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458" i="1" l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<sst xmlns="http://schemas.openxmlformats.org/spreadsheetml/2006/main" count="1380" uniqueCount="718">
  <si>
    <t>ΠΛΗΡΩΣΗ ΘΕΣΕΩΝ ΜΕ ΣΕΙΡΑ ΠΡΟΤΕΡΑΙΟΤΗΤΑΣ (ΑΡΘΡΟ 18/Ν. 2190/1994) ΠΡΟΚΗΡΥΞΗ : 12Κ/2017</t>
  </si>
  <si>
    <t>ΣΕΙΡΑ ΚΑΤΑΤΑΞΗΣ (ΚΥΡΙΟΣ)</t>
  </si>
  <si>
    <t>ΔΕΥΤΕΡΟΒΑΘΜΙΑΣ ΕΚΠΑΙΔΕΥΣΗΣ (ΔΕ)</t>
  </si>
  <si>
    <t>ΓΕΝΙΚΕΣ ΘΕΣΕΙΣ ΧΩΡΙΣ ΕΜΠΕΙΡΙΑ</t>
  </si>
  <si>
    <t>ΔΕ ΜΗΧΑΝΟΤΕΧΝΙΚΟΙ ΑΗΣ, ΥΗΣ &amp; ΑΕΡΙΟΣΤΡΟΒΙΛΩΝ (Τ4/Δ) (ΘΕΣΗ 303)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</si>
  <si>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</si>
  <si>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</si>
  <si>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</si>
  <si>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</si>
  <si>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</si>
  <si>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</si>
  <si>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</si>
  <si>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</si>
  <si>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ΣΑΝΞΑΡΙΔΗΣ</t>
  </si>
  <si>
    <t>ΓΙΑΝΝΗΣ</t>
  </si>
  <si>
    <t>ΑΛΕΞΑΝΔΡΟΣ</t>
  </si>
  <si>
    <t>ΑΕ819354</t>
  </si>
  <si>
    <t>305-303-306</t>
  </si>
  <si>
    <t>ΔΕΛΗΓΙΑΝΝΙΔΗΣ</t>
  </si>
  <si>
    <t>ΕΥΡΥΠΙΔΗΣ</t>
  </si>
  <si>
    <t>ΝΙΚΟΛΑΟΣ</t>
  </si>
  <si>
    <t>ΑΗ802279</t>
  </si>
  <si>
    <t>305-303</t>
  </si>
  <si>
    <t>ΡΩΜΑ</t>
  </si>
  <si>
    <t>ΑΛΕΞΑΝΔΡΑ</t>
  </si>
  <si>
    <t>ΚΩΝΣΤΑΝΤΙΝΟΣ</t>
  </si>
  <si>
    <t>ΑΒ866744</t>
  </si>
  <si>
    <t>306-304-303-305</t>
  </si>
  <si>
    <t>ΑΣΗΜΙΝΑΚΗΣ</t>
  </si>
  <si>
    <t>ΓΕΩΡΓΙΟΣ</t>
  </si>
  <si>
    <t>ΣΤΥΛΙΑΝΟΣ</t>
  </si>
  <si>
    <t>ΑΒ185906</t>
  </si>
  <si>
    <t>1072,5</t>
  </si>
  <si>
    <t>1252,5</t>
  </si>
  <si>
    <t>ΜΗΤΚΑΣ</t>
  </si>
  <si>
    <t>ΔΗΜΗΤΡΙΟΣ</t>
  </si>
  <si>
    <t>Χ891776</t>
  </si>
  <si>
    <t>305-303-304</t>
  </si>
  <si>
    <t>ΣΕΦΕΡΙΔΗΣ</t>
  </si>
  <si>
    <t>ΑΝΑΣΤΑΣΙΟΣ</t>
  </si>
  <si>
    <t>ΗΛΙΑΣ</t>
  </si>
  <si>
    <t>ΑΗ570360</t>
  </si>
  <si>
    <t>ΕΥΑΓΓΕΛΟΥ</t>
  </si>
  <si>
    <t>ΑΝΤΩΝΙΑ</t>
  </si>
  <si>
    <t>ΕΥΑΓΓΕΛΟΣ</t>
  </si>
  <si>
    <t>ΑΑ480022</t>
  </si>
  <si>
    <t>304-303-305-306</t>
  </si>
  <si>
    <t>ΔΟΝΑΚΗΣ</t>
  </si>
  <si>
    <t>ΑΗ800064</t>
  </si>
  <si>
    <t>1083,5</t>
  </si>
  <si>
    <t>1233,5</t>
  </si>
  <si>
    <t>ΔΗΜΗΤΡΙΟΥ</t>
  </si>
  <si>
    <t>ΕΛΠΙΔΑ</t>
  </si>
  <si>
    <t>ΠΕΤΡΟΣ</t>
  </si>
  <si>
    <t>Χ487545</t>
  </si>
  <si>
    <t>1222,5</t>
  </si>
  <si>
    <t>303-305</t>
  </si>
  <si>
    <t>ΠΑΡΤΑΛΗΣ</t>
  </si>
  <si>
    <t>ΙΩΑΝΝΗΣ</t>
  </si>
  <si>
    <t>Χ890681</t>
  </si>
  <si>
    <t>1039,5</t>
  </si>
  <si>
    <t>1219,5</t>
  </si>
  <si>
    <t>304-305-303</t>
  </si>
  <si>
    <t>ΜΠΑΛΛΙΟΣ</t>
  </si>
  <si>
    <t>ΣΩΤΗΡΙΟΣ</t>
  </si>
  <si>
    <t>ΑΑ480065</t>
  </si>
  <si>
    <t>1061,5</t>
  </si>
  <si>
    <t>1211,5</t>
  </si>
  <si>
    <t>ΚΕΛΑΖΟΓΛΟΥ</t>
  </si>
  <si>
    <t>ΧΑΡΑΛΑΜΠΟΣ</t>
  </si>
  <si>
    <t>Χ390406</t>
  </si>
  <si>
    <t>ΡΟΥΣΙΔΗΣ</t>
  </si>
  <si>
    <t>ΦΩΤΙΟΣ</t>
  </si>
  <si>
    <t>ΑΗ302512</t>
  </si>
  <si>
    <t>1050,5</t>
  </si>
  <si>
    <t>1200,5</t>
  </si>
  <si>
    <t>ΜΑΛΤΕΖΟΣ</t>
  </si>
  <si>
    <t>ΛΑΖΑΡΟΣ</t>
  </si>
  <si>
    <t>ΑΗ793885</t>
  </si>
  <si>
    <t>304-303-305-302</t>
  </si>
  <si>
    <t>ΝΕΟΦΥΤΙΔΗΣ</t>
  </si>
  <si>
    <t>ΧΡΗΣΤΟΣ</t>
  </si>
  <si>
    <t>Τ374729</t>
  </si>
  <si>
    <t>ΙΩΑΝΝΟΥ</t>
  </si>
  <si>
    <t>ΚΥΡΙΑΚΟΣ</t>
  </si>
  <si>
    <t>Φ340484</t>
  </si>
  <si>
    <t>1189,5</t>
  </si>
  <si>
    <t>303-304-305-306</t>
  </si>
  <si>
    <t>ΣΟΦΙΔΗΣ</t>
  </si>
  <si>
    <t>ΕΛΕΥΘΕΡΙΟΣ</t>
  </si>
  <si>
    <t>ΒΑΣΙΛΕΙΟΣ</t>
  </si>
  <si>
    <t>ΑΒ434700</t>
  </si>
  <si>
    <t>304-303-305</t>
  </si>
  <si>
    <t>ΑΒΡΑΜΙΔΗΣ</t>
  </si>
  <si>
    <t>ΠΑΝΑΓΙΩΤΗΣ</t>
  </si>
  <si>
    <t>ΑΜ853341</t>
  </si>
  <si>
    <t>ΛΑΜΠΡΙΑΝΙΔΗΣ</t>
  </si>
  <si>
    <t>ΚΟΣΜΑΣ</t>
  </si>
  <si>
    <t>Χ817345</t>
  </si>
  <si>
    <t>1028,5</t>
  </si>
  <si>
    <t>1178,5</t>
  </si>
  <si>
    <t>303-304-305</t>
  </si>
  <si>
    <t>ΔΗΜΟΥ</t>
  </si>
  <si>
    <t>ΑΘΑΝΑΣΙΟΣ</t>
  </si>
  <si>
    <t>ΑΕ344013</t>
  </si>
  <si>
    <t>995,5</t>
  </si>
  <si>
    <t>1175,5</t>
  </si>
  <si>
    <t>ΕΛΕΥΘΕΡΙΑΔΗΣ</t>
  </si>
  <si>
    <t>Χ487485</t>
  </si>
  <si>
    <t>ΠΑΠΑΔΟΠΟΥΛΟΥ</t>
  </si>
  <si>
    <t>ΖΑΦΕΙΡΩ</t>
  </si>
  <si>
    <t>ΑΕ817234</t>
  </si>
  <si>
    <t>ΕΛΕΥΘΕΡΙΑΔΟΥ</t>
  </si>
  <si>
    <t>ΗΣΑΙΑ</t>
  </si>
  <si>
    <t>ΑΚ980460</t>
  </si>
  <si>
    <t>ΣΙΑΜΙΔΟΥ</t>
  </si>
  <si>
    <t>ΧΑΡΑ</t>
  </si>
  <si>
    <t>Χ892612</t>
  </si>
  <si>
    <t>1094,5</t>
  </si>
  <si>
    <t>1164,5</t>
  </si>
  <si>
    <t>ΧΑΤΖΗΣΤΕΦΑΝΟΥ</t>
  </si>
  <si>
    <t>ΘΕΟΔΩΡΟΣ</t>
  </si>
  <si>
    <t>ΣΤΕΡΓΙΟΣ</t>
  </si>
  <si>
    <t>ΑΙ349708</t>
  </si>
  <si>
    <t>1014,2</t>
  </si>
  <si>
    <t>1164,2</t>
  </si>
  <si>
    <t>ΚΑΠΕΤΑΝΟΣ</t>
  </si>
  <si>
    <t>ΑΚ979240</t>
  </si>
  <si>
    <t>305-304-303-306</t>
  </si>
  <si>
    <t>ΧΡΗΣΤΟΥ</t>
  </si>
  <si>
    <t>ΑΙ349174</t>
  </si>
  <si>
    <t>305-304-303</t>
  </si>
  <si>
    <t>ΤΣΙΝΤΩΝΗΣ</t>
  </si>
  <si>
    <t>ΑΡΙΣΤΕΙΔΗΣ</t>
  </si>
  <si>
    <t>ΑΝ244098</t>
  </si>
  <si>
    <t>964,7</t>
  </si>
  <si>
    <t>1144,7</t>
  </si>
  <si>
    <t>304-303-301-302-305-306</t>
  </si>
  <si>
    <t>ΤΡΥΦΩΝΙΔΟΥ</t>
  </si>
  <si>
    <t>ΣΤΑΥΡΟΥΛΑ</t>
  </si>
  <si>
    <t>ΑΡΙΣΤΟΜΕΝΗΣ</t>
  </si>
  <si>
    <t>Χ488668</t>
  </si>
  <si>
    <t>ΔΕΛΑΣ</t>
  </si>
  <si>
    <t>ΑΡΙΣΤΟΤΕΛΗΣ</t>
  </si>
  <si>
    <t>ΑΗ792751</t>
  </si>
  <si>
    <t>ΚΙΖΙΡΙΔΟΥ</t>
  </si>
  <si>
    <t>ΠΑΡΑΣΚΕΥΗ</t>
  </si>
  <si>
    <t>ΑΕ335067</t>
  </si>
  <si>
    <t>ΣΟΒΙΣΛΗΣ</t>
  </si>
  <si>
    <t>ΑΖ304958</t>
  </si>
  <si>
    <t>984,5</t>
  </si>
  <si>
    <t>1134,5</t>
  </si>
  <si>
    <t>ΑΒ439026</t>
  </si>
  <si>
    <t>ΒΙΔΙΝΗ</t>
  </si>
  <si>
    <t>ΕΛΕΥΘΕΡΙΑ</t>
  </si>
  <si>
    <t>Φ497603</t>
  </si>
  <si>
    <t>ΜΟΥΡΑΤΙΔΗΣ</t>
  </si>
  <si>
    <t>ΑΚ918438</t>
  </si>
  <si>
    <t>304-303</t>
  </si>
  <si>
    <t>ΙΩΑΝΝΙΔΗΣ</t>
  </si>
  <si>
    <t>ΣΤΕΦΑΝΟΣ</t>
  </si>
  <si>
    <t>ΑΗ801391</t>
  </si>
  <si>
    <t>ΓΚΑΝΤΗΡΑΓΑΣ</t>
  </si>
  <si>
    <t>ΖΗΣΗΣ</t>
  </si>
  <si>
    <t>ΑΒ433504</t>
  </si>
  <si>
    <t>971,3</t>
  </si>
  <si>
    <t>1121,3</t>
  </si>
  <si>
    <t>ΜΑΝΙΤΣΑΣ</t>
  </si>
  <si>
    <t>ΜΙΧΑΗΛ</t>
  </si>
  <si>
    <t>1084,6</t>
  </si>
  <si>
    <t>1114,6</t>
  </si>
  <si>
    <t>ΜΠΟΥΚΛΑ</t>
  </si>
  <si>
    <t>ΚΩΝΣΤΑΝΤΙΝΑ</t>
  </si>
  <si>
    <t>ΑΗ296460</t>
  </si>
  <si>
    <t>962,5</t>
  </si>
  <si>
    <t>1112,5</t>
  </si>
  <si>
    <t>ΙΓΓΙΛΙΔΗΣ</t>
  </si>
  <si>
    <t>Χ890205</t>
  </si>
  <si>
    <t>ΜΙΧΑΗΛΙΔΗΣ</t>
  </si>
  <si>
    <t>Χ891763</t>
  </si>
  <si>
    <t>ΒΑΣΙΛΕΙΑΔΗΣ</t>
  </si>
  <si>
    <t>ΔΑΜΙΑΝΟΣ</t>
  </si>
  <si>
    <t>ΑΕ813730</t>
  </si>
  <si>
    <t>ΠΑΠΑΔΟΠΟΥΛΟΣ</t>
  </si>
  <si>
    <t>ΑΑ480007</t>
  </si>
  <si>
    <t>ΚΑΤΣΑΓΙΑΝΝΗΣ</t>
  </si>
  <si>
    <t>Χ890188</t>
  </si>
  <si>
    <t>ΚΑΠΛΑΝΙΔΗΣ</t>
  </si>
  <si>
    <t>ΑΑ408733</t>
  </si>
  <si>
    <t>954,8</t>
  </si>
  <si>
    <t>1104,8</t>
  </si>
  <si>
    <t>302-304-303-305</t>
  </si>
  <si>
    <t>ΧΑΡΙΣΗΣ</t>
  </si>
  <si>
    <t>ΘΕΟΔΟΣΙΟΣ</t>
  </si>
  <si>
    <t>ΓΡΗΓΟΡΙΟΣ</t>
  </si>
  <si>
    <t>ΑΑ408768</t>
  </si>
  <si>
    <t>ΡΙΖΟΣ</t>
  </si>
  <si>
    <t>ΑΗ302712</t>
  </si>
  <si>
    <t>951,5</t>
  </si>
  <si>
    <t>1101,5</t>
  </si>
  <si>
    <t>303-305-306</t>
  </si>
  <si>
    <t>ΠΕΡΠΕΡΙΔΗΣ</t>
  </si>
  <si>
    <t>ΑΑ479075</t>
  </si>
  <si>
    <t>ΤΖΗΜΟΠΟΥΛΟΣ</t>
  </si>
  <si>
    <t>ΣΠΥΡΙΔΩΝ</t>
  </si>
  <si>
    <t>ΑΒ860557</t>
  </si>
  <si>
    <t>302-305-304-303</t>
  </si>
  <si>
    <t>ΣΩΚΡΑΤΗΣ</t>
  </si>
  <si>
    <t>ΑΗ786887</t>
  </si>
  <si>
    <t>ΜΑΤΖΑΡΙΔΗΣ</t>
  </si>
  <si>
    <t>ΑΗ393853</t>
  </si>
  <si>
    <t>ΚΟΡΡΑΣ</t>
  </si>
  <si>
    <t>ΑΕ827561</t>
  </si>
  <si>
    <t>944,9</t>
  </si>
  <si>
    <t>1094,9</t>
  </si>
  <si>
    <t>ΜΠΟΥΛΕΡΟΣ</t>
  </si>
  <si>
    <t>Χ828242</t>
  </si>
  <si>
    <t>ΚΟΝΤΑΞΗΣ</t>
  </si>
  <si>
    <t>Χ793243</t>
  </si>
  <si>
    <t>940,5</t>
  </si>
  <si>
    <t>1090,5</t>
  </si>
  <si>
    <t>ΤΑΡΝΑΝΙΔΗΣ</t>
  </si>
  <si>
    <t>ΑΜ398368</t>
  </si>
  <si>
    <t>ΛΟΥΔΑ</t>
  </si>
  <si>
    <t>ΔΕΣΠΟΙΝΑ</t>
  </si>
  <si>
    <t>ΑΜ403068</t>
  </si>
  <si>
    <t>ΜΑΥΡΟΠΟΥΛΟΥ</t>
  </si>
  <si>
    <t>ΒΑΣΙΛΙΚΗ</t>
  </si>
  <si>
    <t>ΑΑ411241</t>
  </si>
  <si>
    <t>ΜΑΝΟΣ</t>
  </si>
  <si>
    <t>ΣΟΦΟΚΛΗΣ</t>
  </si>
  <si>
    <t>ΑΗ802098</t>
  </si>
  <si>
    <t>929,5</t>
  </si>
  <si>
    <t>1079,5</t>
  </si>
  <si>
    <t>ΤΡΥΦΩΝ</t>
  </si>
  <si>
    <t>ΑΙ324444</t>
  </si>
  <si>
    <t>ΚΟΥΤΣΙΠΕΤΡΟΥ</t>
  </si>
  <si>
    <t>ΑΝΔΡΟΜΑΧΗ</t>
  </si>
  <si>
    <t>Φ340713</t>
  </si>
  <si>
    <t>305-302-303-304-301</t>
  </si>
  <si>
    <t>ΜΠΑΛΤΖΙΔΗΣ</t>
  </si>
  <si>
    <t>ΑΜ426884</t>
  </si>
  <si>
    <t>1074,7</t>
  </si>
  <si>
    <t>ΧΑΣΑΠΗΣ</t>
  </si>
  <si>
    <t>ΑΜ395787</t>
  </si>
  <si>
    <t>ΙΩΣΗΦ</t>
  </si>
  <si>
    <t>Φ276866</t>
  </si>
  <si>
    <t>ΜΩΥΣΙΑΔΗΣ</t>
  </si>
  <si>
    <t>ΘΕΟΦΙΛΟΣ</t>
  </si>
  <si>
    <t>Τ919491</t>
  </si>
  <si>
    <t>921,8</t>
  </si>
  <si>
    <t>1071,8</t>
  </si>
  <si>
    <t>304-303-302-305</t>
  </si>
  <si>
    <t>ΣΙΣΚΟΣ</t>
  </si>
  <si>
    <t>ΑΒ855197</t>
  </si>
  <si>
    <t>ΚΟΚΟΒΙΑΔΗΣ</t>
  </si>
  <si>
    <t>ΑΔΑΜ</t>
  </si>
  <si>
    <t>ΣΤΑΥΡΟΣ</t>
  </si>
  <si>
    <t>ΑΒ855042</t>
  </si>
  <si>
    <t>1069,5</t>
  </si>
  <si>
    <t>ΡΕΤΣΑΣ</t>
  </si>
  <si>
    <t>Χ327260</t>
  </si>
  <si>
    <t>ΜΕΛΙΔΗΣ</t>
  </si>
  <si>
    <t>ΑΑ869732</t>
  </si>
  <si>
    <t>907,5</t>
  </si>
  <si>
    <t>1057,5</t>
  </si>
  <si>
    <t>305-304-303-302-306</t>
  </si>
  <si>
    <t>ΓΕΩΡΓΟΥΛΑΣ</t>
  </si>
  <si>
    <t>ΘΩΜΑΣ</t>
  </si>
  <si>
    <t>Χ488726</t>
  </si>
  <si>
    <t>904,2</t>
  </si>
  <si>
    <t>1054,2</t>
  </si>
  <si>
    <t>305-303-304-306</t>
  </si>
  <si>
    <t>ΜΙΣΙΑΣ</t>
  </si>
  <si>
    <t>ΔΗΜΗΤΡΗΣ</t>
  </si>
  <si>
    <t>ΠΑΥΛΟΣ</t>
  </si>
  <si>
    <t>ΑΜ859249</t>
  </si>
  <si>
    <t>ΑΜ403225</t>
  </si>
  <si>
    <t>ΚΛΟΠΤΣΗΣ</t>
  </si>
  <si>
    <t>ΑΑ479307</t>
  </si>
  <si>
    <t>897,6</t>
  </si>
  <si>
    <t>1047,6</t>
  </si>
  <si>
    <t>ΤΑΣΟΠΟΥΛΟΣ</t>
  </si>
  <si>
    <t>ΑΜ403132</t>
  </si>
  <si>
    <t>ΓΟΥΝΑΡΗΣ</t>
  </si>
  <si>
    <t>ΑΙ337122</t>
  </si>
  <si>
    <t>ΓΙΑΠΡΑΚΗΣ</t>
  </si>
  <si>
    <t>ΠΑΝΤΕΛΗΣ</t>
  </si>
  <si>
    <t>Χ487695</t>
  </si>
  <si>
    <t>ΧΡΥΣΟΧΟΙΔΗΣ</t>
  </si>
  <si>
    <t>ΑΗ391152</t>
  </si>
  <si>
    <t>303-304-301</t>
  </si>
  <si>
    <t>ΜΠΟΥΤΑΣΗ</t>
  </si>
  <si>
    <t>ΙΩΑΝΝΑ</t>
  </si>
  <si>
    <t>ΑΙΜΗΛΙΟΣ</t>
  </si>
  <si>
    <t>Χ987651</t>
  </si>
  <si>
    <t>303-304</t>
  </si>
  <si>
    <t>ΑΙΚΑΤΕΡΙΝΗ</t>
  </si>
  <si>
    <t>ΑΜ403300</t>
  </si>
  <si>
    <t>ΧΡΙΣΤΟΦΟΡΙΔΗΣ</t>
  </si>
  <si>
    <t>ΑΒΡΑΑΜ</t>
  </si>
  <si>
    <t>ΑΒ434091</t>
  </si>
  <si>
    <t>ΤΡΙΑΝΤΑΦΥΛΛΙΔΗΣ</t>
  </si>
  <si>
    <t>ΑΑ412656</t>
  </si>
  <si>
    <t>ΣΠΕΝΤΑΜΙΔΗΣ</t>
  </si>
  <si>
    <t>ΣΑΒΒΑΣ</t>
  </si>
  <si>
    <t>ΑΒ109799</t>
  </si>
  <si>
    <t>ΜΠΑΡΤΖΟΚΑΣ</t>
  </si>
  <si>
    <t>ΑΕ283838</t>
  </si>
  <si>
    <t>Φ497344</t>
  </si>
  <si>
    <t>ΠΑΠΑΒΑΣΙΛΕΙΟΥ</t>
  </si>
  <si>
    <t>ΑΗ894196</t>
  </si>
  <si>
    <t>304-305-303-302-301</t>
  </si>
  <si>
    <t>ΤΑΣΙΟΣ</t>
  </si>
  <si>
    <t>ΑΙ325466</t>
  </si>
  <si>
    <t>ΔΗΜΗΤΡΙΟΣ-ΔΗΜΟΣΘΕΝΗΣ</t>
  </si>
  <si>
    <t>ΕΥΣΤΑΘΙΟΣ</t>
  </si>
  <si>
    <t>ΑΜ681299</t>
  </si>
  <si>
    <t>1006,5</t>
  </si>
  <si>
    <t>1036,5</t>
  </si>
  <si>
    <t>ΧΑΤΖΗΠΑΥΛΟΣ</t>
  </si>
  <si>
    <t>ΑΗ793801</t>
  </si>
  <si>
    <t>885,5</t>
  </si>
  <si>
    <t>1035,5</t>
  </si>
  <si>
    <t>302-303-305</t>
  </si>
  <si>
    <t>ΤΣΟΤΣΚΟΥ</t>
  </si>
  <si>
    <t>ΜΑΡΙΑ</t>
  </si>
  <si>
    <t>ΑΙ878440</t>
  </si>
  <si>
    <t>ΚΟΣΚΕΡΙΔΗΣ</t>
  </si>
  <si>
    <t>ΑΖ888029</t>
  </si>
  <si>
    <t>ΜΟΥΡΑΛΙΔΗΣ</t>
  </si>
  <si>
    <t>ΑΜ850490</t>
  </si>
  <si>
    <t>304-303-305-306-301-302</t>
  </si>
  <si>
    <t>ΚΩΝΣΤΑΝΤΙΝΙΔΗΣ</t>
  </si>
  <si>
    <t>ΓΙΩΡΓΟΣ</t>
  </si>
  <si>
    <t>ΑΓΓΕΛΟΣ</t>
  </si>
  <si>
    <t>ΑΖ787403</t>
  </si>
  <si>
    <t>ΧΡΙΣΤΟΦΟΡΟΥ</t>
  </si>
  <si>
    <t>ΠΗΝΕΛΟΠΗ</t>
  </si>
  <si>
    <t>ΑΖ295074</t>
  </si>
  <si>
    <t>ΖΑΧΑΡΙΑΣ</t>
  </si>
  <si>
    <t>ΑΗ788705</t>
  </si>
  <si>
    <t>ΘΕΟΔΩΡΙΔΗΣ</t>
  </si>
  <si>
    <t>Χ891837</t>
  </si>
  <si>
    <t>303-305-304-302-301-306</t>
  </si>
  <si>
    <t>ΘΕΟΦΑΝΗΣ</t>
  </si>
  <si>
    <t>ΝΑΟΥΜ</t>
  </si>
  <si>
    <t>ΑΑ480061</t>
  </si>
  <si>
    <t>ΤΣΙΛΦΙΔΟΥ</t>
  </si>
  <si>
    <t>Χ890695</t>
  </si>
  <si>
    <t>ΓΩΓΟΣ</t>
  </si>
  <si>
    <t>ΑΡΓΥΡΙΟΣ</t>
  </si>
  <si>
    <t>ΑΜ851480</t>
  </si>
  <si>
    <t>ΔΟΝΑΚΗ</t>
  </si>
  <si>
    <t>ΠΕΛΑΓΙΑ</t>
  </si>
  <si>
    <t>ΑΑ480037</t>
  </si>
  <si>
    <t>1017,5</t>
  </si>
  <si>
    <t>ΜΠΟΓΙΑΝΝΙΔΗΣ</t>
  </si>
  <si>
    <t>Χ890342</t>
  </si>
  <si>
    <t>ΑΔΑΜΙΔΗΣ</t>
  </si>
  <si>
    <t>Χ890800</t>
  </si>
  <si>
    <t>ΜΟΥΣΤΑΚΙΔΗΣ</t>
  </si>
  <si>
    <t>Φ227656</t>
  </si>
  <si>
    <t>859,1</t>
  </si>
  <si>
    <t>1009,1</t>
  </si>
  <si>
    <t>ΜΗΤΡΟΓΙΑΝΝΗΣ</t>
  </si>
  <si>
    <t>ΑΚ387521</t>
  </si>
  <si>
    <t>854,7</t>
  </si>
  <si>
    <t>1004,7</t>
  </si>
  <si>
    <t>ΛΕΟΝΤΗΣ</t>
  </si>
  <si>
    <t>Χ892236</t>
  </si>
  <si>
    <t>Χ290662</t>
  </si>
  <si>
    <t>301-303-304-305</t>
  </si>
  <si>
    <t>ΒΑΛΒΗΣ</t>
  </si>
  <si>
    <t>ΑΛΚΙΒΙΑΔΗΣ</t>
  </si>
  <si>
    <t>ΑΒ657005</t>
  </si>
  <si>
    <t>841,5</t>
  </si>
  <si>
    <t>991,5</t>
  </si>
  <si>
    <t>ΠΕΤΡΙΔΗΣ</t>
  </si>
  <si>
    <t>Χ890103</t>
  </si>
  <si>
    <t>ΠΑΠΑΖΟΓΛΟΥ</t>
  </si>
  <si>
    <t>Χ890838</t>
  </si>
  <si>
    <t>ΝΑΛΠΑΝΤΗΣ</t>
  </si>
  <si>
    <t>ΕΥΤΥΧΙΟΣ</t>
  </si>
  <si>
    <t>ΑΝ353594</t>
  </si>
  <si>
    <t>804,1</t>
  </si>
  <si>
    <t>984,1</t>
  </si>
  <si>
    <t>ΠΑΠΑΤΑΤΣΙΟΣ</t>
  </si>
  <si>
    <t>ΑΜ854223</t>
  </si>
  <si>
    <t>ΑΑ480010</t>
  </si>
  <si>
    <t>973,5</t>
  </si>
  <si>
    <t>ΠΑΤΟΥΛΙΔΗΣ</t>
  </si>
  <si>
    <t>ΑΑ408910</t>
  </si>
  <si>
    <t>ΜΑΝΟΥΗΛΙΔΟΥ</t>
  </si>
  <si>
    <t>ΑΙΝΤΑ</t>
  </si>
  <si>
    <t>ΟΥΛΙΧΑΝΙΑΝ</t>
  </si>
  <si>
    <t>ΑΜ395121</t>
  </si>
  <si>
    <t>ΜΕΤΕΝΤΖΟΓΛΟΥ</t>
  </si>
  <si>
    <t>ΟΜΗΡΟΣ</t>
  </si>
  <si>
    <t>Σ590443</t>
  </si>
  <si>
    <t>966,9</t>
  </si>
  <si>
    <t>ΑΙ323541</t>
  </si>
  <si>
    <t>ΚΑΡΖΗΣ</t>
  </si>
  <si>
    <t>Τ931088</t>
  </si>
  <si>
    <t>ΤΣΑΛΙΚΗΣ</t>
  </si>
  <si>
    <t>ΑΖ928082</t>
  </si>
  <si>
    <t>ΠΑΤΟΥΛΙΔΟΥ</t>
  </si>
  <si>
    <t>ΑΒ110220</t>
  </si>
  <si>
    <t>ΚΙΟΥΜΟΥΡΤΖΗΣ</t>
  </si>
  <si>
    <t>ΑΖ790322</t>
  </si>
  <si>
    <t>808,5</t>
  </si>
  <si>
    <t>958,5</t>
  </si>
  <si>
    <t xml:space="preserve">ΠΑΠΑΔΟΠΟΥΛΟΣ </t>
  </si>
  <si>
    <t>ΑΕ336996</t>
  </si>
  <si>
    <t>ΧΡΙΣΤΙΝΑ</t>
  </si>
  <si>
    <t>ΑΝ348447</t>
  </si>
  <si>
    <t>ΤΣΟΜΠΑΝΟΠΟΥΛΟΣ</t>
  </si>
  <si>
    <t>ΒΑΙΟΣ</t>
  </si>
  <si>
    <t>Χ389388</t>
  </si>
  <si>
    <t>ΜΕΪΜΑΡΗΣ</t>
  </si>
  <si>
    <t xml:space="preserve"> ΒΑΣΙΛΕΙΟΣ</t>
  </si>
  <si>
    <t>Χ987766</t>
  </si>
  <si>
    <t>799,7</t>
  </si>
  <si>
    <t>949,7</t>
  </si>
  <si>
    <t>ΣΑΠΑΛΙΔΗΣ</t>
  </si>
  <si>
    <t>ΑΗ290640</t>
  </si>
  <si>
    <t>948,2</t>
  </si>
  <si>
    <t>Τ919924</t>
  </si>
  <si>
    <t>797,5</t>
  </si>
  <si>
    <t>947,5</t>
  </si>
  <si>
    <t>ΑΖ790428</t>
  </si>
  <si>
    <t>947,1</t>
  </si>
  <si>
    <t>ΣΙΔΗΡΟΠΟΥΛΟΣ</t>
  </si>
  <si>
    <t>ΑΑ869018</t>
  </si>
  <si>
    <t>ΑΝΔΡΕΑΣ</t>
  </si>
  <si>
    <t>ΑΒ113858</t>
  </si>
  <si>
    <t>ΣΤΑΘΙΝΑΚΗ</t>
  </si>
  <si>
    <t>ΑΖ305036</t>
  </si>
  <si>
    <t>ΚΡΗΤΙΚΟΣ</t>
  </si>
  <si>
    <t>ΠΑΝΑΓΙΩΤΗΣ ΤΣΑΜΠΙΚΟΣ</t>
  </si>
  <si>
    <t>ΑΝΤΩΝΙΟΣ</t>
  </si>
  <si>
    <t>ΑΗ949030</t>
  </si>
  <si>
    <t>305-306-304-303</t>
  </si>
  <si>
    <t>ΔΑΜΟΣ</t>
  </si>
  <si>
    <t>ΑΙ330957</t>
  </si>
  <si>
    <t>ΚΑΡΑΦΥΛΛΙΔΗΣ</t>
  </si>
  <si>
    <t>ΑΗ788269</t>
  </si>
  <si>
    <t>ΑΓΓΕΛΙΔΟΥ</t>
  </si>
  <si>
    <t>ΚΡΥΣΤΑΛΛΩ</t>
  </si>
  <si>
    <t>ΑΗ292376</t>
  </si>
  <si>
    <t>ΙΓΝΑΤΙΟΣ</t>
  </si>
  <si>
    <t>Φ470020</t>
  </si>
  <si>
    <t>927,3</t>
  </si>
  <si>
    <t>ΧΡΙΣΤΟΔΟΥΛΟΠΟΥΛΟΣ</t>
  </si>
  <si>
    <t>Χ342812</t>
  </si>
  <si>
    <t>775,5</t>
  </si>
  <si>
    <t>925,5</t>
  </si>
  <si>
    <t>ΑΜΑΡΑΝΤΙΔΟΥ</t>
  </si>
  <si>
    <t>ΡΑΦΑΗΛΙΑ</t>
  </si>
  <si>
    <t>ΑΖ791933</t>
  </si>
  <si>
    <t>ΤΖΑΛΑΖΙΔΗΣ</t>
  </si>
  <si>
    <t>ΦΙΛΙΠΠΟΣ</t>
  </si>
  <si>
    <t>ΔΗΜΟΣΘΕΝΗΣ</t>
  </si>
  <si>
    <t>Χ892760</t>
  </si>
  <si>
    <t>ΜΑΝΑΒΗΣ</t>
  </si>
  <si>
    <t>ΑΝ353623</t>
  </si>
  <si>
    <t>ΤΣΕΡΚΕΖΟΣ</t>
  </si>
  <si>
    <t>ΑΑ411100</t>
  </si>
  <si>
    <t>ΣΙΜΟΣ</t>
  </si>
  <si>
    <t>ΜΑΡΚΟΣ</t>
  </si>
  <si>
    <t>ΑΑ870214</t>
  </si>
  <si>
    <t>918,5</t>
  </si>
  <si>
    <t>ΤΣΙΤΣΙΩΚΑΣ</t>
  </si>
  <si>
    <t>ΑΙ328009</t>
  </si>
  <si>
    <t>ΓΕΩΡΓΙΑΔΗΣ</t>
  </si>
  <si>
    <t>ΙΟΡΔΑΝΗΣ</t>
  </si>
  <si>
    <t>ΑΗ292236</t>
  </si>
  <si>
    <t>ΠΟΣΙΝΑΚΙΔΗΣ</t>
  </si>
  <si>
    <t>ΑΙ326301</t>
  </si>
  <si>
    <t>ΤΑΚΟΣ</t>
  </si>
  <si>
    <t>Σ148833</t>
  </si>
  <si>
    <t>ΠΑΠΑΝΙΚΟΛΑΟΥ</t>
  </si>
  <si>
    <t>ΑΑ410992</t>
  </si>
  <si>
    <t>ΚΥΡΙΑΚΙΔΗΣ</t>
  </si>
  <si>
    <t>ΑΚ424404</t>
  </si>
  <si>
    <t>ΜΠΑΤΙΚΗΣ</t>
  </si>
  <si>
    <t>ΑΝ344341</t>
  </si>
  <si>
    <t>896,5</t>
  </si>
  <si>
    <t>ΚΑΡΑΜΠΙΚΑΣ</t>
  </si>
  <si>
    <t>ΑΗ290626</t>
  </si>
  <si>
    <t>ΣΤΥΛΙΑΝΟΥΔΑΚΗΣ</t>
  </si>
  <si>
    <t>ΑΕ941067</t>
  </si>
  <si>
    <t>305-302-301-303-304-306</t>
  </si>
  <si>
    <t>ΤΑΡΤΟΡΑΣ</t>
  </si>
  <si>
    <t>ΑΙ878214</t>
  </si>
  <si>
    <t>734,8</t>
  </si>
  <si>
    <t>884,8</t>
  </si>
  <si>
    <t>ΤΥΠΟΥ</t>
  </si>
  <si>
    <t>ΑΜ850739</t>
  </si>
  <si>
    <t>884,7</t>
  </si>
  <si>
    <t>ΔΑΜΙΑΝΙΔΗΣ</t>
  </si>
  <si>
    <t>ΣΥΜΕΩΝ</t>
  </si>
  <si>
    <t>ΑΚ979709</t>
  </si>
  <si>
    <t>731,5</t>
  </si>
  <si>
    <t>881,5</t>
  </si>
  <si>
    <t>ΛΑΖΑΡΙΔΗΣ</t>
  </si>
  <si>
    <t>Χ394505</t>
  </si>
  <si>
    <t>ΑΙ350020</t>
  </si>
  <si>
    <t>ΦΙΛΙΠΠΟΥ</t>
  </si>
  <si>
    <t>ΑΜ399024</t>
  </si>
  <si>
    <t>ΣΩΤΗΡΙΑΔΗΣ</t>
  </si>
  <si>
    <t>Φ276717</t>
  </si>
  <si>
    <t>ΜΑΥΡΟΥΔΗΣ</t>
  </si>
  <si>
    <t>ΑΑ412840</t>
  </si>
  <si>
    <t>ΑΖ786522</t>
  </si>
  <si>
    <t>ΚΑΡΑΓΙΑΝΝΑΚΟΣ</t>
  </si>
  <si>
    <t>ΑΚ426008</t>
  </si>
  <si>
    <t>863,5</t>
  </si>
  <si>
    <t>ΠΑΠΑΣΗΦΑΚΗΣ</t>
  </si>
  <si>
    <t>Τ490758</t>
  </si>
  <si>
    <t>709,5</t>
  </si>
  <si>
    <t>859,5</t>
  </si>
  <si>
    <t>ΚΑΝΤΖΟΥΡΗΣ</t>
  </si>
  <si>
    <t>Χ894273</t>
  </si>
  <si>
    <t>829,4</t>
  </si>
  <si>
    <t>859,4</t>
  </si>
  <si>
    <t>305-304-303-302</t>
  </si>
  <si>
    <t>ΠΟΚΙΑΚΗΣ</t>
  </si>
  <si>
    <t>ΑΙ327176</t>
  </si>
  <si>
    <t>708,4</t>
  </si>
  <si>
    <t>858,4</t>
  </si>
  <si>
    <t>ΑΝΤΩΝΙΑΔΗΣ</t>
  </si>
  <si>
    <t>ΑΚ978796</t>
  </si>
  <si>
    <t>ΑΓΓΕΛΟΥ</t>
  </si>
  <si>
    <t>ΑΕ343984</t>
  </si>
  <si>
    <t>852,5</t>
  </si>
  <si>
    <t>ΚΟΤΣΟΓΛΑΝΙΔΗΣ</t>
  </si>
  <si>
    <t>ΑΙ350186</t>
  </si>
  <si>
    <t>ΜΙΝΤΣΗΣ</t>
  </si>
  <si>
    <t>ΑΗ788199</t>
  </si>
  <si>
    <t>701,8</t>
  </si>
  <si>
    <t>851,8</t>
  </si>
  <si>
    <t>ΤΣΙΟΜΠΑΝΟΥ</t>
  </si>
  <si>
    <t>ΔΗΜΗΤΡΑ</t>
  </si>
  <si>
    <t>ΑΑ411022</t>
  </si>
  <si>
    <t>ΝΙΚΟΥ</t>
  </si>
  <si>
    <t>ΤΗΛΕΜΑΧΟΣ</t>
  </si>
  <si>
    <t>ΑΗ788239</t>
  </si>
  <si>
    <t>696,3</t>
  </si>
  <si>
    <t>846,3</t>
  </si>
  <si>
    <t>ΔΑΒΙΤΗΣ</t>
  </si>
  <si>
    <t>ΑΑ411464</t>
  </si>
  <si>
    <t>ΞΟΥΛΟΣ</t>
  </si>
  <si>
    <t>ΑΙ208525</t>
  </si>
  <si>
    <t>842,6</t>
  </si>
  <si>
    <t>ΣΤΕΦΑΝΙΔΗΣ</t>
  </si>
  <si>
    <t>Φ470541</t>
  </si>
  <si>
    <t>ΑΛΕΞΙΑΔΗΣ</t>
  </si>
  <si>
    <t>ΑΙ877989</t>
  </si>
  <si>
    <t>687,5</t>
  </si>
  <si>
    <t>837,5</t>
  </si>
  <si>
    <t>ΚΑΡΑΓΚΙΟΛΙΔΗΣ</t>
  </si>
  <si>
    <t>ΑΖ793942</t>
  </si>
  <si>
    <t>ΑΙ330803</t>
  </si>
  <si>
    <t>304-305-303-306</t>
  </si>
  <si>
    <t>ΜΠΟΓΛΗΣ</t>
  </si>
  <si>
    <t>ΑΕ828338</t>
  </si>
  <si>
    <t>303-302-304-305</t>
  </si>
  <si>
    <t>ΚΟΥΛΟΥΚΙΔΗΣ</t>
  </si>
  <si>
    <t>Φ276539</t>
  </si>
  <si>
    <t>830,5</t>
  </si>
  <si>
    <t>305-306-303</t>
  </si>
  <si>
    <t>ΒΟΓΙΑΤΖΟΓΛΟΥ</t>
  </si>
  <si>
    <t>ΑΒ109921</t>
  </si>
  <si>
    <t>ΛΑΖΑΡΟΥ</t>
  </si>
  <si>
    <t>ΝΙΚΟΛΟΣ</t>
  </si>
  <si>
    <t>ΑΖ312107</t>
  </si>
  <si>
    <t>ΑΝ344487</t>
  </si>
  <si>
    <t>ΚΟΥΤΑΛΑΣ</t>
  </si>
  <si>
    <t>ΑΑ480228</t>
  </si>
  <si>
    <t>305-306-303-304</t>
  </si>
  <si>
    <t>ΜΠΕΗΣ</t>
  </si>
  <si>
    <t>ΕΜΜΑΝΟΥΗΛ</t>
  </si>
  <si>
    <t>ΑΚ265079</t>
  </si>
  <si>
    <t>ΠΑΝΑΓΙΩΤΟΥ</t>
  </si>
  <si>
    <t>ΑΕ335360</t>
  </si>
  <si>
    <t>811,8</t>
  </si>
  <si>
    <t>ΧΡΙΣΤΟΔΟΥΛΟΣ</t>
  </si>
  <si>
    <t>ΑΗ673706</t>
  </si>
  <si>
    <t>810,7</t>
  </si>
  <si>
    <t>ΠΑΠΑΝΑΓΙΩΤΟΥ</t>
  </si>
  <si>
    <t>ΑΗ217693</t>
  </si>
  <si>
    <t>305-304-303-302-301</t>
  </si>
  <si>
    <t>ΧΟΡΔΑΚΗΣ</t>
  </si>
  <si>
    <t>ΑΙ439998</t>
  </si>
  <si>
    <t>ΧΑΡΑΛΑΜΠΙΔΗΣ</t>
  </si>
  <si>
    <t>ΑΖ290859</t>
  </si>
  <si>
    <t>ΜΙΧΕΛΗΣ</t>
  </si>
  <si>
    <t>ΑΒ782076</t>
  </si>
  <si>
    <t>ΛΑΜΠΡΟΥ</t>
  </si>
  <si>
    <t>Φ447045</t>
  </si>
  <si>
    <t>ΜΟΥΛΑΚΗΣ</t>
  </si>
  <si>
    <t>ΑΖ786603</t>
  </si>
  <si>
    <t>ΕΥΣΤΑΘΙΑΔΗΣ</t>
  </si>
  <si>
    <t>ΑΕ817137</t>
  </si>
  <si>
    <t>ΝΙΚΟΛΗΣ</t>
  </si>
  <si>
    <t>ΑΝ490776</t>
  </si>
  <si>
    <t>787,6</t>
  </si>
  <si>
    <t>ΤΖΑΜΑΝΤΑΝΗΣ</t>
  </si>
  <si>
    <t>ΑΖ786087</t>
  </si>
  <si>
    <t>ΑΑ479950</t>
  </si>
  <si>
    <t>ΕΥΘΥΜΙΑΔΗΣ</t>
  </si>
  <si>
    <t>ΑΙ339824</t>
  </si>
  <si>
    <t>305-303-306-304</t>
  </si>
  <si>
    <t>ΚΟΥΡΕΤΑΣ</t>
  </si>
  <si>
    <t>Χ286719</t>
  </si>
  <si>
    <t>ΒΟΤΣΗΣ</t>
  </si>
  <si>
    <t>ΑΗ302357</t>
  </si>
  <si>
    <t>742,5</t>
  </si>
  <si>
    <t>772,5</t>
  </si>
  <si>
    <t>ΤΣΑΟΥΣΙΔΗΣ</t>
  </si>
  <si>
    <t>Χ890822</t>
  </si>
  <si>
    <t>614,9</t>
  </si>
  <si>
    <t>764,9</t>
  </si>
  <si>
    <t>ΚΙΒΡΑΚΙΔΗΣ</t>
  </si>
  <si>
    <t>ΜΕΛΕΤΙΟΣ</t>
  </si>
  <si>
    <t>ΑΒ855283</t>
  </si>
  <si>
    <t>764,5</t>
  </si>
  <si>
    <t>ΦΡΑΓΚΟΥΛΑΚΗΣ</t>
  </si>
  <si>
    <t>ΑΚ469729</t>
  </si>
  <si>
    <t>ΜΕΝΤΕΣΙΔΗΣ</t>
  </si>
  <si>
    <t>ΜΑΡΙΟΣ</t>
  </si>
  <si>
    <t>ΑΙΜΙΛΙΟΣ</t>
  </si>
  <si>
    <t>ΑΖ790981</t>
  </si>
  <si>
    <t>ΑΜΠΑΣ</t>
  </si>
  <si>
    <t>ΑΗ302461</t>
  </si>
  <si>
    <t>303-305-304</t>
  </si>
  <si>
    <t>ΤΑΖΙΔΗΣ</t>
  </si>
  <si>
    <t>Φ340451</t>
  </si>
  <si>
    <t>ΗΛΙΑΔΗΣ</t>
  </si>
  <si>
    <t>ΑΙ323201</t>
  </si>
  <si>
    <t>ΑΗ291228</t>
  </si>
  <si>
    <t>ΝΑΒΡΟΖΙΔΗΣ</t>
  </si>
  <si>
    <t>ΑΗ291414</t>
  </si>
  <si>
    <t>302-303-304-305-306</t>
  </si>
  <si>
    <t>ΓΑΡΟΥΦΑΛΙΔΗΣ</t>
  </si>
  <si>
    <t>ΑΗ788992</t>
  </si>
  <si>
    <t>ΚΩΝΣΤΑΝΤΑΚΗΣ</t>
  </si>
  <si>
    <t>ΕΥΣΤΡΑΤΙΟΣ</t>
  </si>
  <si>
    <t>ΑΑ869172</t>
  </si>
  <si>
    <t>676,5</t>
  </si>
  <si>
    <t>ΜΑΡΑΠΙΔΗΣ</t>
  </si>
  <si>
    <t>ΑΒ915382</t>
  </si>
  <si>
    <t>ΔΗΜΚΟΥ</t>
  </si>
  <si>
    <t>ΑΖ803405</t>
  </si>
  <si>
    <t>302-304-303-301-306-305</t>
  </si>
  <si>
    <t>ΧΛΙΟΣ</t>
  </si>
  <si>
    <t>ΓΕΡΑΣΙΜΟΣ</t>
  </si>
  <si>
    <t>ΑΒ080784</t>
  </si>
  <si>
    <t>654,5</t>
  </si>
  <si>
    <t>ΣΩΤΗΡΟΠΟΥΛΟΣ</t>
  </si>
  <si>
    <t>ΑΒ778802</t>
  </si>
  <si>
    <t>ΑΗ792556</t>
  </si>
  <si>
    <t>ΣΕΡΙΔΗΣ</t>
  </si>
  <si>
    <t>ΑΗ803933</t>
  </si>
  <si>
    <t>ΚΙΖΙΡΙΔΗΣ</t>
  </si>
  <si>
    <t>ΑΙ349405</t>
  </si>
  <si>
    <t>ΑΝΔΡΕΟΥΛΑΚΗΣ</t>
  </si>
  <si>
    <t>ΝΙΚΟΛΑΟΥ</t>
  </si>
  <si>
    <t>Χ962661</t>
  </si>
  <si>
    <t>304-303-302</t>
  </si>
  <si>
    <t>ΜΥΛΩΝΑΣ</t>
  </si>
  <si>
    <t>ΑΜ396696</t>
  </si>
  <si>
    <t>ΓΚΕΚΑΣ</t>
  </si>
  <si>
    <t>ΠΑΝΤΕΛΕΗΜΩΝ</t>
  </si>
  <si>
    <t>ΑΧΙΛΛΕΑΣ</t>
  </si>
  <si>
    <t>Χ390239</t>
  </si>
  <si>
    <t>622,6</t>
  </si>
  <si>
    <t>ΑΓΓΕΛΙΔΗΣ</t>
  </si>
  <si>
    <t>Χ394483</t>
  </si>
  <si>
    <t>ΚΑΝΑΤΣΙΟΣ</t>
  </si>
  <si>
    <t>ΑΖ298150</t>
  </si>
  <si>
    <t>610,5</t>
  </si>
  <si>
    <t>ΖΑΓΚΑΣ</t>
  </si>
  <si>
    <t>ΧΡΙΣΤΟΣ</t>
  </si>
  <si>
    <t>ΑΝ165458</t>
  </si>
  <si>
    <t>301-302-303-306</t>
  </si>
  <si>
    <t>ΑΡΑΙΛΟΥΔΗΣ</t>
  </si>
  <si>
    <t>Χ390179</t>
  </si>
  <si>
    <t>588,5</t>
  </si>
  <si>
    <t>ΔΗΜΟΠΟΥΛΟΣ</t>
  </si>
  <si>
    <t>ΑΒ780959</t>
  </si>
  <si>
    <t>ΔΟΛΙΟΣ</t>
  </si>
  <si>
    <t>ΑΗ302008</t>
  </si>
  <si>
    <t>ΜΑΡΗΣ</t>
  </si>
  <si>
    <t>ΑΓΓΕΛΗΣ</t>
  </si>
  <si>
    <t>ΑΖ934112</t>
  </si>
  <si>
    <t>Χ890764</t>
  </si>
  <si>
    <t>564,3</t>
  </si>
  <si>
    <t>ΜΙΧΟΛΙΑΣ</t>
  </si>
  <si>
    <t>ΑΒ780961</t>
  </si>
  <si>
    <t>ΓΡΗΓΟΡΙΑΔΗΣ</t>
  </si>
  <si>
    <t>ΚΥΠΡΙΑΝΟΣ</t>
  </si>
  <si>
    <t>Χ987892</t>
  </si>
  <si>
    <t>536,8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</si>
  <si>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</si>
  <si>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</si>
  <si>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</si>
  <si>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</si>
  <si>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</si>
  <si>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</si>
  <si>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</si>
  <si>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</si>
  <si>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</si>
  <si>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</si>
  <si>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11:ΚΩΔΙΚΟΣ ΕΝΤΟΠΙΟΤΗΤΑΣ</t>
  </si>
  <si>
    <t>12:ΚΩΔ. ΘΕΣΗΣ ΓΙΑ ΤΗΝ ΕΝΤΟΠΙΟΤΗΤΑ</t>
  </si>
  <si>
    <t>13:ΠΟΛΥΤΕΚΝΟΣ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</si>
</sst>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3"/>
  <sheetViews>
    <sheetView tabSelected="1" workbookViewId="0"/>
  </sheetViews>
  <sheetFormatPr defaultRowHeight="15" x14ac:dyDescent="0.25"/>
  <sheetData>
    <row r="1" spans="1:21" x14ac:dyDescent="0.25">
      <c r="A1" t="s">
        <v>0</v>
      </c>
    </row>
    <row r="2" spans="1:21" x14ac:dyDescent="0.25">
      <c r="A2" t="s">
        <v>1</v>
      </c>
    </row>
    <row r="3" spans="1:21" x14ac:dyDescent="0.25">
      <c r="A3" t="s">
        <v>2</v>
      </c>
    </row>
    <row r="4" spans="1:21" x14ac:dyDescent="0.25">
      <c r="A4" t="s">
        <v>3</v>
      </c>
    </row>
    <row r="5" spans="1:21" x14ac:dyDescent="0.25">
      <c r="A5" t="s">
        <v>4</v>
      </c>
    </row>
    <row r="7" spans="1:21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 t="s">
        <v>12</v>
      </c>
    </row>
    <row r="8" spans="1:21" x14ac:dyDescent="0.25">
      <c r="A8">
        <v>1</v>
      </c>
      <c r="B8">
        <v>117</v>
      </c>
      <c r="C8" t="s">
        <v>13</v>
      </c>
      <c r="D8" t="s">
        <v>14</v>
      </c>
      <c r="E8" t="s">
        <v>15</v>
      </c>
      <c r="F8" t="s">
        <v>16</v>
      </c>
      <c r="G8" t="str">
        <f>"201506004158"</f>
        <v>201506004158</v>
      </c>
      <c r="H8">
        <v>1100</v>
      </c>
      <c r="I8">
        <v>150</v>
      </c>
      <c r="J8">
        <v>50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T8">
        <v>1</v>
      </c>
      <c r="U8">
        <v>1300</v>
      </c>
    </row>
    <row r="9" spans="1:21" x14ac:dyDescent="0.25">
      <c r="H9" t="s">
        <v>17</v>
      </c>
    </row>
    <row r="10" spans="1:21" x14ac:dyDescent="0.25">
      <c r="A10">
        <v>2</v>
      </c>
      <c r="B10">
        <v>149</v>
      </c>
      <c r="C10" t="s">
        <v>18</v>
      </c>
      <c r="D10" t="s">
        <v>19</v>
      </c>
      <c r="E10" t="s">
        <v>20</v>
      </c>
      <c r="F10" t="s">
        <v>21</v>
      </c>
      <c r="G10" t="str">
        <f>"201506004117"</f>
        <v>201506004117</v>
      </c>
      <c r="H10">
        <v>1056</v>
      </c>
      <c r="I10">
        <v>150</v>
      </c>
      <c r="J10">
        <v>70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T10">
        <v>0</v>
      </c>
      <c r="U10">
        <v>1276</v>
      </c>
    </row>
    <row r="11" spans="1:21" x14ac:dyDescent="0.25">
      <c r="H11" t="s">
        <v>22</v>
      </c>
    </row>
    <row r="12" spans="1:21" x14ac:dyDescent="0.25">
      <c r="A12">
        <v>3</v>
      </c>
      <c r="B12">
        <v>196</v>
      </c>
      <c r="C12" t="s">
        <v>23</v>
      </c>
      <c r="D12" t="s">
        <v>24</v>
      </c>
      <c r="E12" t="s">
        <v>25</v>
      </c>
      <c r="F12" t="s">
        <v>26</v>
      </c>
      <c r="G12" t="str">
        <f>"00219765"</f>
        <v>00219765</v>
      </c>
      <c r="H12">
        <v>1089</v>
      </c>
      <c r="I12">
        <v>150</v>
      </c>
      <c r="J12">
        <v>30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T12">
        <v>0</v>
      </c>
      <c r="U12">
        <v>1269</v>
      </c>
    </row>
    <row r="13" spans="1:21" x14ac:dyDescent="0.25">
      <c r="H13" t="s">
        <v>27</v>
      </c>
    </row>
    <row r="14" spans="1:21" x14ac:dyDescent="0.25">
      <c r="A14">
        <v>4</v>
      </c>
      <c r="B14">
        <v>327</v>
      </c>
      <c r="C14" t="s">
        <v>28</v>
      </c>
      <c r="D14" t="s">
        <v>29</v>
      </c>
      <c r="E14" t="s">
        <v>30</v>
      </c>
      <c r="F14" t="s">
        <v>31</v>
      </c>
      <c r="G14" t="str">
        <f>"201406011474"</f>
        <v>201406011474</v>
      </c>
      <c r="H14" t="s">
        <v>32</v>
      </c>
      <c r="I14">
        <v>150</v>
      </c>
      <c r="J14">
        <v>30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T14">
        <v>0</v>
      </c>
      <c r="U14" t="s">
        <v>33</v>
      </c>
    </row>
    <row r="15" spans="1:21" x14ac:dyDescent="0.25">
      <c r="H15" t="s">
        <v>22</v>
      </c>
    </row>
    <row r="16" spans="1:21" x14ac:dyDescent="0.25">
      <c r="A16">
        <v>5</v>
      </c>
      <c r="B16">
        <v>102</v>
      </c>
      <c r="C16" t="s">
        <v>34</v>
      </c>
      <c r="D16" t="s">
        <v>35</v>
      </c>
      <c r="E16" t="s">
        <v>15</v>
      </c>
      <c r="F16" t="s">
        <v>36</v>
      </c>
      <c r="G16" t="str">
        <f>"201507003152"</f>
        <v>201507003152</v>
      </c>
      <c r="H16">
        <v>1100</v>
      </c>
      <c r="I16">
        <v>150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T16">
        <v>0</v>
      </c>
      <c r="U16">
        <v>1250</v>
      </c>
    </row>
    <row r="17" spans="1:21" x14ac:dyDescent="0.25">
      <c r="H17" t="s">
        <v>37</v>
      </c>
    </row>
    <row r="18" spans="1:21" x14ac:dyDescent="0.25">
      <c r="A18">
        <v>6</v>
      </c>
      <c r="B18">
        <v>240</v>
      </c>
      <c r="C18" t="s">
        <v>38</v>
      </c>
      <c r="D18" t="s">
        <v>39</v>
      </c>
      <c r="E18" t="s">
        <v>40</v>
      </c>
      <c r="F18" t="s">
        <v>41</v>
      </c>
      <c r="G18" t="str">
        <f>"200804000453"</f>
        <v>200804000453</v>
      </c>
      <c r="H18">
        <v>1045</v>
      </c>
      <c r="I18">
        <v>150</v>
      </c>
      <c r="J18">
        <v>0</v>
      </c>
      <c r="K18">
        <v>0</v>
      </c>
      <c r="L18">
        <v>0</v>
      </c>
      <c r="M18">
        <v>0</v>
      </c>
      <c r="N18">
        <v>0</v>
      </c>
      <c r="O18">
        <v>50</v>
      </c>
      <c r="P18">
        <v>0</v>
      </c>
      <c r="Q18">
        <v>0</v>
      </c>
      <c r="R18">
        <v>0</v>
      </c>
      <c r="T18">
        <v>0</v>
      </c>
      <c r="U18">
        <v>1245</v>
      </c>
    </row>
    <row r="19" spans="1:21" x14ac:dyDescent="0.25">
      <c r="H19">
        <v>303</v>
      </c>
    </row>
    <row r="20" spans="1:21" x14ac:dyDescent="0.25">
      <c r="A20">
        <v>7</v>
      </c>
      <c r="B20">
        <v>15</v>
      </c>
      <c r="C20" t="s">
        <v>42</v>
      </c>
      <c r="D20" t="s">
        <v>43</v>
      </c>
      <c r="E20" t="s">
        <v>44</v>
      </c>
      <c r="F20" t="s">
        <v>45</v>
      </c>
      <c r="G20" t="str">
        <f>"00220546"</f>
        <v>00220546</v>
      </c>
      <c r="H20">
        <v>1089</v>
      </c>
      <c r="I20">
        <v>150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T20">
        <v>0</v>
      </c>
      <c r="U20">
        <v>1239</v>
      </c>
    </row>
    <row r="21" spans="1:21" x14ac:dyDescent="0.25">
      <c r="H21" t="s">
        <v>46</v>
      </c>
    </row>
    <row r="22" spans="1:21" x14ac:dyDescent="0.25">
      <c r="A22">
        <v>8</v>
      </c>
      <c r="B22">
        <v>513</v>
      </c>
      <c r="C22" t="s">
        <v>47</v>
      </c>
      <c r="D22" t="s">
        <v>35</v>
      </c>
      <c r="E22" t="s">
        <v>40</v>
      </c>
      <c r="F22" t="s">
        <v>48</v>
      </c>
      <c r="G22" t="str">
        <f>"201507002164"</f>
        <v>201507002164</v>
      </c>
      <c r="H22" t="s">
        <v>49</v>
      </c>
      <c r="I22">
        <v>150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T22">
        <v>0</v>
      </c>
      <c r="U22" t="s">
        <v>50</v>
      </c>
    </row>
    <row r="23" spans="1:21" x14ac:dyDescent="0.25">
      <c r="H23" t="s">
        <v>37</v>
      </c>
    </row>
    <row r="24" spans="1:21" x14ac:dyDescent="0.25">
      <c r="A24">
        <v>9</v>
      </c>
      <c r="B24">
        <v>357</v>
      </c>
      <c r="C24" t="s">
        <v>51</v>
      </c>
      <c r="D24" t="s">
        <v>52</v>
      </c>
      <c r="E24" t="s">
        <v>53</v>
      </c>
      <c r="F24" t="s">
        <v>54</v>
      </c>
      <c r="G24" t="str">
        <f>"201306000078"</f>
        <v>201306000078</v>
      </c>
      <c r="H24" t="s">
        <v>32</v>
      </c>
      <c r="I24">
        <v>150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T24">
        <v>0</v>
      </c>
      <c r="U24" t="s">
        <v>55</v>
      </c>
    </row>
    <row r="25" spans="1:21" x14ac:dyDescent="0.25">
      <c r="H25" t="s">
        <v>56</v>
      </c>
    </row>
    <row r="26" spans="1:21" x14ac:dyDescent="0.25">
      <c r="A26">
        <v>10</v>
      </c>
      <c r="B26">
        <v>195</v>
      </c>
      <c r="C26" t="s">
        <v>57</v>
      </c>
      <c r="D26" t="s">
        <v>58</v>
      </c>
      <c r="E26" t="s">
        <v>53</v>
      </c>
      <c r="F26" t="s">
        <v>59</v>
      </c>
      <c r="G26" t="str">
        <f>"201505000523"</f>
        <v>201505000523</v>
      </c>
      <c r="H26" t="s">
        <v>60</v>
      </c>
      <c r="I26">
        <v>150</v>
      </c>
      <c r="J26">
        <v>30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T26">
        <v>0</v>
      </c>
      <c r="U26" t="s">
        <v>61</v>
      </c>
    </row>
    <row r="27" spans="1:21" x14ac:dyDescent="0.25">
      <c r="H27" t="s">
        <v>62</v>
      </c>
    </row>
    <row r="28" spans="1:21" x14ac:dyDescent="0.25">
      <c r="A28">
        <v>11</v>
      </c>
      <c r="B28">
        <v>264</v>
      </c>
      <c r="C28" t="s">
        <v>63</v>
      </c>
      <c r="D28" t="s">
        <v>64</v>
      </c>
      <c r="E28" t="s">
        <v>44</v>
      </c>
      <c r="F28" t="s">
        <v>65</v>
      </c>
      <c r="G28" t="str">
        <f>"201507002082"</f>
        <v>201507002082</v>
      </c>
      <c r="H28" t="s">
        <v>66</v>
      </c>
      <c r="I28">
        <v>150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T28">
        <v>0</v>
      </c>
      <c r="U28" t="s">
        <v>67</v>
      </c>
    </row>
    <row r="29" spans="1:21" x14ac:dyDescent="0.25">
      <c r="H29" t="s">
        <v>17</v>
      </c>
    </row>
    <row r="30" spans="1:21" x14ac:dyDescent="0.25">
      <c r="A30">
        <v>12</v>
      </c>
      <c r="B30">
        <v>598</v>
      </c>
      <c r="C30" t="s">
        <v>68</v>
      </c>
      <c r="D30" t="s">
        <v>69</v>
      </c>
      <c r="E30" t="s">
        <v>15</v>
      </c>
      <c r="F30" t="s">
        <v>70</v>
      </c>
      <c r="G30" t="str">
        <f>"201507000598"</f>
        <v>201507000598</v>
      </c>
      <c r="H30" t="s">
        <v>66</v>
      </c>
      <c r="I30">
        <v>150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T30">
        <v>1</v>
      </c>
      <c r="U30" t="s">
        <v>67</v>
      </c>
    </row>
    <row r="31" spans="1:21" x14ac:dyDescent="0.25">
      <c r="H31" t="s">
        <v>17</v>
      </c>
    </row>
    <row r="32" spans="1:21" x14ac:dyDescent="0.25">
      <c r="A32">
        <v>13</v>
      </c>
      <c r="B32">
        <v>150</v>
      </c>
      <c r="C32" t="s">
        <v>71</v>
      </c>
      <c r="D32" t="s">
        <v>72</v>
      </c>
      <c r="E32" t="s">
        <v>39</v>
      </c>
      <c r="F32" t="s">
        <v>73</v>
      </c>
      <c r="G32" t="str">
        <f>"201507003013"</f>
        <v>201507003013</v>
      </c>
      <c r="H32" t="s">
        <v>74</v>
      </c>
      <c r="I32">
        <v>150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T32">
        <v>0</v>
      </c>
      <c r="U32" t="s">
        <v>75</v>
      </c>
    </row>
    <row r="33" spans="1:21" x14ac:dyDescent="0.25">
      <c r="H33" t="s">
        <v>17</v>
      </c>
    </row>
    <row r="34" spans="1:21" x14ac:dyDescent="0.25">
      <c r="A34">
        <v>14</v>
      </c>
      <c r="B34">
        <v>135</v>
      </c>
      <c r="C34" t="s">
        <v>76</v>
      </c>
      <c r="D34" t="s">
        <v>35</v>
      </c>
      <c r="E34" t="s">
        <v>77</v>
      </c>
      <c r="F34" t="s">
        <v>78</v>
      </c>
      <c r="G34" t="str">
        <f>"201507000998"</f>
        <v>201507000998</v>
      </c>
      <c r="H34" t="s">
        <v>74</v>
      </c>
      <c r="I34">
        <v>150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T34">
        <v>0</v>
      </c>
      <c r="U34" t="s">
        <v>75</v>
      </c>
    </row>
    <row r="35" spans="1:21" x14ac:dyDescent="0.25">
      <c r="H35" t="s">
        <v>79</v>
      </c>
    </row>
    <row r="36" spans="1:21" x14ac:dyDescent="0.25">
      <c r="A36">
        <v>15</v>
      </c>
      <c r="B36">
        <v>542</v>
      </c>
      <c r="C36" t="s">
        <v>80</v>
      </c>
      <c r="D36" t="s">
        <v>25</v>
      </c>
      <c r="E36" t="s">
        <v>81</v>
      </c>
      <c r="F36" t="s">
        <v>82</v>
      </c>
      <c r="G36" t="str">
        <f>"201505000053"</f>
        <v>201505000053</v>
      </c>
      <c r="H36">
        <v>1045</v>
      </c>
      <c r="I36">
        <v>150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T36">
        <v>0</v>
      </c>
      <c r="U36">
        <v>1195</v>
      </c>
    </row>
    <row r="37" spans="1:21" x14ac:dyDescent="0.25">
      <c r="H37" t="s">
        <v>37</v>
      </c>
    </row>
    <row r="38" spans="1:21" x14ac:dyDescent="0.25">
      <c r="A38">
        <v>16</v>
      </c>
      <c r="B38">
        <v>209</v>
      </c>
      <c r="C38" t="s">
        <v>83</v>
      </c>
      <c r="D38" t="s">
        <v>84</v>
      </c>
      <c r="E38" t="s">
        <v>25</v>
      </c>
      <c r="F38" t="s">
        <v>85</v>
      </c>
      <c r="G38" t="str">
        <f>"201506004550"</f>
        <v>201506004550</v>
      </c>
      <c r="H38" t="s">
        <v>60</v>
      </c>
      <c r="I38">
        <v>150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T38">
        <v>0</v>
      </c>
      <c r="U38" t="s">
        <v>86</v>
      </c>
    </row>
    <row r="39" spans="1:21" x14ac:dyDescent="0.25">
      <c r="H39" t="s">
        <v>87</v>
      </c>
    </row>
    <row r="40" spans="1:21" x14ac:dyDescent="0.25">
      <c r="A40">
        <v>17</v>
      </c>
      <c r="B40">
        <v>214</v>
      </c>
      <c r="C40" t="s">
        <v>88</v>
      </c>
      <c r="D40" t="s">
        <v>89</v>
      </c>
      <c r="E40" t="s">
        <v>90</v>
      </c>
      <c r="F40" t="s">
        <v>91</v>
      </c>
      <c r="G40" t="str">
        <f>"201507000947"</f>
        <v>201507000947</v>
      </c>
      <c r="H40" t="s">
        <v>60</v>
      </c>
      <c r="I40">
        <v>150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T40">
        <v>0</v>
      </c>
      <c r="U40" t="s">
        <v>86</v>
      </c>
    </row>
    <row r="41" spans="1:21" x14ac:dyDescent="0.25">
      <c r="H41" t="s">
        <v>92</v>
      </c>
    </row>
    <row r="42" spans="1:21" x14ac:dyDescent="0.25">
      <c r="A42">
        <v>18</v>
      </c>
      <c r="B42">
        <v>14</v>
      </c>
      <c r="C42" t="s">
        <v>93</v>
      </c>
      <c r="D42" t="s">
        <v>94</v>
      </c>
      <c r="E42" t="s">
        <v>20</v>
      </c>
      <c r="F42" t="s">
        <v>95</v>
      </c>
      <c r="G42" t="str">
        <f>"200807000525"</f>
        <v>200807000525</v>
      </c>
      <c r="H42">
        <v>1034</v>
      </c>
      <c r="I42">
        <v>150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T42">
        <v>0</v>
      </c>
      <c r="U42">
        <v>1184</v>
      </c>
    </row>
    <row r="43" spans="1:21" x14ac:dyDescent="0.25">
      <c r="H43" t="s">
        <v>87</v>
      </c>
    </row>
    <row r="44" spans="1:21" x14ac:dyDescent="0.25">
      <c r="A44">
        <v>19</v>
      </c>
      <c r="B44">
        <v>396</v>
      </c>
      <c r="C44" t="s">
        <v>96</v>
      </c>
      <c r="D44" t="s">
        <v>29</v>
      </c>
      <c r="E44" t="s">
        <v>97</v>
      </c>
      <c r="F44" t="s">
        <v>98</v>
      </c>
      <c r="G44" t="str">
        <f>"201412005865"</f>
        <v>201412005865</v>
      </c>
      <c r="H44" t="s">
        <v>99</v>
      </c>
      <c r="I44">
        <v>150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314</v>
      </c>
      <c r="S44">
        <v>303</v>
      </c>
      <c r="T44">
        <v>0</v>
      </c>
      <c r="U44" t="s">
        <v>100</v>
      </c>
    </row>
    <row r="45" spans="1:21" x14ac:dyDescent="0.25">
      <c r="H45" t="s">
        <v>101</v>
      </c>
    </row>
    <row r="46" spans="1:21" x14ac:dyDescent="0.25">
      <c r="A46">
        <v>20</v>
      </c>
      <c r="B46">
        <v>61</v>
      </c>
      <c r="C46" t="s">
        <v>102</v>
      </c>
      <c r="D46" t="s">
        <v>29</v>
      </c>
      <c r="E46" t="s">
        <v>103</v>
      </c>
      <c r="F46" t="s">
        <v>104</v>
      </c>
      <c r="G46" t="str">
        <f>"201507001791"</f>
        <v>201507001791</v>
      </c>
      <c r="H46" t="s">
        <v>105</v>
      </c>
      <c r="I46">
        <v>150</v>
      </c>
      <c r="J46">
        <v>30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T46">
        <v>0</v>
      </c>
      <c r="U46" t="s">
        <v>106</v>
      </c>
    </row>
    <row r="47" spans="1:21" x14ac:dyDescent="0.25">
      <c r="H47" t="s">
        <v>46</v>
      </c>
    </row>
    <row r="48" spans="1:21" x14ac:dyDescent="0.25">
      <c r="A48">
        <v>21</v>
      </c>
      <c r="B48">
        <v>454</v>
      </c>
      <c r="C48" t="s">
        <v>107</v>
      </c>
      <c r="D48" t="s">
        <v>90</v>
      </c>
      <c r="E48" t="s">
        <v>58</v>
      </c>
      <c r="F48" t="s">
        <v>108</v>
      </c>
      <c r="G48" t="str">
        <f>"201410010777"</f>
        <v>201410010777</v>
      </c>
      <c r="H48">
        <v>1023</v>
      </c>
      <c r="I48">
        <v>150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T48">
        <v>0</v>
      </c>
      <c r="U48">
        <v>1173</v>
      </c>
    </row>
    <row r="49" spans="1:21" x14ac:dyDescent="0.25">
      <c r="H49" t="s">
        <v>79</v>
      </c>
    </row>
    <row r="50" spans="1:21" x14ac:dyDescent="0.25">
      <c r="A50">
        <v>22</v>
      </c>
      <c r="B50">
        <v>381</v>
      </c>
      <c r="C50" t="s">
        <v>109</v>
      </c>
      <c r="D50" t="s">
        <v>110</v>
      </c>
      <c r="E50" t="s">
        <v>35</v>
      </c>
      <c r="F50" t="s">
        <v>111</v>
      </c>
      <c r="G50" t="str">
        <f>"201410010397"</f>
        <v>201410010397</v>
      </c>
      <c r="H50">
        <v>1067</v>
      </c>
      <c r="I50">
        <v>0</v>
      </c>
      <c r="J50">
        <v>70</v>
      </c>
      <c r="K50">
        <v>0</v>
      </c>
      <c r="L50">
        <v>30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T50">
        <v>0</v>
      </c>
      <c r="U50">
        <v>1167</v>
      </c>
    </row>
    <row r="51" spans="1:21" x14ac:dyDescent="0.25">
      <c r="H51" t="s">
        <v>92</v>
      </c>
    </row>
    <row r="52" spans="1:21" x14ac:dyDescent="0.25">
      <c r="A52">
        <v>23</v>
      </c>
      <c r="B52">
        <v>580</v>
      </c>
      <c r="C52" t="s">
        <v>112</v>
      </c>
      <c r="D52" t="s">
        <v>113</v>
      </c>
      <c r="E52" t="s">
        <v>39</v>
      </c>
      <c r="F52" t="s">
        <v>114</v>
      </c>
      <c r="G52" t="str">
        <f>"201507003414"</f>
        <v>201507003414</v>
      </c>
      <c r="H52">
        <v>1045</v>
      </c>
      <c r="I52">
        <v>0</v>
      </c>
      <c r="J52">
        <v>70</v>
      </c>
      <c r="K52">
        <v>0</v>
      </c>
      <c r="L52">
        <v>0</v>
      </c>
      <c r="M52">
        <v>50</v>
      </c>
      <c r="N52">
        <v>0</v>
      </c>
      <c r="O52">
        <v>0</v>
      </c>
      <c r="P52">
        <v>0</v>
      </c>
      <c r="Q52">
        <v>0</v>
      </c>
      <c r="R52">
        <v>0</v>
      </c>
      <c r="T52">
        <v>0</v>
      </c>
      <c r="U52">
        <v>1165</v>
      </c>
    </row>
    <row r="53" spans="1:21" x14ac:dyDescent="0.25">
      <c r="H53" t="s">
        <v>22</v>
      </c>
    </row>
    <row r="54" spans="1:21" x14ac:dyDescent="0.25">
      <c r="A54">
        <v>24</v>
      </c>
      <c r="B54">
        <v>296</v>
      </c>
      <c r="C54" t="s">
        <v>115</v>
      </c>
      <c r="D54" t="s">
        <v>116</v>
      </c>
      <c r="E54" t="s">
        <v>20</v>
      </c>
      <c r="F54" t="s">
        <v>117</v>
      </c>
      <c r="G54" t="str">
        <f>"201411003472"</f>
        <v>201411003472</v>
      </c>
      <c r="H54" t="s">
        <v>118</v>
      </c>
      <c r="I54">
        <v>0</v>
      </c>
      <c r="J54">
        <v>70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T54">
        <v>0</v>
      </c>
      <c r="U54" t="s">
        <v>119</v>
      </c>
    </row>
    <row r="55" spans="1:21" x14ac:dyDescent="0.25">
      <c r="H55" t="s">
        <v>46</v>
      </c>
    </row>
    <row r="56" spans="1:21" x14ac:dyDescent="0.25">
      <c r="A56">
        <v>25</v>
      </c>
      <c r="B56">
        <v>600</v>
      </c>
      <c r="C56" t="s">
        <v>120</v>
      </c>
      <c r="D56" t="s">
        <v>121</v>
      </c>
      <c r="E56" t="s">
        <v>122</v>
      </c>
      <c r="F56" t="s">
        <v>123</v>
      </c>
      <c r="G56" t="str">
        <f>"201506002191"</f>
        <v>201506002191</v>
      </c>
      <c r="H56" t="s">
        <v>124</v>
      </c>
      <c r="I56">
        <v>150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T56">
        <v>0</v>
      </c>
      <c r="U56" t="s">
        <v>125</v>
      </c>
    </row>
    <row r="57" spans="1:21" x14ac:dyDescent="0.25">
      <c r="H57" t="s">
        <v>56</v>
      </c>
    </row>
    <row r="58" spans="1:21" x14ac:dyDescent="0.25">
      <c r="A58">
        <v>26</v>
      </c>
      <c r="B58">
        <v>93</v>
      </c>
      <c r="C58" t="s">
        <v>126</v>
      </c>
      <c r="D58" t="s">
        <v>20</v>
      </c>
      <c r="E58" t="s">
        <v>53</v>
      </c>
      <c r="F58" t="s">
        <v>127</v>
      </c>
      <c r="G58" t="str">
        <f>"201506002007"</f>
        <v>201506002007</v>
      </c>
      <c r="H58">
        <v>1001</v>
      </c>
      <c r="I58">
        <v>150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T58">
        <v>0</v>
      </c>
      <c r="U58">
        <v>1151</v>
      </c>
    </row>
    <row r="59" spans="1:21" x14ac:dyDescent="0.25">
      <c r="H59" t="s">
        <v>128</v>
      </c>
    </row>
    <row r="60" spans="1:21" x14ac:dyDescent="0.25">
      <c r="A60">
        <v>27</v>
      </c>
      <c r="B60">
        <v>432</v>
      </c>
      <c r="C60" t="s">
        <v>129</v>
      </c>
      <c r="D60" t="s">
        <v>29</v>
      </c>
      <c r="E60" t="s">
        <v>20</v>
      </c>
      <c r="F60" t="s">
        <v>130</v>
      </c>
      <c r="G60" t="str">
        <f>"00161714"</f>
        <v>00161714</v>
      </c>
      <c r="H60">
        <v>1001</v>
      </c>
      <c r="I60">
        <v>150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T60">
        <v>0</v>
      </c>
      <c r="U60">
        <v>1151</v>
      </c>
    </row>
    <row r="61" spans="1:21" x14ac:dyDescent="0.25">
      <c r="H61" t="s">
        <v>131</v>
      </c>
    </row>
    <row r="62" spans="1:21" x14ac:dyDescent="0.25">
      <c r="A62">
        <v>28</v>
      </c>
      <c r="B62">
        <v>430</v>
      </c>
      <c r="C62" t="s">
        <v>132</v>
      </c>
      <c r="D62" t="s">
        <v>25</v>
      </c>
      <c r="E62" t="s">
        <v>133</v>
      </c>
      <c r="F62" t="s">
        <v>134</v>
      </c>
      <c r="G62" t="str">
        <f>"201504000208"</f>
        <v>201504000208</v>
      </c>
      <c r="H62" t="s">
        <v>135</v>
      </c>
      <c r="I62">
        <v>150</v>
      </c>
      <c r="J62">
        <v>30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T62">
        <v>0</v>
      </c>
      <c r="U62" t="s">
        <v>136</v>
      </c>
    </row>
    <row r="63" spans="1:21" x14ac:dyDescent="0.25">
      <c r="H63" t="s">
        <v>137</v>
      </c>
    </row>
    <row r="64" spans="1:21" x14ac:dyDescent="0.25">
      <c r="A64">
        <v>29</v>
      </c>
      <c r="B64">
        <v>294</v>
      </c>
      <c r="C64" t="s">
        <v>138</v>
      </c>
      <c r="D64" t="s">
        <v>139</v>
      </c>
      <c r="E64" t="s">
        <v>140</v>
      </c>
      <c r="F64" t="s">
        <v>141</v>
      </c>
      <c r="G64" t="str">
        <f>"00219551"</f>
        <v>00219551</v>
      </c>
      <c r="H64">
        <v>990</v>
      </c>
      <c r="I64">
        <v>150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T64">
        <v>1</v>
      </c>
      <c r="U64">
        <v>1140</v>
      </c>
    </row>
    <row r="65" spans="1:21" x14ac:dyDescent="0.25">
      <c r="H65" t="s">
        <v>37</v>
      </c>
    </row>
    <row r="66" spans="1:21" x14ac:dyDescent="0.25">
      <c r="A66">
        <v>30</v>
      </c>
      <c r="B66">
        <v>483</v>
      </c>
      <c r="C66" t="s">
        <v>142</v>
      </c>
      <c r="D66" t="s">
        <v>58</v>
      </c>
      <c r="E66" t="s">
        <v>143</v>
      </c>
      <c r="F66" t="s">
        <v>144</v>
      </c>
      <c r="G66" t="str">
        <f>"201406008402"</f>
        <v>201406008402</v>
      </c>
      <c r="H66">
        <v>1067</v>
      </c>
      <c r="I66">
        <v>0</v>
      </c>
      <c r="J66">
        <v>70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T66">
        <v>0</v>
      </c>
      <c r="U66">
        <v>1137</v>
      </c>
    </row>
    <row r="67" spans="1:21" x14ac:dyDescent="0.25">
      <c r="H67" t="s">
        <v>22</v>
      </c>
    </row>
    <row r="68" spans="1:21" x14ac:dyDescent="0.25">
      <c r="A68">
        <v>31</v>
      </c>
      <c r="B68">
        <v>19</v>
      </c>
      <c r="C68" t="s">
        <v>145</v>
      </c>
      <c r="D68" t="s">
        <v>146</v>
      </c>
      <c r="E68" t="s">
        <v>39</v>
      </c>
      <c r="F68" t="s">
        <v>147</v>
      </c>
      <c r="G68" t="str">
        <f>"201507002291"</f>
        <v>201507002291</v>
      </c>
      <c r="H68">
        <v>1067</v>
      </c>
      <c r="I68">
        <v>0</v>
      </c>
      <c r="J68">
        <v>70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T68">
        <v>0</v>
      </c>
      <c r="U68">
        <v>1137</v>
      </c>
    </row>
    <row r="69" spans="1:21" x14ac:dyDescent="0.25">
      <c r="H69" t="s">
        <v>56</v>
      </c>
    </row>
    <row r="70" spans="1:21" x14ac:dyDescent="0.25">
      <c r="A70">
        <v>32</v>
      </c>
      <c r="B70">
        <v>536</v>
      </c>
      <c r="C70" t="s">
        <v>148</v>
      </c>
      <c r="D70" t="s">
        <v>81</v>
      </c>
      <c r="E70" t="s">
        <v>29</v>
      </c>
      <c r="F70" t="s">
        <v>149</v>
      </c>
      <c r="G70" t="str">
        <f>"00216061"</f>
        <v>00216061</v>
      </c>
      <c r="H70" t="s">
        <v>150</v>
      </c>
      <c r="I70">
        <v>150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T70">
        <v>1</v>
      </c>
      <c r="U70" t="s">
        <v>151</v>
      </c>
    </row>
    <row r="71" spans="1:21" x14ac:dyDescent="0.25">
      <c r="H71" t="s">
        <v>131</v>
      </c>
    </row>
    <row r="72" spans="1:21" x14ac:dyDescent="0.25">
      <c r="A72">
        <v>33</v>
      </c>
      <c r="B72">
        <v>658</v>
      </c>
      <c r="C72" t="s">
        <v>42</v>
      </c>
      <c r="D72" t="s">
        <v>121</v>
      </c>
      <c r="E72" t="s">
        <v>25</v>
      </c>
      <c r="F72" t="s">
        <v>152</v>
      </c>
      <c r="G72" t="str">
        <f>"201604005955"</f>
        <v>201604005955</v>
      </c>
      <c r="H72" t="s">
        <v>150</v>
      </c>
      <c r="I72">
        <v>150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T72">
        <v>0</v>
      </c>
      <c r="U72" t="s">
        <v>151</v>
      </c>
    </row>
    <row r="73" spans="1:21" x14ac:dyDescent="0.25">
      <c r="H73" t="s">
        <v>92</v>
      </c>
    </row>
    <row r="74" spans="1:21" x14ac:dyDescent="0.25">
      <c r="A74">
        <v>34</v>
      </c>
      <c r="B74">
        <v>182</v>
      </c>
      <c r="C74" t="s">
        <v>153</v>
      </c>
      <c r="D74" t="s">
        <v>154</v>
      </c>
      <c r="E74" t="s">
        <v>64</v>
      </c>
      <c r="F74" t="s">
        <v>155</v>
      </c>
      <c r="G74" t="str">
        <f>"201412003138"</f>
        <v>201412003138</v>
      </c>
      <c r="H74">
        <v>1100</v>
      </c>
      <c r="I74">
        <v>0</v>
      </c>
      <c r="J74">
        <v>30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T74">
        <v>0</v>
      </c>
      <c r="U74">
        <v>1130</v>
      </c>
    </row>
    <row r="75" spans="1:21" x14ac:dyDescent="0.25">
      <c r="H75" t="s">
        <v>92</v>
      </c>
    </row>
    <row r="76" spans="1:21" x14ac:dyDescent="0.25">
      <c r="A76">
        <v>35</v>
      </c>
      <c r="B76">
        <v>171</v>
      </c>
      <c r="C76" t="s">
        <v>156</v>
      </c>
      <c r="D76" t="s">
        <v>29</v>
      </c>
      <c r="E76" t="s">
        <v>58</v>
      </c>
      <c r="F76" t="s">
        <v>157</v>
      </c>
      <c r="G76" t="str">
        <f>"00153885"</f>
        <v>00153885</v>
      </c>
      <c r="H76">
        <v>1100</v>
      </c>
      <c r="I76">
        <v>0</v>
      </c>
      <c r="J76">
        <v>30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T76">
        <v>0</v>
      </c>
      <c r="U76">
        <v>1130</v>
      </c>
    </row>
    <row r="77" spans="1:21" x14ac:dyDescent="0.25">
      <c r="H77" t="s">
        <v>158</v>
      </c>
    </row>
    <row r="78" spans="1:21" x14ac:dyDescent="0.25">
      <c r="A78">
        <v>36</v>
      </c>
      <c r="B78">
        <v>617</v>
      </c>
      <c r="C78" t="s">
        <v>159</v>
      </c>
      <c r="D78" t="s">
        <v>160</v>
      </c>
      <c r="E78" t="s">
        <v>90</v>
      </c>
      <c r="F78" t="s">
        <v>161</v>
      </c>
      <c r="G78" t="str">
        <f>"201507001296"</f>
        <v>201507001296</v>
      </c>
      <c r="H78">
        <v>979</v>
      </c>
      <c r="I78">
        <v>150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T78">
        <v>1</v>
      </c>
      <c r="U78">
        <v>1129</v>
      </c>
    </row>
    <row r="79" spans="1:21" x14ac:dyDescent="0.25">
      <c r="H79" t="s">
        <v>92</v>
      </c>
    </row>
    <row r="80" spans="1:21" x14ac:dyDescent="0.25">
      <c r="A80">
        <v>37</v>
      </c>
      <c r="B80">
        <v>72</v>
      </c>
      <c r="C80" t="s">
        <v>162</v>
      </c>
      <c r="D80" t="s">
        <v>163</v>
      </c>
      <c r="E80" t="s">
        <v>44</v>
      </c>
      <c r="F80" t="s">
        <v>164</v>
      </c>
      <c r="G80" t="str">
        <f>"201507000679"</f>
        <v>201507000679</v>
      </c>
      <c r="H80" t="s">
        <v>165</v>
      </c>
      <c r="I80">
        <v>150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T80">
        <v>0</v>
      </c>
      <c r="U80" t="s">
        <v>166</v>
      </c>
    </row>
    <row r="81" spans="1:21" x14ac:dyDescent="0.25">
      <c r="H81" t="s">
        <v>37</v>
      </c>
    </row>
    <row r="82" spans="1:21" x14ac:dyDescent="0.25">
      <c r="A82">
        <v>38</v>
      </c>
      <c r="B82">
        <v>622</v>
      </c>
      <c r="C82" t="s">
        <v>167</v>
      </c>
      <c r="D82" t="s">
        <v>72</v>
      </c>
      <c r="E82" t="s">
        <v>168</v>
      </c>
      <c r="F82">
        <v>21291</v>
      </c>
      <c r="G82" t="str">
        <f>"00221448"</f>
        <v>00221448</v>
      </c>
      <c r="H82" t="s">
        <v>169</v>
      </c>
      <c r="I82">
        <v>0</v>
      </c>
      <c r="J82">
        <v>30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T82">
        <v>0</v>
      </c>
      <c r="U82" t="s">
        <v>170</v>
      </c>
    </row>
    <row r="83" spans="1:21" x14ac:dyDescent="0.25">
      <c r="H83">
        <v>303</v>
      </c>
    </row>
    <row r="84" spans="1:21" x14ac:dyDescent="0.25">
      <c r="A84">
        <v>39</v>
      </c>
      <c r="B84">
        <v>39</v>
      </c>
      <c r="C84" t="s">
        <v>171</v>
      </c>
      <c r="D84" t="s">
        <v>172</v>
      </c>
      <c r="E84" t="s">
        <v>163</v>
      </c>
      <c r="F84" t="s">
        <v>173</v>
      </c>
      <c r="G84" t="str">
        <f>"00207083"</f>
        <v>00207083</v>
      </c>
      <c r="H84" t="s">
        <v>174</v>
      </c>
      <c r="I84">
        <v>150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T84">
        <v>0</v>
      </c>
      <c r="U84" t="s">
        <v>175</v>
      </c>
    </row>
    <row r="85" spans="1:21" x14ac:dyDescent="0.25">
      <c r="H85" t="s">
        <v>37</v>
      </c>
    </row>
    <row r="86" spans="1:21" x14ac:dyDescent="0.25">
      <c r="A86">
        <v>40</v>
      </c>
      <c r="B86">
        <v>146</v>
      </c>
      <c r="C86" t="s">
        <v>176</v>
      </c>
      <c r="D86" t="s">
        <v>40</v>
      </c>
      <c r="E86" t="s">
        <v>29</v>
      </c>
      <c r="F86" t="s">
        <v>177</v>
      </c>
      <c r="G86" t="str">
        <f>"201507002153"</f>
        <v>201507002153</v>
      </c>
      <c r="H86" t="s">
        <v>174</v>
      </c>
      <c r="I86">
        <v>150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T86">
        <v>0</v>
      </c>
      <c r="U86" t="s">
        <v>175</v>
      </c>
    </row>
    <row r="87" spans="1:21" x14ac:dyDescent="0.25">
      <c r="H87" t="s">
        <v>92</v>
      </c>
    </row>
    <row r="88" spans="1:21" x14ac:dyDescent="0.25">
      <c r="A88">
        <v>41</v>
      </c>
      <c r="B88">
        <v>260</v>
      </c>
      <c r="C88" t="s">
        <v>178</v>
      </c>
      <c r="D88" t="s">
        <v>20</v>
      </c>
      <c r="E88" t="s">
        <v>35</v>
      </c>
      <c r="F88" t="s">
        <v>179</v>
      </c>
      <c r="G88" t="str">
        <f>"00220469"</f>
        <v>00220469</v>
      </c>
      <c r="H88" t="s">
        <v>174</v>
      </c>
      <c r="I88">
        <v>150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T88">
        <v>1</v>
      </c>
      <c r="U88" t="s">
        <v>175</v>
      </c>
    </row>
    <row r="89" spans="1:21" x14ac:dyDescent="0.25">
      <c r="H89" t="s">
        <v>22</v>
      </c>
    </row>
    <row r="90" spans="1:21" x14ac:dyDescent="0.25">
      <c r="A90">
        <v>42</v>
      </c>
      <c r="B90">
        <v>439</v>
      </c>
      <c r="C90" t="s">
        <v>180</v>
      </c>
      <c r="D90" t="s">
        <v>181</v>
      </c>
      <c r="E90" t="s">
        <v>35</v>
      </c>
      <c r="F90" t="s">
        <v>182</v>
      </c>
      <c r="G90" t="str">
        <f>"00221474"</f>
        <v>00221474</v>
      </c>
      <c r="H90" t="s">
        <v>174</v>
      </c>
      <c r="I90">
        <v>150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T90">
        <v>0</v>
      </c>
      <c r="U90" t="s">
        <v>175</v>
      </c>
    </row>
    <row r="91" spans="1:21" x14ac:dyDescent="0.25">
      <c r="H91" t="s">
        <v>87</v>
      </c>
    </row>
    <row r="92" spans="1:21" x14ac:dyDescent="0.25">
      <c r="A92">
        <v>43</v>
      </c>
      <c r="B92">
        <v>613</v>
      </c>
      <c r="C92" t="s">
        <v>183</v>
      </c>
      <c r="D92" t="s">
        <v>35</v>
      </c>
      <c r="E92" t="s">
        <v>81</v>
      </c>
      <c r="F92" t="s">
        <v>184</v>
      </c>
      <c r="G92" t="str">
        <f>"201507002253"</f>
        <v>201507002253</v>
      </c>
      <c r="H92">
        <v>1078</v>
      </c>
      <c r="I92">
        <v>0</v>
      </c>
      <c r="J92">
        <v>30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T92">
        <v>0</v>
      </c>
      <c r="U92">
        <v>1108</v>
      </c>
    </row>
    <row r="93" spans="1:21" x14ac:dyDescent="0.25">
      <c r="H93" t="s">
        <v>46</v>
      </c>
    </row>
    <row r="94" spans="1:21" x14ac:dyDescent="0.25">
      <c r="A94">
        <v>44</v>
      </c>
      <c r="B94">
        <v>50</v>
      </c>
      <c r="C94" t="s">
        <v>185</v>
      </c>
      <c r="D94" t="s">
        <v>81</v>
      </c>
      <c r="E94" t="s">
        <v>29</v>
      </c>
      <c r="F94" t="s">
        <v>186</v>
      </c>
      <c r="G94" t="str">
        <f>"201507003254"</f>
        <v>201507003254</v>
      </c>
      <c r="H94">
        <v>957</v>
      </c>
      <c r="I94">
        <v>150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T94">
        <v>0</v>
      </c>
      <c r="U94">
        <v>1107</v>
      </c>
    </row>
    <row r="95" spans="1:21" x14ac:dyDescent="0.25">
      <c r="H95" t="s">
        <v>92</v>
      </c>
    </row>
    <row r="96" spans="1:21" x14ac:dyDescent="0.25">
      <c r="A96">
        <v>45</v>
      </c>
      <c r="B96">
        <v>104</v>
      </c>
      <c r="C96" t="s">
        <v>187</v>
      </c>
      <c r="D96" t="s">
        <v>20</v>
      </c>
      <c r="E96" t="s">
        <v>39</v>
      </c>
      <c r="F96" t="s">
        <v>188</v>
      </c>
      <c r="G96" t="str">
        <f>"201507005076"</f>
        <v>201507005076</v>
      </c>
      <c r="H96" t="s">
        <v>189</v>
      </c>
      <c r="I96">
        <v>150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T96">
        <v>0</v>
      </c>
      <c r="U96" t="s">
        <v>190</v>
      </c>
    </row>
    <row r="97" spans="1:21" x14ac:dyDescent="0.25">
      <c r="H97" t="s">
        <v>191</v>
      </c>
    </row>
    <row r="98" spans="1:21" x14ac:dyDescent="0.25">
      <c r="A98">
        <v>46</v>
      </c>
      <c r="B98">
        <v>409</v>
      </c>
      <c r="C98" t="s">
        <v>192</v>
      </c>
      <c r="D98" t="s">
        <v>193</v>
      </c>
      <c r="E98" t="s">
        <v>194</v>
      </c>
      <c r="F98" t="s">
        <v>195</v>
      </c>
      <c r="G98" t="str">
        <f>"201507002843"</f>
        <v>201507002843</v>
      </c>
      <c r="H98" t="s">
        <v>189</v>
      </c>
      <c r="I98">
        <v>150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T98">
        <v>0</v>
      </c>
      <c r="U98" t="s">
        <v>190</v>
      </c>
    </row>
    <row r="99" spans="1:21" x14ac:dyDescent="0.25">
      <c r="H99" t="s">
        <v>131</v>
      </c>
    </row>
    <row r="100" spans="1:21" x14ac:dyDescent="0.25">
      <c r="A100">
        <v>47</v>
      </c>
      <c r="B100">
        <v>220</v>
      </c>
      <c r="C100" t="s">
        <v>196</v>
      </c>
      <c r="D100" t="s">
        <v>29</v>
      </c>
      <c r="E100" t="s">
        <v>25</v>
      </c>
      <c r="F100" t="s">
        <v>197</v>
      </c>
      <c r="G100" t="str">
        <f>"00218875"</f>
        <v>00218875</v>
      </c>
      <c r="H100" t="s">
        <v>198</v>
      </c>
      <c r="I100">
        <v>150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T100">
        <v>0</v>
      </c>
      <c r="U100" t="s">
        <v>199</v>
      </c>
    </row>
    <row r="101" spans="1:21" x14ac:dyDescent="0.25">
      <c r="H101" t="s">
        <v>200</v>
      </c>
    </row>
    <row r="102" spans="1:21" x14ac:dyDescent="0.25">
      <c r="A102">
        <v>48</v>
      </c>
      <c r="B102">
        <v>380</v>
      </c>
      <c r="C102" t="s">
        <v>201</v>
      </c>
      <c r="D102" t="s">
        <v>25</v>
      </c>
      <c r="E102" t="s">
        <v>168</v>
      </c>
      <c r="F102" t="s">
        <v>202</v>
      </c>
      <c r="G102" t="str">
        <f>"201406005961"</f>
        <v>201406005961</v>
      </c>
      <c r="H102">
        <v>1100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T102">
        <v>0</v>
      </c>
      <c r="U102">
        <v>1100</v>
      </c>
    </row>
    <row r="103" spans="1:21" x14ac:dyDescent="0.25">
      <c r="H103" t="s">
        <v>17</v>
      </c>
    </row>
    <row r="104" spans="1:21" x14ac:dyDescent="0.25">
      <c r="A104">
        <v>49</v>
      </c>
      <c r="B104">
        <v>377</v>
      </c>
      <c r="C104" t="s">
        <v>203</v>
      </c>
      <c r="D104" t="s">
        <v>204</v>
      </c>
      <c r="E104" t="s">
        <v>20</v>
      </c>
      <c r="F104" t="s">
        <v>205</v>
      </c>
      <c r="G104" t="str">
        <f>"201504000640"</f>
        <v>201504000640</v>
      </c>
      <c r="H104">
        <v>1100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T104">
        <v>0</v>
      </c>
      <c r="U104">
        <v>1100</v>
      </c>
    </row>
    <row r="105" spans="1:21" x14ac:dyDescent="0.25">
      <c r="H105" t="s">
        <v>206</v>
      </c>
    </row>
    <row r="106" spans="1:21" x14ac:dyDescent="0.25">
      <c r="A106">
        <v>50</v>
      </c>
      <c r="B106">
        <v>304</v>
      </c>
      <c r="C106" t="s">
        <v>159</v>
      </c>
      <c r="D106" t="s">
        <v>90</v>
      </c>
      <c r="E106" t="s">
        <v>207</v>
      </c>
      <c r="F106" t="s">
        <v>208</v>
      </c>
      <c r="G106" t="str">
        <f>"201410008254"</f>
        <v>201410008254</v>
      </c>
      <c r="H106">
        <v>1067</v>
      </c>
      <c r="I106">
        <v>0</v>
      </c>
      <c r="J106">
        <v>30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T106">
        <v>0</v>
      </c>
      <c r="U106">
        <v>1097</v>
      </c>
    </row>
    <row r="107" spans="1:21" x14ac:dyDescent="0.25">
      <c r="H107" t="s">
        <v>22</v>
      </c>
    </row>
    <row r="108" spans="1:21" x14ac:dyDescent="0.25">
      <c r="A108">
        <v>51</v>
      </c>
      <c r="B108">
        <v>475</v>
      </c>
      <c r="C108" t="s">
        <v>209</v>
      </c>
      <c r="D108" t="s">
        <v>35</v>
      </c>
      <c r="E108" t="s">
        <v>20</v>
      </c>
      <c r="F108" t="s">
        <v>210</v>
      </c>
      <c r="G108" t="str">
        <f>"201507000708"</f>
        <v>201507000708</v>
      </c>
      <c r="H108">
        <v>946</v>
      </c>
      <c r="I108">
        <v>150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314</v>
      </c>
      <c r="S108">
        <v>303</v>
      </c>
      <c r="T108">
        <v>0</v>
      </c>
      <c r="U108">
        <v>1096</v>
      </c>
    </row>
    <row r="109" spans="1:21" x14ac:dyDescent="0.25">
      <c r="H109" t="s">
        <v>101</v>
      </c>
    </row>
    <row r="110" spans="1:21" x14ac:dyDescent="0.25">
      <c r="A110">
        <v>52</v>
      </c>
      <c r="B110">
        <v>451</v>
      </c>
      <c r="C110" t="s">
        <v>211</v>
      </c>
      <c r="D110" t="s">
        <v>58</v>
      </c>
      <c r="E110" t="s">
        <v>35</v>
      </c>
      <c r="F110" t="s">
        <v>212</v>
      </c>
      <c r="G110" t="str">
        <f>"201507000645"</f>
        <v>201507000645</v>
      </c>
      <c r="H110" t="s">
        <v>213</v>
      </c>
      <c r="I110">
        <v>150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T110">
        <v>3</v>
      </c>
      <c r="U110" t="s">
        <v>214</v>
      </c>
    </row>
    <row r="111" spans="1:21" x14ac:dyDescent="0.25">
      <c r="H111" t="s">
        <v>22</v>
      </c>
    </row>
    <row r="112" spans="1:21" x14ac:dyDescent="0.25">
      <c r="A112">
        <v>53</v>
      </c>
      <c r="B112">
        <v>184</v>
      </c>
      <c r="C112" t="s">
        <v>215</v>
      </c>
      <c r="D112" t="s">
        <v>58</v>
      </c>
      <c r="E112" t="s">
        <v>103</v>
      </c>
      <c r="F112" t="s">
        <v>216</v>
      </c>
      <c r="G112" t="str">
        <f>"00073345"</f>
        <v>00073345</v>
      </c>
      <c r="H112">
        <v>913</v>
      </c>
      <c r="I112">
        <v>150</v>
      </c>
      <c r="J112">
        <v>30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T112">
        <v>0</v>
      </c>
      <c r="U112">
        <v>1093</v>
      </c>
    </row>
    <row r="113" spans="1:21" x14ac:dyDescent="0.25">
      <c r="H113" t="s">
        <v>22</v>
      </c>
    </row>
    <row r="114" spans="1:21" x14ac:dyDescent="0.25">
      <c r="A114">
        <v>54</v>
      </c>
      <c r="B114">
        <v>652</v>
      </c>
      <c r="C114" t="s">
        <v>217</v>
      </c>
      <c r="D114" t="s">
        <v>121</v>
      </c>
      <c r="E114" t="s">
        <v>35</v>
      </c>
      <c r="F114" t="s">
        <v>218</v>
      </c>
      <c r="G114" t="str">
        <f>"201507002684"</f>
        <v>201507002684</v>
      </c>
      <c r="H114" t="s">
        <v>219</v>
      </c>
      <c r="I114">
        <v>150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T114">
        <v>0</v>
      </c>
      <c r="U114" t="s">
        <v>220</v>
      </c>
    </row>
    <row r="115" spans="1:21" x14ac:dyDescent="0.25">
      <c r="H115" t="s">
        <v>37</v>
      </c>
    </row>
    <row r="116" spans="1:21" x14ac:dyDescent="0.25">
      <c r="A116">
        <v>55</v>
      </c>
      <c r="B116">
        <v>410</v>
      </c>
      <c r="C116" t="s">
        <v>221</v>
      </c>
      <c r="D116" t="s">
        <v>35</v>
      </c>
      <c r="E116" t="s">
        <v>58</v>
      </c>
      <c r="F116" t="s">
        <v>222</v>
      </c>
      <c r="G116" t="str">
        <f>"201506004485"</f>
        <v>201506004485</v>
      </c>
      <c r="H116" t="s">
        <v>49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T116">
        <v>0</v>
      </c>
      <c r="U116" t="s">
        <v>49</v>
      </c>
    </row>
    <row r="117" spans="1:21" x14ac:dyDescent="0.25">
      <c r="H117" t="s">
        <v>92</v>
      </c>
    </row>
    <row r="118" spans="1:21" x14ac:dyDescent="0.25">
      <c r="A118">
        <v>56</v>
      </c>
      <c r="B118">
        <v>509</v>
      </c>
      <c r="C118" t="s">
        <v>223</v>
      </c>
      <c r="D118" t="s">
        <v>224</v>
      </c>
      <c r="E118" t="s">
        <v>94</v>
      </c>
      <c r="F118" t="s">
        <v>225</v>
      </c>
      <c r="G118" t="str">
        <f>"201506003597"</f>
        <v>201506003597</v>
      </c>
      <c r="H118" t="s">
        <v>49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T118">
        <v>0</v>
      </c>
      <c r="U118" t="s">
        <v>49</v>
      </c>
    </row>
    <row r="119" spans="1:21" x14ac:dyDescent="0.25">
      <c r="H119" t="s">
        <v>37</v>
      </c>
    </row>
    <row r="120" spans="1:21" x14ac:dyDescent="0.25">
      <c r="A120">
        <v>57</v>
      </c>
      <c r="B120">
        <v>166</v>
      </c>
      <c r="C120" t="s">
        <v>226</v>
      </c>
      <c r="D120" t="s">
        <v>227</v>
      </c>
      <c r="E120" t="s">
        <v>29</v>
      </c>
      <c r="F120" t="s">
        <v>228</v>
      </c>
      <c r="G120" t="str">
        <f>"201512000743"</f>
        <v>201512000743</v>
      </c>
      <c r="H120" t="s">
        <v>49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T120">
        <v>1</v>
      </c>
      <c r="U120" t="s">
        <v>49</v>
      </c>
    </row>
    <row r="121" spans="1:21" x14ac:dyDescent="0.25">
      <c r="H121" t="s">
        <v>92</v>
      </c>
    </row>
    <row r="122" spans="1:21" x14ac:dyDescent="0.25">
      <c r="A122">
        <v>58</v>
      </c>
      <c r="B122">
        <v>628</v>
      </c>
      <c r="C122" t="s">
        <v>229</v>
      </c>
      <c r="D122" t="s">
        <v>230</v>
      </c>
      <c r="E122" t="s">
        <v>122</v>
      </c>
      <c r="F122" t="s">
        <v>231</v>
      </c>
      <c r="G122" t="str">
        <f>"201402007106"</f>
        <v>201402007106</v>
      </c>
      <c r="H122" t="s">
        <v>232</v>
      </c>
      <c r="I122">
        <v>150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T122">
        <v>0</v>
      </c>
      <c r="U122" t="s">
        <v>233</v>
      </c>
    </row>
    <row r="123" spans="1:21" x14ac:dyDescent="0.25">
      <c r="H123" t="s">
        <v>62</v>
      </c>
    </row>
    <row r="124" spans="1:21" x14ac:dyDescent="0.25">
      <c r="A124">
        <v>59</v>
      </c>
      <c r="B124">
        <v>397</v>
      </c>
      <c r="C124" t="s">
        <v>183</v>
      </c>
      <c r="D124" t="s">
        <v>194</v>
      </c>
      <c r="E124" t="s">
        <v>234</v>
      </c>
      <c r="F124" t="s">
        <v>235</v>
      </c>
      <c r="G124" t="str">
        <f>"00220414"</f>
        <v>00220414</v>
      </c>
      <c r="H124" t="s">
        <v>232</v>
      </c>
      <c r="I124">
        <v>150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T124">
        <v>0</v>
      </c>
      <c r="U124" t="s">
        <v>233</v>
      </c>
    </row>
    <row r="125" spans="1:21" x14ac:dyDescent="0.25">
      <c r="H125" t="s">
        <v>92</v>
      </c>
    </row>
    <row r="126" spans="1:21" x14ac:dyDescent="0.25">
      <c r="A126">
        <v>60</v>
      </c>
      <c r="B126">
        <v>45</v>
      </c>
      <c r="C126" t="s">
        <v>236</v>
      </c>
      <c r="D126" t="s">
        <v>237</v>
      </c>
      <c r="E126" t="s">
        <v>44</v>
      </c>
      <c r="F126" t="s">
        <v>238</v>
      </c>
      <c r="G126" t="str">
        <f>"00220086"</f>
        <v>00220086</v>
      </c>
      <c r="H126">
        <v>1045</v>
      </c>
      <c r="I126">
        <v>0</v>
      </c>
      <c r="J126">
        <v>30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T126">
        <v>0</v>
      </c>
      <c r="U126">
        <v>1075</v>
      </c>
    </row>
    <row r="127" spans="1:21" x14ac:dyDescent="0.25">
      <c r="H127" t="s">
        <v>239</v>
      </c>
    </row>
    <row r="128" spans="1:21" x14ac:dyDescent="0.25">
      <c r="A128">
        <v>61</v>
      </c>
      <c r="B128">
        <v>302</v>
      </c>
      <c r="C128" t="s">
        <v>240</v>
      </c>
      <c r="D128" t="s">
        <v>94</v>
      </c>
      <c r="E128" t="s">
        <v>35</v>
      </c>
      <c r="F128" t="s">
        <v>241</v>
      </c>
      <c r="G128" t="str">
        <f>"00211994"</f>
        <v>00211994</v>
      </c>
      <c r="H128" t="s">
        <v>242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T128">
        <v>0</v>
      </c>
      <c r="U128" t="s">
        <v>242</v>
      </c>
    </row>
    <row r="129" spans="1:21" x14ac:dyDescent="0.25">
      <c r="H129" t="s">
        <v>101</v>
      </c>
    </row>
    <row r="130" spans="1:21" x14ac:dyDescent="0.25">
      <c r="A130">
        <v>62</v>
      </c>
      <c r="B130">
        <v>363</v>
      </c>
      <c r="C130" t="s">
        <v>243</v>
      </c>
      <c r="D130" t="s">
        <v>53</v>
      </c>
      <c r="E130" t="s">
        <v>35</v>
      </c>
      <c r="F130" t="s">
        <v>244</v>
      </c>
      <c r="G130" t="str">
        <f>"201507001840"</f>
        <v>201507001840</v>
      </c>
      <c r="H130">
        <v>924</v>
      </c>
      <c r="I130">
        <v>150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T130">
        <v>0</v>
      </c>
      <c r="U130">
        <v>1074</v>
      </c>
    </row>
    <row r="131" spans="1:21" x14ac:dyDescent="0.25">
      <c r="H131" t="s">
        <v>22</v>
      </c>
    </row>
    <row r="132" spans="1:21" x14ac:dyDescent="0.25">
      <c r="A132">
        <v>63</v>
      </c>
      <c r="B132">
        <v>236</v>
      </c>
      <c r="C132" t="s">
        <v>245</v>
      </c>
      <c r="D132" t="s">
        <v>72</v>
      </c>
      <c r="E132" t="s">
        <v>20</v>
      </c>
      <c r="F132" t="s">
        <v>246</v>
      </c>
      <c r="G132" t="str">
        <f>"201507004529"</f>
        <v>201507004529</v>
      </c>
      <c r="H132" t="s">
        <v>32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T132">
        <v>0</v>
      </c>
      <c r="U132" t="s">
        <v>32</v>
      </c>
    </row>
    <row r="133" spans="1:21" x14ac:dyDescent="0.25">
      <c r="H133" t="s">
        <v>131</v>
      </c>
    </row>
    <row r="134" spans="1:21" x14ac:dyDescent="0.25">
      <c r="A134">
        <v>64</v>
      </c>
      <c r="B134">
        <v>123</v>
      </c>
      <c r="C134" t="s">
        <v>247</v>
      </c>
      <c r="D134" t="s">
        <v>248</v>
      </c>
      <c r="E134" t="s">
        <v>89</v>
      </c>
      <c r="F134" t="s">
        <v>249</v>
      </c>
      <c r="G134" t="str">
        <f>"201507002744"</f>
        <v>201507002744</v>
      </c>
      <c r="H134" t="s">
        <v>250</v>
      </c>
      <c r="I134">
        <v>150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T134">
        <v>0</v>
      </c>
      <c r="U134" t="s">
        <v>251</v>
      </c>
    </row>
    <row r="135" spans="1:21" x14ac:dyDescent="0.25">
      <c r="H135" t="s">
        <v>252</v>
      </c>
    </row>
    <row r="136" spans="1:21" x14ac:dyDescent="0.25">
      <c r="A136">
        <v>65</v>
      </c>
      <c r="B136">
        <v>349</v>
      </c>
      <c r="C136" t="s">
        <v>253</v>
      </c>
      <c r="D136" t="s">
        <v>234</v>
      </c>
      <c r="E136" t="s">
        <v>58</v>
      </c>
      <c r="F136" t="s">
        <v>254</v>
      </c>
      <c r="G136" t="str">
        <f>"00221478"</f>
        <v>00221478</v>
      </c>
      <c r="H136">
        <v>1001</v>
      </c>
      <c r="I136">
        <v>0</v>
      </c>
      <c r="J136">
        <v>70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T136">
        <v>0</v>
      </c>
      <c r="U136">
        <v>1071</v>
      </c>
    </row>
    <row r="137" spans="1:21" x14ac:dyDescent="0.25">
      <c r="H137" t="s">
        <v>22</v>
      </c>
    </row>
    <row r="138" spans="1:21" x14ac:dyDescent="0.25">
      <c r="A138">
        <v>66</v>
      </c>
      <c r="B138">
        <v>151</v>
      </c>
      <c r="C138" t="s">
        <v>255</v>
      </c>
      <c r="D138" t="s">
        <v>256</v>
      </c>
      <c r="E138" t="s">
        <v>257</v>
      </c>
      <c r="F138" t="s">
        <v>258</v>
      </c>
      <c r="G138" t="str">
        <f>"201511025860"</f>
        <v>201511025860</v>
      </c>
      <c r="H138" t="s">
        <v>60</v>
      </c>
      <c r="I138">
        <v>0</v>
      </c>
      <c r="J138">
        <v>30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T138">
        <v>0</v>
      </c>
      <c r="U138" t="s">
        <v>259</v>
      </c>
    </row>
    <row r="139" spans="1:21" x14ac:dyDescent="0.25">
      <c r="H139" t="s">
        <v>92</v>
      </c>
    </row>
    <row r="140" spans="1:21" x14ac:dyDescent="0.25">
      <c r="A140">
        <v>67</v>
      </c>
      <c r="B140">
        <v>10</v>
      </c>
      <c r="C140" t="s">
        <v>260</v>
      </c>
      <c r="D140" t="s">
        <v>257</v>
      </c>
      <c r="E140" t="s">
        <v>20</v>
      </c>
      <c r="F140" t="s">
        <v>261</v>
      </c>
      <c r="G140" t="str">
        <f>"201409002707"</f>
        <v>201409002707</v>
      </c>
      <c r="H140">
        <v>913</v>
      </c>
      <c r="I140">
        <v>150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T140">
        <v>0</v>
      </c>
      <c r="U140">
        <v>1063</v>
      </c>
    </row>
    <row r="141" spans="1:21" x14ac:dyDescent="0.25">
      <c r="H141" t="s">
        <v>62</v>
      </c>
    </row>
    <row r="142" spans="1:21" x14ac:dyDescent="0.25">
      <c r="A142">
        <v>68</v>
      </c>
      <c r="B142">
        <v>114</v>
      </c>
      <c r="C142" t="s">
        <v>262</v>
      </c>
      <c r="D142" t="s">
        <v>256</v>
      </c>
      <c r="E142" t="s">
        <v>81</v>
      </c>
      <c r="F142" t="s">
        <v>263</v>
      </c>
      <c r="G142" t="str">
        <f>"201507003228"</f>
        <v>201507003228</v>
      </c>
      <c r="H142" t="s">
        <v>264</v>
      </c>
      <c r="I142">
        <v>150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T142">
        <v>0</v>
      </c>
      <c r="U142" t="s">
        <v>265</v>
      </c>
    </row>
    <row r="143" spans="1:21" x14ac:dyDescent="0.25">
      <c r="H143" t="s">
        <v>266</v>
      </c>
    </row>
    <row r="144" spans="1:21" x14ac:dyDescent="0.25">
      <c r="A144">
        <v>69</v>
      </c>
      <c r="B144">
        <v>550</v>
      </c>
      <c r="C144" t="s">
        <v>267</v>
      </c>
      <c r="D144" t="s">
        <v>268</v>
      </c>
      <c r="E144" t="s">
        <v>77</v>
      </c>
      <c r="F144" t="s">
        <v>269</v>
      </c>
      <c r="G144" t="str">
        <f>"201506004484"</f>
        <v>201506004484</v>
      </c>
      <c r="H144" t="s">
        <v>270</v>
      </c>
      <c r="I144">
        <v>150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T144">
        <v>1</v>
      </c>
      <c r="U144" t="s">
        <v>271</v>
      </c>
    </row>
    <row r="145" spans="1:21" x14ac:dyDescent="0.25">
      <c r="H145" t="s">
        <v>272</v>
      </c>
    </row>
    <row r="146" spans="1:21" x14ac:dyDescent="0.25">
      <c r="A146">
        <v>70</v>
      </c>
      <c r="B146">
        <v>175</v>
      </c>
      <c r="C146" t="s">
        <v>273</v>
      </c>
      <c r="D146" t="s">
        <v>274</v>
      </c>
      <c r="E146" t="s">
        <v>275</v>
      </c>
      <c r="F146" t="s">
        <v>276</v>
      </c>
      <c r="G146" t="str">
        <f>"201507003977"</f>
        <v>201507003977</v>
      </c>
      <c r="H146" t="s">
        <v>270</v>
      </c>
      <c r="I146">
        <v>150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T146">
        <v>0</v>
      </c>
      <c r="U146" t="s">
        <v>271</v>
      </c>
    </row>
    <row r="147" spans="1:21" x14ac:dyDescent="0.25">
      <c r="H147" t="s">
        <v>56</v>
      </c>
    </row>
    <row r="148" spans="1:21" x14ac:dyDescent="0.25">
      <c r="A148">
        <v>71</v>
      </c>
      <c r="B148">
        <v>422</v>
      </c>
      <c r="C148" t="s">
        <v>63</v>
      </c>
      <c r="D148" t="s">
        <v>69</v>
      </c>
      <c r="E148" t="s">
        <v>44</v>
      </c>
      <c r="F148" t="s">
        <v>277</v>
      </c>
      <c r="G148" t="str">
        <f>"201507002062"</f>
        <v>201507002062</v>
      </c>
      <c r="H148" t="s">
        <v>74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T148">
        <v>0</v>
      </c>
      <c r="U148" t="s">
        <v>74</v>
      </c>
    </row>
    <row r="149" spans="1:21" x14ac:dyDescent="0.25">
      <c r="H149" t="s">
        <v>101</v>
      </c>
    </row>
    <row r="150" spans="1:21" x14ac:dyDescent="0.25">
      <c r="A150">
        <v>72</v>
      </c>
      <c r="B150">
        <v>49</v>
      </c>
      <c r="C150" t="s">
        <v>278</v>
      </c>
      <c r="D150" t="s">
        <v>81</v>
      </c>
      <c r="E150" t="s">
        <v>90</v>
      </c>
      <c r="F150" t="s">
        <v>279</v>
      </c>
      <c r="G150" t="str">
        <f>"201507002674"</f>
        <v>201507002674</v>
      </c>
      <c r="H150" t="s">
        <v>280</v>
      </c>
      <c r="I150">
        <v>150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T150">
        <v>0</v>
      </c>
      <c r="U150" t="s">
        <v>281</v>
      </c>
    </row>
    <row r="151" spans="1:21" x14ac:dyDescent="0.25">
      <c r="H151" t="s">
        <v>200</v>
      </c>
    </row>
    <row r="152" spans="1:21" x14ac:dyDescent="0.25">
      <c r="A152">
        <v>73</v>
      </c>
      <c r="B152">
        <v>257</v>
      </c>
      <c r="C152" t="s">
        <v>282</v>
      </c>
      <c r="D152" t="s">
        <v>268</v>
      </c>
      <c r="E152" t="s">
        <v>275</v>
      </c>
      <c r="F152" t="s">
        <v>283</v>
      </c>
      <c r="G152" t="str">
        <f>"00184729"</f>
        <v>00184729</v>
      </c>
      <c r="H152">
        <v>1045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T152">
        <v>0</v>
      </c>
      <c r="U152">
        <v>1045</v>
      </c>
    </row>
    <row r="153" spans="1:21" x14ac:dyDescent="0.25">
      <c r="H153" t="s">
        <v>56</v>
      </c>
    </row>
    <row r="154" spans="1:21" x14ac:dyDescent="0.25">
      <c r="A154">
        <v>74</v>
      </c>
      <c r="B154">
        <v>69</v>
      </c>
      <c r="C154" t="s">
        <v>284</v>
      </c>
      <c r="D154" t="s">
        <v>160</v>
      </c>
      <c r="E154" t="s">
        <v>20</v>
      </c>
      <c r="F154" t="s">
        <v>285</v>
      </c>
      <c r="G154" t="str">
        <f>"201406001216"</f>
        <v>201406001216</v>
      </c>
      <c r="H154">
        <v>1045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T154">
        <v>0</v>
      </c>
      <c r="U154">
        <v>1045</v>
      </c>
    </row>
    <row r="155" spans="1:21" x14ac:dyDescent="0.25">
      <c r="H155" t="s">
        <v>101</v>
      </c>
    </row>
    <row r="156" spans="1:21" x14ac:dyDescent="0.25">
      <c r="A156">
        <v>75</v>
      </c>
      <c r="B156">
        <v>639</v>
      </c>
      <c r="C156" t="s">
        <v>286</v>
      </c>
      <c r="D156" t="s">
        <v>287</v>
      </c>
      <c r="E156" t="s">
        <v>35</v>
      </c>
      <c r="F156" t="s">
        <v>288</v>
      </c>
      <c r="G156" t="str">
        <f>"00221615"</f>
        <v>00221615</v>
      </c>
      <c r="H156">
        <v>1045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T156">
        <v>0</v>
      </c>
      <c r="U156">
        <v>1045</v>
      </c>
    </row>
    <row r="157" spans="1:21" x14ac:dyDescent="0.25">
      <c r="H157" t="s">
        <v>37</v>
      </c>
    </row>
    <row r="158" spans="1:21" x14ac:dyDescent="0.25">
      <c r="A158">
        <v>76</v>
      </c>
      <c r="B158">
        <v>566</v>
      </c>
      <c r="C158" t="s">
        <v>289</v>
      </c>
      <c r="D158" t="s">
        <v>69</v>
      </c>
      <c r="E158" t="s">
        <v>40</v>
      </c>
      <c r="F158" t="s">
        <v>290</v>
      </c>
      <c r="G158" t="str">
        <f>"201409002205"</f>
        <v>201409002205</v>
      </c>
      <c r="H158">
        <v>1045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T158">
        <v>0</v>
      </c>
      <c r="U158">
        <v>1045</v>
      </c>
    </row>
    <row r="159" spans="1:21" x14ac:dyDescent="0.25">
      <c r="H159" t="s">
        <v>291</v>
      </c>
    </row>
    <row r="160" spans="1:21" x14ac:dyDescent="0.25">
      <c r="A160">
        <v>77</v>
      </c>
      <c r="B160">
        <v>604</v>
      </c>
      <c r="C160" t="s">
        <v>292</v>
      </c>
      <c r="D160" t="s">
        <v>293</v>
      </c>
      <c r="E160" t="s">
        <v>294</v>
      </c>
      <c r="F160" t="s">
        <v>295</v>
      </c>
      <c r="G160" t="str">
        <f>"00219650"</f>
        <v>00219650</v>
      </c>
      <c r="H160">
        <v>1045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T160">
        <v>0</v>
      </c>
      <c r="U160">
        <v>1045</v>
      </c>
    </row>
    <row r="161" spans="1:21" x14ac:dyDescent="0.25">
      <c r="H161" t="s">
        <v>296</v>
      </c>
    </row>
    <row r="162" spans="1:21" x14ac:dyDescent="0.25">
      <c r="A162">
        <v>78</v>
      </c>
      <c r="B162">
        <v>460</v>
      </c>
      <c r="C162" t="s">
        <v>236</v>
      </c>
      <c r="D162" t="s">
        <v>297</v>
      </c>
      <c r="E162" t="s">
        <v>44</v>
      </c>
      <c r="F162" t="s">
        <v>298</v>
      </c>
      <c r="G162" t="str">
        <f>"201412004107"</f>
        <v>201412004107</v>
      </c>
      <c r="H162">
        <v>1045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T162">
        <v>0</v>
      </c>
      <c r="U162">
        <v>1045</v>
      </c>
    </row>
    <row r="163" spans="1:21" x14ac:dyDescent="0.25">
      <c r="H163" t="s">
        <v>239</v>
      </c>
    </row>
    <row r="164" spans="1:21" x14ac:dyDescent="0.25">
      <c r="A164">
        <v>79</v>
      </c>
      <c r="B164">
        <v>354</v>
      </c>
      <c r="C164" t="s">
        <v>299</v>
      </c>
      <c r="D164" t="s">
        <v>121</v>
      </c>
      <c r="E164" t="s">
        <v>300</v>
      </c>
      <c r="F164" t="s">
        <v>301</v>
      </c>
      <c r="G164" t="str">
        <f>"201506004335"</f>
        <v>201506004335</v>
      </c>
      <c r="H164">
        <v>1045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T164">
        <v>0</v>
      </c>
      <c r="U164">
        <v>1045</v>
      </c>
    </row>
    <row r="165" spans="1:21" x14ac:dyDescent="0.25">
      <c r="H165" t="s">
        <v>206</v>
      </c>
    </row>
    <row r="166" spans="1:21" x14ac:dyDescent="0.25">
      <c r="A166">
        <v>80</v>
      </c>
      <c r="B166">
        <v>8</v>
      </c>
      <c r="C166" t="s">
        <v>302</v>
      </c>
      <c r="D166" t="s">
        <v>20</v>
      </c>
      <c r="E166" t="s">
        <v>29</v>
      </c>
      <c r="F166" t="s">
        <v>303</v>
      </c>
      <c r="G166" t="str">
        <f>"201507001060"</f>
        <v>201507001060</v>
      </c>
      <c r="H166">
        <v>1045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T166">
        <v>0</v>
      </c>
      <c r="U166">
        <v>1045</v>
      </c>
    </row>
    <row r="167" spans="1:21" x14ac:dyDescent="0.25">
      <c r="H167" t="s">
        <v>46</v>
      </c>
    </row>
    <row r="168" spans="1:21" x14ac:dyDescent="0.25">
      <c r="A168">
        <v>81</v>
      </c>
      <c r="B168">
        <v>129</v>
      </c>
      <c r="C168" t="s">
        <v>90</v>
      </c>
      <c r="D168" t="s">
        <v>304</v>
      </c>
      <c r="E168" t="s">
        <v>305</v>
      </c>
      <c r="F168" t="s">
        <v>306</v>
      </c>
      <c r="G168" t="str">
        <f>"00219828"</f>
        <v>00219828</v>
      </c>
      <c r="H168">
        <v>1012</v>
      </c>
      <c r="I168">
        <v>0</v>
      </c>
      <c r="J168">
        <v>30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T168">
        <v>0</v>
      </c>
      <c r="U168">
        <v>1042</v>
      </c>
    </row>
    <row r="169" spans="1:21" x14ac:dyDescent="0.25">
      <c r="H169" t="s">
        <v>22</v>
      </c>
    </row>
    <row r="170" spans="1:21" x14ac:dyDescent="0.25">
      <c r="A170">
        <v>82</v>
      </c>
      <c r="B170">
        <v>345</v>
      </c>
      <c r="C170" t="s">
        <v>307</v>
      </c>
      <c r="D170" t="s">
        <v>64</v>
      </c>
      <c r="E170" t="s">
        <v>204</v>
      </c>
      <c r="F170" t="s">
        <v>308</v>
      </c>
      <c r="G170" t="str">
        <f>"201504002841"</f>
        <v>201504002841</v>
      </c>
      <c r="H170">
        <v>990</v>
      </c>
      <c r="I170">
        <v>0</v>
      </c>
      <c r="J170">
        <v>50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T170">
        <v>0</v>
      </c>
      <c r="U170">
        <v>1040</v>
      </c>
    </row>
    <row r="171" spans="1:21" x14ac:dyDescent="0.25">
      <c r="H171" t="s">
        <v>101</v>
      </c>
    </row>
    <row r="172" spans="1:21" x14ac:dyDescent="0.25">
      <c r="A172">
        <v>83</v>
      </c>
      <c r="B172">
        <v>618</v>
      </c>
      <c r="C172" t="s">
        <v>159</v>
      </c>
      <c r="D172" t="s">
        <v>20</v>
      </c>
      <c r="E172" t="s">
        <v>90</v>
      </c>
      <c r="F172" t="s">
        <v>309</v>
      </c>
      <c r="G172" t="str">
        <f>"201507001292"</f>
        <v>201507001292</v>
      </c>
      <c r="H172" t="s">
        <v>60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T172">
        <v>1</v>
      </c>
      <c r="U172" t="s">
        <v>60</v>
      </c>
    </row>
    <row r="173" spans="1:21" x14ac:dyDescent="0.25">
      <c r="H173" t="s">
        <v>92</v>
      </c>
    </row>
    <row r="174" spans="1:21" x14ac:dyDescent="0.25">
      <c r="A174">
        <v>84</v>
      </c>
      <c r="B174">
        <v>655</v>
      </c>
      <c r="C174" t="s">
        <v>310</v>
      </c>
      <c r="D174" t="s">
        <v>20</v>
      </c>
      <c r="E174" t="s">
        <v>103</v>
      </c>
      <c r="F174" t="s">
        <v>311</v>
      </c>
      <c r="G174" t="str">
        <f>"201410007899"</f>
        <v>201410007899</v>
      </c>
      <c r="H174" t="s">
        <v>60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T174">
        <v>0</v>
      </c>
      <c r="U174" t="s">
        <v>60</v>
      </c>
    </row>
    <row r="175" spans="1:21" x14ac:dyDescent="0.25">
      <c r="H175" t="s">
        <v>312</v>
      </c>
    </row>
    <row r="176" spans="1:21" x14ac:dyDescent="0.25">
      <c r="A176">
        <v>85</v>
      </c>
      <c r="B176">
        <v>515</v>
      </c>
      <c r="C176" t="s">
        <v>313</v>
      </c>
      <c r="D176" t="s">
        <v>103</v>
      </c>
      <c r="E176" t="s">
        <v>58</v>
      </c>
      <c r="F176" t="s">
        <v>314</v>
      </c>
      <c r="G176" t="str">
        <f>"00220554"</f>
        <v>00220554</v>
      </c>
      <c r="H176" t="s">
        <v>60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T176">
        <v>2</v>
      </c>
      <c r="U176" t="s">
        <v>60</v>
      </c>
    </row>
    <row r="177" spans="1:21" x14ac:dyDescent="0.25">
      <c r="H177" t="s">
        <v>200</v>
      </c>
    </row>
    <row r="178" spans="1:21" x14ac:dyDescent="0.25">
      <c r="A178">
        <v>86</v>
      </c>
      <c r="B178">
        <v>179</v>
      </c>
      <c r="C178" t="s">
        <v>178</v>
      </c>
      <c r="D178" t="s">
        <v>315</v>
      </c>
      <c r="E178" t="s">
        <v>316</v>
      </c>
      <c r="F178" t="s">
        <v>317</v>
      </c>
      <c r="G178" t="str">
        <f>"00220525"</f>
        <v>00220525</v>
      </c>
      <c r="H178" t="s">
        <v>318</v>
      </c>
      <c r="I178">
        <v>0</v>
      </c>
      <c r="J178">
        <v>30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T178">
        <v>0</v>
      </c>
      <c r="U178" t="s">
        <v>319</v>
      </c>
    </row>
    <row r="179" spans="1:21" x14ac:dyDescent="0.25">
      <c r="H179">
        <v>303</v>
      </c>
    </row>
    <row r="180" spans="1:21" x14ac:dyDescent="0.25">
      <c r="A180">
        <v>87</v>
      </c>
      <c r="B180">
        <v>415</v>
      </c>
      <c r="C180" t="s">
        <v>320</v>
      </c>
      <c r="D180" t="s">
        <v>44</v>
      </c>
      <c r="E180" t="s">
        <v>20</v>
      </c>
      <c r="F180" t="s">
        <v>321</v>
      </c>
      <c r="G180" t="str">
        <f>"00221178"</f>
        <v>00221178</v>
      </c>
      <c r="H180" t="s">
        <v>322</v>
      </c>
      <c r="I180">
        <v>150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T180">
        <v>0</v>
      </c>
      <c r="U180" t="s">
        <v>323</v>
      </c>
    </row>
    <row r="181" spans="1:21" x14ac:dyDescent="0.25">
      <c r="H181" t="s">
        <v>324</v>
      </c>
    </row>
    <row r="182" spans="1:21" x14ac:dyDescent="0.25">
      <c r="A182">
        <v>88</v>
      </c>
      <c r="B182">
        <v>31</v>
      </c>
      <c r="C182" t="s">
        <v>325</v>
      </c>
      <c r="D182" t="s">
        <v>326</v>
      </c>
      <c r="E182" t="s">
        <v>20</v>
      </c>
      <c r="F182" t="s">
        <v>327</v>
      </c>
      <c r="G182" t="str">
        <f>"00220680"</f>
        <v>00220680</v>
      </c>
      <c r="H182">
        <v>1034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T182">
        <v>0</v>
      </c>
      <c r="U182">
        <v>1034</v>
      </c>
    </row>
    <row r="183" spans="1:21" x14ac:dyDescent="0.25">
      <c r="H183" t="s">
        <v>131</v>
      </c>
    </row>
    <row r="184" spans="1:21" x14ac:dyDescent="0.25">
      <c r="A184">
        <v>89</v>
      </c>
      <c r="B184">
        <v>222</v>
      </c>
      <c r="C184" t="s">
        <v>328</v>
      </c>
      <c r="D184" t="s">
        <v>39</v>
      </c>
      <c r="E184" t="s">
        <v>35</v>
      </c>
      <c r="F184" t="s">
        <v>329</v>
      </c>
      <c r="G184" t="str">
        <f>"201409002206"</f>
        <v>201409002206</v>
      </c>
      <c r="H184">
        <v>880</v>
      </c>
      <c r="I184">
        <v>150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T184">
        <v>0</v>
      </c>
      <c r="U184">
        <v>1030</v>
      </c>
    </row>
    <row r="185" spans="1:21" x14ac:dyDescent="0.25">
      <c r="H185">
        <v>303</v>
      </c>
    </row>
    <row r="186" spans="1:21" x14ac:dyDescent="0.25">
      <c r="A186">
        <v>90</v>
      </c>
      <c r="B186">
        <v>641</v>
      </c>
      <c r="C186" t="s">
        <v>330</v>
      </c>
      <c r="D186" t="s">
        <v>39</v>
      </c>
      <c r="E186" t="s">
        <v>58</v>
      </c>
      <c r="F186" t="s">
        <v>331</v>
      </c>
      <c r="G186" t="str">
        <f>"201507000374"</f>
        <v>201507000374</v>
      </c>
      <c r="H186">
        <v>880</v>
      </c>
      <c r="I186">
        <v>150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T186">
        <v>0</v>
      </c>
      <c r="U186">
        <v>1030</v>
      </c>
    </row>
    <row r="187" spans="1:21" x14ac:dyDescent="0.25">
      <c r="H187" t="s">
        <v>332</v>
      </c>
    </row>
    <row r="188" spans="1:21" x14ac:dyDescent="0.25">
      <c r="A188">
        <v>91</v>
      </c>
      <c r="B188">
        <v>303</v>
      </c>
      <c r="C188" t="s">
        <v>333</v>
      </c>
      <c r="D188" t="s">
        <v>334</v>
      </c>
      <c r="E188" t="s">
        <v>335</v>
      </c>
      <c r="F188" t="s">
        <v>336</v>
      </c>
      <c r="G188" t="str">
        <f>"00221029"</f>
        <v>00221029</v>
      </c>
      <c r="H188">
        <v>880</v>
      </c>
      <c r="I188">
        <v>150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T188">
        <v>1</v>
      </c>
      <c r="U188">
        <v>1030</v>
      </c>
    </row>
    <row r="189" spans="1:21" x14ac:dyDescent="0.25">
      <c r="H189" t="s">
        <v>22</v>
      </c>
    </row>
    <row r="190" spans="1:21" x14ac:dyDescent="0.25">
      <c r="A190">
        <v>92</v>
      </c>
      <c r="B190">
        <v>348</v>
      </c>
      <c r="C190" t="s">
        <v>337</v>
      </c>
      <c r="D190" t="s">
        <v>338</v>
      </c>
      <c r="E190" t="s">
        <v>58</v>
      </c>
      <c r="F190" t="s">
        <v>339</v>
      </c>
      <c r="G190" t="str">
        <f>"201507003671"</f>
        <v>201507003671</v>
      </c>
      <c r="H190" t="s">
        <v>99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T190">
        <v>1</v>
      </c>
      <c r="U190" t="s">
        <v>99</v>
      </c>
    </row>
    <row r="191" spans="1:21" x14ac:dyDescent="0.25">
      <c r="H191" t="s">
        <v>37</v>
      </c>
    </row>
    <row r="192" spans="1:21" x14ac:dyDescent="0.25">
      <c r="A192">
        <v>93</v>
      </c>
      <c r="B192">
        <v>452</v>
      </c>
      <c r="C192" t="s">
        <v>333</v>
      </c>
      <c r="D192" t="s">
        <v>77</v>
      </c>
      <c r="E192" t="s">
        <v>340</v>
      </c>
      <c r="F192" t="s">
        <v>341</v>
      </c>
      <c r="G192" t="str">
        <f>"00219922"</f>
        <v>00219922</v>
      </c>
      <c r="H192" t="s">
        <v>99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T192">
        <v>1</v>
      </c>
      <c r="U192" t="s">
        <v>99</v>
      </c>
    </row>
    <row r="193" spans="1:21" x14ac:dyDescent="0.25">
      <c r="H193" t="s">
        <v>56</v>
      </c>
    </row>
    <row r="194" spans="1:21" x14ac:dyDescent="0.25">
      <c r="A194">
        <v>94</v>
      </c>
      <c r="B194">
        <v>631</v>
      </c>
      <c r="C194" t="s">
        <v>342</v>
      </c>
      <c r="D194" t="s">
        <v>94</v>
      </c>
      <c r="E194" t="s">
        <v>29</v>
      </c>
      <c r="F194" t="s">
        <v>343</v>
      </c>
      <c r="G194" t="str">
        <f>"201412006034"</f>
        <v>201412006034</v>
      </c>
      <c r="H194" t="s">
        <v>99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T194">
        <v>1</v>
      </c>
      <c r="U194" t="s">
        <v>99</v>
      </c>
    </row>
    <row r="195" spans="1:21" x14ac:dyDescent="0.25">
      <c r="H195" t="s">
        <v>344</v>
      </c>
    </row>
    <row r="196" spans="1:21" x14ac:dyDescent="0.25">
      <c r="A196">
        <v>95</v>
      </c>
      <c r="B196">
        <v>32</v>
      </c>
      <c r="C196" t="s">
        <v>148</v>
      </c>
      <c r="D196" t="s">
        <v>345</v>
      </c>
      <c r="E196" t="s">
        <v>346</v>
      </c>
      <c r="F196" t="s">
        <v>347</v>
      </c>
      <c r="G196" t="str">
        <f>"201507001042"</f>
        <v>201507001042</v>
      </c>
      <c r="H196">
        <v>1023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T196">
        <v>0</v>
      </c>
      <c r="U196">
        <v>1023</v>
      </c>
    </row>
    <row r="197" spans="1:21" x14ac:dyDescent="0.25">
      <c r="H197" t="s">
        <v>131</v>
      </c>
    </row>
    <row r="198" spans="1:21" x14ac:dyDescent="0.25">
      <c r="A198">
        <v>96</v>
      </c>
      <c r="B198">
        <v>36</v>
      </c>
      <c r="C198" t="s">
        <v>348</v>
      </c>
      <c r="D198" t="s">
        <v>172</v>
      </c>
      <c r="E198" t="s">
        <v>29</v>
      </c>
      <c r="F198" t="s">
        <v>349</v>
      </c>
      <c r="G198" t="str">
        <f>"00220325"</f>
        <v>00220325</v>
      </c>
      <c r="H198">
        <v>1023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T198">
        <v>0</v>
      </c>
      <c r="U198">
        <v>1023</v>
      </c>
    </row>
    <row r="199" spans="1:21" x14ac:dyDescent="0.25">
      <c r="H199" t="s">
        <v>46</v>
      </c>
    </row>
    <row r="200" spans="1:21" x14ac:dyDescent="0.25">
      <c r="A200">
        <v>97</v>
      </c>
      <c r="B200">
        <v>527</v>
      </c>
      <c r="C200" t="s">
        <v>350</v>
      </c>
      <c r="D200" t="s">
        <v>351</v>
      </c>
      <c r="E200" t="s">
        <v>81</v>
      </c>
      <c r="F200" t="s">
        <v>352</v>
      </c>
      <c r="G200" t="str">
        <f>"00221000"</f>
        <v>00221000</v>
      </c>
      <c r="H200">
        <v>869</v>
      </c>
      <c r="I200">
        <v>150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T200">
        <v>1</v>
      </c>
      <c r="U200">
        <v>1019</v>
      </c>
    </row>
    <row r="201" spans="1:21" x14ac:dyDescent="0.25">
      <c r="H201" t="s">
        <v>92</v>
      </c>
    </row>
    <row r="202" spans="1:21" x14ac:dyDescent="0.25">
      <c r="A202">
        <v>98</v>
      </c>
      <c r="B202">
        <v>132</v>
      </c>
      <c r="C202" t="s">
        <v>353</v>
      </c>
      <c r="D202" t="s">
        <v>354</v>
      </c>
      <c r="E202" t="s">
        <v>20</v>
      </c>
      <c r="F202" t="s">
        <v>355</v>
      </c>
      <c r="G202" t="str">
        <f>"00220233"</f>
        <v>00220233</v>
      </c>
      <c r="H202" t="s">
        <v>356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T202">
        <v>0</v>
      </c>
      <c r="U202" t="s">
        <v>356</v>
      </c>
    </row>
    <row r="203" spans="1:21" x14ac:dyDescent="0.25">
      <c r="H203" t="s">
        <v>131</v>
      </c>
    </row>
    <row r="204" spans="1:21" x14ac:dyDescent="0.25">
      <c r="A204">
        <v>99</v>
      </c>
      <c r="B204">
        <v>138</v>
      </c>
      <c r="C204" t="s">
        <v>357</v>
      </c>
      <c r="D204" t="s">
        <v>72</v>
      </c>
      <c r="E204" t="s">
        <v>121</v>
      </c>
      <c r="F204" t="s">
        <v>358</v>
      </c>
      <c r="G204" t="str">
        <f>"00220366"</f>
        <v>00220366</v>
      </c>
      <c r="H204">
        <v>1012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T204">
        <v>0</v>
      </c>
      <c r="U204">
        <v>1012</v>
      </c>
    </row>
    <row r="205" spans="1:21" x14ac:dyDescent="0.25">
      <c r="H205" t="s">
        <v>22</v>
      </c>
    </row>
    <row r="206" spans="1:21" x14ac:dyDescent="0.25">
      <c r="A206">
        <v>100</v>
      </c>
      <c r="B206">
        <v>559</v>
      </c>
      <c r="C206" t="s">
        <v>359</v>
      </c>
      <c r="D206" t="s">
        <v>69</v>
      </c>
      <c r="E206" t="s">
        <v>40</v>
      </c>
      <c r="F206" t="s">
        <v>360</v>
      </c>
      <c r="G206" t="str">
        <f>"201402004136"</f>
        <v>201402004136</v>
      </c>
      <c r="H206">
        <v>1012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T206">
        <v>0</v>
      </c>
      <c r="U206">
        <v>1012</v>
      </c>
    </row>
    <row r="207" spans="1:21" x14ac:dyDescent="0.25">
      <c r="H207" t="s">
        <v>37</v>
      </c>
    </row>
    <row r="208" spans="1:21" x14ac:dyDescent="0.25">
      <c r="A208">
        <v>101</v>
      </c>
      <c r="B208">
        <v>476</v>
      </c>
      <c r="C208" t="s">
        <v>361</v>
      </c>
      <c r="D208" t="s">
        <v>248</v>
      </c>
      <c r="E208" t="s">
        <v>25</v>
      </c>
      <c r="F208" t="s">
        <v>362</v>
      </c>
      <c r="G208" t="str">
        <f>"201507004737"</f>
        <v>201507004737</v>
      </c>
      <c r="H208" t="s">
        <v>363</v>
      </c>
      <c r="I208">
        <v>150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T208">
        <v>0</v>
      </c>
      <c r="U208" t="s">
        <v>364</v>
      </c>
    </row>
    <row r="209" spans="1:21" x14ac:dyDescent="0.25">
      <c r="H209" t="s">
        <v>101</v>
      </c>
    </row>
    <row r="210" spans="1:21" x14ac:dyDescent="0.25">
      <c r="A210">
        <v>102</v>
      </c>
      <c r="B210">
        <v>487</v>
      </c>
      <c r="C210" t="s">
        <v>365</v>
      </c>
      <c r="D210" t="s">
        <v>35</v>
      </c>
      <c r="E210" t="s">
        <v>94</v>
      </c>
      <c r="F210" t="s">
        <v>366</v>
      </c>
      <c r="G210" t="str">
        <f>"201604003777"</f>
        <v>201604003777</v>
      </c>
      <c r="H210" t="s">
        <v>367</v>
      </c>
      <c r="I210">
        <v>150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T210">
        <v>0</v>
      </c>
      <c r="U210" t="s">
        <v>368</v>
      </c>
    </row>
    <row r="211" spans="1:21" x14ac:dyDescent="0.25">
      <c r="H211" t="s">
        <v>92</v>
      </c>
    </row>
    <row r="212" spans="1:21" x14ac:dyDescent="0.25">
      <c r="A212">
        <v>103</v>
      </c>
      <c r="B212">
        <v>343</v>
      </c>
      <c r="C212" t="s">
        <v>369</v>
      </c>
      <c r="D212" t="s">
        <v>25</v>
      </c>
      <c r="E212" t="s">
        <v>35</v>
      </c>
      <c r="F212" t="s">
        <v>370</v>
      </c>
      <c r="G212" t="str">
        <f>"201507001282"</f>
        <v>201507001282</v>
      </c>
      <c r="H212">
        <v>1001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T212">
        <v>0</v>
      </c>
      <c r="U212">
        <v>1001</v>
      </c>
    </row>
    <row r="213" spans="1:21" x14ac:dyDescent="0.25">
      <c r="H213" t="s">
        <v>92</v>
      </c>
    </row>
    <row r="214" spans="1:21" x14ac:dyDescent="0.25">
      <c r="A214">
        <v>104</v>
      </c>
      <c r="B214">
        <v>22</v>
      </c>
      <c r="C214" t="s">
        <v>350</v>
      </c>
      <c r="D214" t="s">
        <v>207</v>
      </c>
      <c r="E214" t="s">
        <v>25</v>
      </c>
      <c r="F214" t="s">
        <v>371</v>
      </c>
      <c r="G214" t="str">
        <f>"201507001861"</f>
        <v>201507001861</v>
      </c>
      <c r="H214" t="s">
        <v>105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T214">
        <v>0</v>
      </c>
      <c r="U214" t="s">
        <v>105</v>
      </c>
    </row>
    <row r="215" spans="1:21" x14ac:dyDescent="0.25">
      <c r="H215" t="s">
        <v>372</v>
      </c>
    </row>
    <row r="216" spans="1:21" x14ac:dyDescent="0.25">
      <c r="A216">
        <v>105</v>
      </c>
      <c r="B216">
        <v>288</v>
      </c>
      <c r="C216" t="s">
        <v>373</v>
      </c>
      <c r="D216" t="s">
        <v>374</v>
      </c>
      <c r="E216" t="s">
        <v>30</v>
      </c>
      <c r="F216" t="s">
        <v>375</v>
      </c>
      <c r="G216" t="str">
        <f>"201506004413"</f>
        <v>201506004413</v>
      </c>
      <c r="H216" t="s">
        <v>376</v>
      </c>
      <c r="I216">
        <v>150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T216">
        <v>0</v>
      </c>
      <c r="U216" t="s">
        <v>377</v>
      </c>
    </row>
    <row r="217" spans="1:21" x14ac:dyDescent="0.25">
      <c r="H217" t="s">
        <v>128</v>
      </c>
    </row>
    <row r="218" spans="1:21" x14ac:dyDescent="0.25">
      <c r="A218">
        <v>106</v>
      </c>
      <c r="B218">
        <v>504</v>
      </c>
      <c r="C218" t="s">
        <v>378</v>
      </c>
      <c r="D218" t="s">
        <v>20</v>
      </c>
      <c r="E218" t="s">
        <v>84</v>
      </c>
      <c r="F218" t="s">
        <v>379</v>
      </c>
      <c r="G218" t="str">
        <f>"201507002353"</f>
        <v>201507002353</v>
      </c>
      <c r="H218" t="s">
        <v>376</v>
      </c>
      <c r="I218">
        <v>150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T218">
        <v>0</v>
      </c>
      <c r="U218" t="s">
        <v>377</v>
      </c>
    </row>
    <row r="219" spans="1:21" x14ac:dyDescent="0.25">
      <c r="H219" t="s">
        <v>92</v>
      </c>
    </row>
    <row r="220" spans="1:21" x14ac:dyDescent="0.25">
      <c r="A220">
        <v>107</v>
      </c>
      <c r="B220">
        <v>225</v>
      </c>
      <c r="C220" t="s">
        <v>380</v>
      </c>
      <c r="D220" t="s">
        <v>35</v>
      </c>
      <c r="E220" t="s">
        <v>58</v>
      </c>
      <c r="F220" t="s">
        <v>381</v>
      </c>
      <c r="G220" t="str">
        <f>"201507003856"</f>
        <v>201507003856</v>
      </c>
      <c r="H220" t="s">
        <v>150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T220">
        <v>0</v>
      </c>
      <c r="U220" t="s">
        <v>150</v>
      </c>
    </row>
    <row r="221" spans="1:21" x14ac:dyDescent="0.25">
      <c r="H221" t="s">
        <v>92</v>
      </c>
    </row>
    <row r="222" spans="1:21" x14ac:dyDescent="0.25">
      <c r="A222">
        <v>108</v>
      </c>
      <c r="B222">
        <v>399</v>
      </c>
      <c r="C222" t="s">
        <v>382</v>
      </c>
      <c r="D222" t="s">
        <v>20</v>
      </c>
      <c r="E222" t="s">
        <v>383</v>
      </c>
      <c r="F222" t="s">
        <v>384</v>
      </c>
      <c r="G222" t="str">
        <f>"201412004634"</f>
        <v>201412004634</v>
      </c>
      <c r="H222" t="s">
        <v>385</v>
      </c>
      <c r="I222">
        <v>150</v>
      </c>
      <c r="J222">
        <v>30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T222">
        <v>0</v>
      </c>
      <c r="U222" t="s">
        <v>386</v>
      </c>
    </row>
    <row r="223" spans="1:21" x14ac:dyDescent="0.25">
      <c r="H223" t="s">
        <v>158</v>
      </c>
    </row>
    <row r="224" spans="1:21" x14ac:dyDescent="0.25">
      <c r="A224">
        <v>109</v>
      </c>
      <c r="B224">
        <v>583</v>
      </c>
      <c r="C224" t="s">
        <v>387</v>
      </c>
      <c r="D224" t="s">
        <v>35</v>
      </c>
      <c r="E224" t="s">
        <v>84</v>
      </c>
      <c r="F224" t="s">
        <v>388</v>
      </c>
      <c r="G224" t="str">
        <f>"201410002136"</f>
        <v>201410002136</v>
      </c>
      <c r="H224">
        <v>979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T224">
        <v>0</v>
      </c>
      <c r="U224">
        <v>979</v>
      </c>
    </row>
    <row r="225" spans="1:21" x14ac:dyDescent="0.25">
      <c r="H225" t="s">
        <v>22</v>
      </c>
    </row>
    <row r="226" spans="1:21" x14ac:dyDescent="0.25">
      <c r="A226">
        <v>110</v>
      </c>
      <c r="B226">
        <v>265</v>
      </c>
      <c r="C226" t="s">
        <v>42</v>
      </c>
      <c r="D226" t="s">
        <v>35</v>
      </c>
      <c r="E226" t="s">
        <v>25</v>
      </c>
      <c r="F226" t="s">
        <v>389</v>
      </c>
      <c r="G226" t="str">
        <f>"201507003008"</f>
        <v>201507003008</v>
      </c>
      <c r="H226" t="s">
        <v>390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T226">
        <v>0</v>
      </c>
      <c r="U226" t="s">
        <v>390</v>
      </c>
    </row>
    <row r="227" spans="1:21" x14ac:dyDescent="0.25">
      <c r="H227" t="s">
        <v>17</v>
      </c>
    </row>
    <row r="228" spans="1:21" x14ac:dyDescent="0.25">
      <c r="A228">
        <v>111</v>
      </c>
      <c r="B228">
        <v>593</v>
      </c>
      <c r="C228" t="s">
        <v>391</v>
      </c>
      <c r="D228" t="s">
        <v>97</v>
      </c>
      <c r="E228" t="s">
        <v>58</v>
      </c>
      <c r="F228" t="s">
        <v>392</v>
      </c>
      <c r="G228" t="str">
        <f>"201507000358"</f>
        <v>201507000358</v>
      </c>
      <c r="H228">
        <v>968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T228">
        <v>0</v>
      </c>
      <c r="U228">
        <v>968</v>
      </c>
    </row>
    <row r="229" spans="1:21" x14ac:dyDescent="0.25">
      <c r="H229" t="s">
        <v>62</v>
      </c>
    </row>
    <row r="230" spans="1:21" x14ac:dyDescent="0.25">
      <c r="A230">
        <v>112</v>
      </c>
      <c r="B230">
        <v>108</v>
      </c>
      <c r="C230" t="s">
        <v>393</v>
      </c>
      <c r="D230" t="s">
        <v>394</v>
      </c>
      <c r="E230" t="s">
        <v>395</v>
      </c>
      <c r="F230" t="s">
        <v>396</v>
      </c>
      <c r="G230" t="str">
        <f>"201507002337"</f>
        <v>201507002337</v>
      </c>
      <c r="H230">
        <v>968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T230">
        <v>0</v>
      </c>
      <c r="U230">
        <v>968</v>
      </c>
    </row>
    <row r="231" spans="1:21" x14ac:dyDescent="0.25">
      <c r="H231" t="s">
        <v>79</v>
      </c>
    </row>
    <row r="232" spans="1:21" x14ac:dyDescent="0.25">
      <c r="A232">
        <v>113</v>
      </c>
      <c r="B232">
        <v>514</v>
      </c>
      <c r="C232" t="s">
        <v>397</v>
      </c>
      <c r="D232" t="s">
        <v>81</v>
      </c>
      <c r="E232" t="s">
        <v>398</v>
      </c>
      <c r="F232" t="s">
        <v>399</v>
      </c>
      <c r="G232" t="str">
        <f>"201507004613"</f>
        <v>201507004613</v>
      </c>
      <c r="H232" t="s">
        <v>400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T232">
        <v>0</v>
      </c>
      <c r="U232" t="s">
        <v>400</v>
      </c>
    </row>
    <row r="233" spans="1:21" x14ac:dyDescent="0.25">
      <c r="H233" t="s">
        <v>92</v>
      </c>
    </row>
    <row r="234" spans="1:21" x14ac:dyDescent="0.25">
      <c r="A234">
        <v>114</v>
      </c>
      <c r="B234">
        <v>389</v>
      </c>
      <c r="C234" t="s">
        <v>391</v>
      </c>
      <c r="D234" t="s">
        <v>29</v>
      </c>
      <c r="E234" t="s">
        <v>72</v>
      </c>
      <c r="F234" t="s">
        <v>401</v>
      </c>
      <c r="G234" t="str">
        <f>"201507000643"</f>
        <v>201507000643</v>
      </c>
      <c r="H234">
        <v>935</v>
      </c>
      <c r="I234">
        <v>0</v>
      </c>
      <c r="J234">
        <v>30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T234">
        <v>0</v>
      </c>
      <c r="U234">
        <v>965</v>
      </c>
    </row>
    <row r="235" spans="1:21" x14ac:dyDescent="0.25">
      <c r="H235" t="s">
        <v>46</v>
      </c>
    </row>
    <row r="236" spans="1:21" x14ac:dyDescent="0.25">
      <c r="A236">
        <v>115</v>
      </c>
      <c r="B236">
        <v>632</v>
      </c>
      <c r="C236" t="s">
        <v>402</v>
      </c>
      <c r="D236" t="s">
        <v>20</v>
      </c>
      <c r="E236" t="s">
        <v>268</v>
      </c>
      <c r="F236" t="s">
        <v>403</v>
      </c>
      <c r="G236" t="str">
        <f>"201507002114"</f>
        <v>201507002114</v>
      </c>
      <c r="H236">
        <v>814</v>
      </c>
      <c r="I236">
        <v>150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T236">
        <v>0</v>
      </c>
      <c r="U236">
        <v>964</v>
      </c>
    </row>
    <row r="237" spans="1:21" x14ac:dyDescent="0.25">
      <c r="H237" t="s">
        <v>101</v>
      </c>
    </row>
    <row r="238" spans="1:21" x14ac:dyDescent="0.25">
      <c r="A238">
        <v>116</v>
      </c>
      <c r="B238">
        <v>624</v>
      </c>
      <c r="C238" t="s">
        <v>404</v>
      </c>
      <c r="D238" t="s">
        <v>194</v>
      </c>
      <c r="E238" t="s">
        <v>39</v>
      </c>
      <c r="F238" t="s">
        <v>405</v>
      </c>
      <c r="G238" t="str">
        <f>"00219682"</f>
        <v>00219682</v>
      </c>
      <c r="H238" t="s">
        <v>174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T238">
        <v>0</v>
      </c>
      <c r="U238" t="s">
        <v>174</v>
      </c>
    </row>
    <row r="239" spans="1:21" x14ac:dyDescent="0.25">
      <c r="H239" t="s">
        <v>37</v>
      </c>
    </row>
    <row r="240" spans="1:21" x14ac:dyDescent="0.25">
      <c r="A240">
        <v>117</v>
      </c>
      <c r="B240">
        <v>592</v>
      </c>
      <c r="C240" t="s">
        <v>406</v>
      </c>
      <c r="D240" t="s">
        <v>224</v>
      </c>
      <c r="E240" t="s">
        <v>58</v>
      </c>
      <c r="F240" t="s">
        <v>407</v>
      </c>
      <c r="G240" t="str">
        <f>"201507003231"</f>
        <v>201507003231</v>
      </c>
      <c r="H240" t="s">
        <v>174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T240">
        <v>0</v>
      </c>
      <c r="U240" t="s">
        <v>174</v>
      </c>
    </row>
    <row r="241" spans="1:21" x14ac:dyDescent="0.25">
      <c r="H241" t="s">
        <v>131</v>
      </c>
    </row>
    <row r="242" spans="1:21" x14ac:dyDescent="0.25">
      <c r="A242">
        <v>118</v>
      </c>
      <c r="B242">
        <v>371</v>
      </c>
      <c r="C242" t="s">
        <v>408</v>
      </c>
      <c r="D242" t="s">
        <v>94</v>
      </c>
      <c r="E242" t="s">
        <v>103</v>
      </c>
      <c r="F242" t="s">
        <v>409</v>
      </c>
      <c r="G242" t="str">
        <f>"201507002654"</f>
        <v>201507002654</v>
      </c>
      <c r="H242" t="s">
        <v>410</v>
      </c>
      <c r="I242">
        <v>150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T242">
        <v>0</v>
      </c>
      <c r="U242" t="s">
        <v>411</v>
      </c>
    </row>
    <row r="243" spans="1:21" x14ac:dyDescent="0.25">
      <c r="H243" t="s">
        <v>37</v>
      </c>
    </row>
    <row r="244" spans="1:21" x14ac:dyDescent="0.25">
      <c r="A244">
        <v>119</v>
      </c>
      <c r="B244">
        <v>362</v>
      </c>
      <c r="C244" t="s">
        <v>412</v>
      </c>
      <c r="D244" t="s">
        <v>25</v>
      </c>
      <c r="E244" t="s">
        <v>168</v>
      </c>
      <c r="F244" t="s">
        <v>413</v>
      </c>
      <c r="G244" t="str">
        <f>"00219619"</f>
        <v>00219619</v>
      </c>
      <c r="H244">
        <v>957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T244">
        <v>0</v>
      </c>
      <c r="U244">
        <v>957</v>
      </c>
    </row>
    <row r="245" spans="1:21" x14ac:dyDescent="0.25">
      <c r="H245" t="s">
        <v>92</v>
      </c>
    </row>
    <row r="246" spans="1:21" x14ac:dyDescent="0.25">
      <c r="A246">
        <v>120</v>
      </c>
      <c r="B246">
        <v>420</v>
      </c>
      <c r="C246" t="s">
        <v>109</v>
      </c>
      <c r="D246" t="s">
        <v>414</v>
      </c>
      <c r="E246" t="s">
        <v>90</v>
      </c>
      <c r="F246" t="s">
        <v>415</v>
      </c>
      <c r="G246" t="str">
        <f>"201507004595"</f>
        <v>201507004595</v>
      </c>
      <c r="H246">
        <v>957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T246">
        <v>1</v>
      </c>
      <c r="U246">
        <v>957</v>
      </c>
    </row>
    <row r="247" spans="1:21" x14ac:dyDescent="0.25">
      <c r="H247" t="s">
        <v>131</v>
      </c>
    </row>
    <row r="248" spans="1:21" x14ac:dyDescent="0.25">
      <c r="A248">
        <v>121</v>
      </c>
      <c r="B248">
        <v>6</v>
      </c>
      <c r="C248" t="s">
        <v>416</v>
      </c>
      <c r="D248" t="s">
        <v>417</v>
      </c>
      <c r="E248" t="s">
        <v>90</v>
      </c>
      <c r="F248" t="s">
        <v>418</v>
      </c>
      <c r="G248" t="str">
        <f>"201507003267"</f>
        <v>201507003267</v>
      </c>
      <c r="H248">
        <v>957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T248">
        <v>0</v>
      </c>
      <c r="U248">
        <v>957</v>
      </c>
    </row>
    <row r="249" spans="1:21" x14ac:dyDescent="0.25">
      <c r="H249" t="s">
        <v>92</v>
      </c>
    </row>
    <row r="250" spans="1:21" x14ac:dyDescent="0.25">
      <c r="A250">
        <v>122</v>
      </c>
      <c r="B250">
        <v>551</v>
      </c>
      <c r="C250" t="s">
        <v>419</v>
      </c>
      <c r="D250" t="s">
        <v>420</v>
      </c>
      <c r="E250" t="s">
        <v>94</v>
      </c>
      <c r="F250" t="s">
        <v>421</v>
      </c>
      <c r="G250" t="str">
        <f>"00221116"</f>
        <v>00221116</v>
      </c>
      <c r="H250" t="s">
        <v>422</v>
      </c>
      <c r="I250">
        <v>150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T250">
        <v>1</v>
      </c>
      <c r="U250" t="s">
        <v>423</v>
      </c>
    </row>
    <row r="251" spans="1:21" x14ac:dyDescent="0.25">
      <c r="H251" t="s">
        <v>22</v>
      </c>
    </row>
    <row r="252" spans="1:21" x14ac:dyDescent="0.25">
      <c r="A252">
        <v>123</v>
      </c>
      <c r="B252">
        <v>317</v>
      </c>
      <c r="C252" t="s">
        <v>424</v>
      </c>
      <c r="D252" t="s">
        <v>81</v>
      </c>
      <c r="E252" t="s">
        <v>29</v>
      </c>
      <c r="F252" t="s">
        <v>425</v>
      </c>
      <c r="G252" t="str">
        <f>"00218264"</f>
        <v>00218264</v>
      </c>
      <c r="H252" t="s">
        <v>426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T252">
        <v>0</v>
      </c>
      <c r="U252" t="s">
        <v>426</v>
      </c>
    </row>
    <row r="253" spans="1:21" x14ac:dyDescent="0.25">
      <c r="H253" t="s">
        <v>101</v>
      </c>
    </row>
    <row r="254" spans="1:21" x14ac:dyDescent="0.25">
      <c r="A254">
        <v>124</v>
      </c>
      <c r="B254">
        <v>124</v>
      </c>
      <c r="C254" t="s">
        <v>247</v>
      </c>
      <c r="D254" t="s">
        <v>35</v>
      </c>
      <c r="E254" t="s">
        <v>89</v>
      </c>
      <c r="F254" t="s">
        <v>427</v>
      </c>
      <c r="G254" t="str">
        <f>"201507001905"</f>
        <v>201507001905</v>
      </c>
      <c r="H254" t="s">
        <v>428</v>
      </c>
      <c r="I254">
        <v>150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T254">
        <v>0</v>
      </c>
      <c r="U254" t="s">
        <v>429</v>
      </c>
    </row>
    <row r="255" spans="1:21" x14ac:dyDescent="0.25">
      <c r="H255" t="s">
        <v>131</v>
      </c>
    </row>
    <row r="256" spans="1:21" x14ac:dyDescent="0.25">
      <c r="A256">
        <v>125</v>
      </c>
      <c r="B256">
        <v>539</v>
      </c>
      <c r="C256" t="s">
        <v>183</v>
      </c>
      <c r="D256" t="s">
        <v>121</v>
      </c>
      <c r="E256" t="s">
        <v>30</v>
      </c>
      <c r="F256" t="s">
        <v>430</v>
      </c>
      <c r="G256" t="str">
        <f>"00220646"</f>
        <v>00220646</v>
      </c>
      <c r="H256" t="s">
        <v>431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T256">
        <v>0</v>
      </c>
      <c r="U256" t="s">
        <v>431</v>
      </c>
    </row>
    <row r="257" spans="1:21" x14ac:dyDescent="0.25">
      <c r="H257" t="s">
        <v>56</v>
      </c>
    </row>
    <row r="258" spans="1:21" x14ac:dyDescent="0.25">
      <c r="A258">
        <v>126</v>
      </c>
      <c r="B258">
        <v>442</v>
      </c>
      <c r="C258" t="s">
        <v>432</v>
      </c>
      <c r="D258" t="s">
        <v>29</v>
      </c>
      <c r="E258" t="s">
        <v>25</v>
      </c>
      <c r="F258" t="s">
        <v>433</v>
      </c>
      <c r="G258" t="str">
        <f>"00221491"</f>
        <v>00221491</v>
      </c>
      <c r="H258" t="s">
        <v>431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T258">
        <v>0</v>
      </c>
      <c r="U258" t="s">
        <v>431</v>
      </c>
    </row>
    <row r="259" spans="1:21" x14ac:dyDescent="0.25">
      <c r="H259" t="s">
        <v>46</v>
      </c>
    </row>
    <row r="260" spans="1:21" x14ac:dyDescent="0.25">
      <c r="A260">
        <v>127</v>
      </c>
      <c r="B260">
        <v>266</v>
      </c>
      <c r="C260" t="s">
        <v>183</v>
      </c>
      <c r="D260" t="s">
        <v>29</v>
      </c>
      <c r="E260" t="s">
        <v>434</v>
      </c>
      <c r="F260" t="s">
        <v>435</v>
      </c>
      <c r="G260" t="str">
        <f>"201507003493"</f>
        <v>201507003493</v>
      </c>
      <c r="H260" t="s">
        <v>219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T260">
        <v>0</v>
      </c>
      <c r="U260" t="s">
        <v>219</v>
      </c>
    </row>
    <row r="261" spans="1:21" x14ac:dyDescent="0.25">
      <c r="H261" t="s">
        <v>22</v>
      </c>
    </row>
    <row r="262" spans="1:21" x14ac:dyDescent="0.25">
      <c r="A262">
        <v>128</v>
      </c>
      <c r="B262">
        <v>140</v>
      </c>
      <c r="C262" t="s">
        <v>436</v>
      </c>
      <c r="D262" t="s">
        <v>146</v>
      </c>
      <c r="E262" t="s">
        <v>383</v>
      </c>
      <c r="F262" t="s">
        <v>437</v>
      </c>
      <c r="G262" t="str">
        <f>"201507003748"</f>
        <v>201507003748</v>
      </c>
      <c r="H262">
        <v>935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T262">
        <v>0</v>
      </c>
      <c r="U262">
        <v>935</v>
      </c>
    </row>
    <row r="263" spans="1:21" x14ac:dyDescent="0.25">
      <c r="H263" t="s">
        <v>158</v>
      </c>
    </row>
    <row r="264" spans="1:21" x14ac:dyDescent="0.25">
      <c r="A264">
        <v>129</v>
      </c>
      <c r="B264">
        <v>530</v>
      </c>
      <c r="C264" t="s">
        <v>438</v>
      </c>
      <c r="D264" t="s">
        <v>439</v>
      </c>
      <c r="E264" t="s">
        <v>440</v>
      </c>
      <c r="F264" t="s">
        <v>441</v>
      </c>
      <c r="G264" t="str">
        <f>"00219928"</f>
        <v>00219928</v>
      </c>
      <c r="H264">
        <v>935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T264">
        <v>0</v>
      </c>
      <c r="U264">
        <v>935</v>
      </c>
    </row>
    <row r="265" spans="1:21" x14ac:dyDescent="0.25">
      <c r="H265" t="s">
        <v>442</v>
      </c>
    </row>
    <row r="266" spans="1:21" x14ac:dyDescent="0.25">
      <c r="A266">
        <v>130</v>
      </c>
      <c r="B266">
        <v>113</v>
      </c>
      <c r="C266" t="s">
        <v>443</v>
      </c>
      <c r="D266" t="s">
        <v>90</v>
      </c>
      <c r="E266" t="s">
        <v>257</v>
      </c>
      <c r="F266" t="s">
        <v>444</v>
      </c>
      <c r="G266" t="str">
        <f>"201507004378"</f>
        <v>201507004378</v>
      </c>
      <c r="H266" t="s">
        <v>232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T266">
        <v>0</v>
      </c>
      <c r="U266" t="s">
        <v>232</v>
      </c>
    </row>
    <row r="267" spans="1:21" x14ac:dyDescent="0.25">
      <c r="H267" t="s">
        <v>37</v>
      </c>
    </row>
    <row r="268" spans="1:21" x14ac:dyDescent="0.25">
      <c r="A268">
        <v>131</v>
      </c>
      <c r="B268">
        <v>207</v>
      </c>
      <c r="C268" t="s">
        <v>445</v>
      </c>
      <c r="D268" t="s">
        <v>257</v>
      </c>
      <c r="E268" t="s">
        <v>69</v>
      </c>
      <c r="F268" t="s">
        <v>446</v>
      </c>
      <c r="G268" t="str">
        <f>"201507004136"</f>
        <v>201507004136</v>
      </c>
      <c r="H268" t="s">
        <v>232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T268">
        <v>0</v>
      </c>
      <c r="U268" t="s">
        <v>232</v>
      </c>
    </row>
    <row r="269" spans="1:21" x14ac:dyDescent="0.25">
      <c r="H269" t="s">
        <v>131</v>
      </c>
    </row>
    <row r="270" spans="1:21" x14ac:dyDescent="0.25">
      <c r="A270">
        <v>132</v>
      </c>
      <c r="B270">
        <v>168</v>
      </c>
      <c r="C270" t="s">
        <v>447</v>
      </c>
      <c r="D270" t="s">
        <v>448</v>
      </c>
      <c r="E270" t="s">
        <v>257</v>
      </c>
      <c r="F270" t="s">
        <v>449</v>
      </c>
      <c r="G270" t="str">
        <f>"201507004536"</f>
        <v>201507004536</v>
      </c>
      <c r="H270" t="s">
        <v>232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T270">
        <v>0</v>
      </c>
      <c r="U270" t="s">
        <v>232</v>
      </c>
    </row>
    <row r="271" spans="1:21" x14ac:dyDescent="0.25">
      <c r="H271" t="s">
        <v>92</v>
      </c>
    </row>
    <row r="272" spans="1:21" x14ac:dyDescent="0.25">
      <c r="A272">
        <v>133</v>
      </c>
      <c r="B272">
        <v>213</v>
      </c>
      <c r="C272" t="s">
        <v>262</v>
      </c>
      <c r="D272" t="s">
        <v>168</v>
      </c>
      <c r="E272" t="s">
        <v>450</v>
      </c>
      <c r="F272" t="s">
        <v>451</v>
      </c>
      <c r="G272" t="str">
        <f>"201506004449"</f>
        <v>201506004449</v>
      </c>
      <c r="H272" t="s">
        <v>452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T272">
        <v>0</v>
      </c>
      <c r="U272" t="s">
        <v>452</v>
      </c>
    </row>
    <row r="273" spans="1:21" x14ac:dyDescent="0.25">
      <c r="H273" t="s">
        <v>131</v>
      </c>
    </row>
    <row r="274" spans="1:21" x14ac:dyDescent="0.25">
      <c r="A274">
        <v>134</v>
      </c>
      <c r="B274">
        <v>234</v>
      </c>
      <c r="C274" t="s">
        <v>453</v>
      </c>
      <c r="D274" t="s">
        <v>257</v>
      </c>
      <c r="E274" t="s">
        <v>64</v>
      </c>
      <c r="F274" t="s">
        <v>454</v>
      </c>
      <c r="G274" t="str">
        <f>"201507004544"</f>
        <v>201507004544</v>
      </c>
      <c r="H274" t="s">
        <v>455</v>
      </c>
      <c r="I274">
        <v>150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T274">
        <v>0</v>
      </c>
      <c r="U274" t="s">
        <v>456</v>
      </c>
    </row>
    <row r="275" spans="1:21" x14ac:dyDescent="0.25">
      <c r="H275" t="s">
        <v>22</v>
      </c>
    </row>
    <row r="276" spans="1:21" x14ac:dyDescent="0.25">
      <c r="A276">
        <v>135</v>
      </c>
      <c r="B276">
        <v>443</v>
      </c>
      <c r="C276" t="s">
        <v>457</v>
      </c>
      <c r="D276" t="s">
        <v>458</v>
      </c>
      <c r="E276" t="s">
        <v>58</v>
      </c>
      <c r="F276" t="s">
        <v>459</v>
      </c>
      <c r="G276" t="str">
        <f>"00221134"</f>
        <v>00221134</v>
      </c>
      <c r="H276">
        <v>924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T276">
        <v>1</v>
      </c>
      <c r="U276">
        <v>924</v>
      </c>
    </row>
    <row r="277" spans="1:21" x14ac:dyDescent="0.25">
      <c r="H277" t="s">
        <v>87</v>
      </c>
    </row>
    <row r="278" spans="1:21" x14ac:dyDescent="0.25">
      <c r="A278">
        <v>136</v>
      </c>
      <c r="B278">
        <v>127</v>
      </c>
      <c r="C278" t="s">
        <v>460</v>
      </c>
      <c r="D278" t="s">
        <v>461</v>
      </c>
      <c r="E278" t="s">
        <v>462</v>
      </c>
      <c r="F278" t="s">
        <v>463</v>
      </c>
      <c r="G278" t="str">
        <f>"201506002663"</f>
        <v>201506002663</v>
      </c>
      <c r="H278">
        <v>770</v>
      </c>
      <c r="I278">
        <v>150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T278">
        <v>0</v>
      </c>
      <c r="U278">
        <v>920</v>
      </c>
    </row>
    <row r="279" spans="1:21" x14ac:dyDescent="0.25">
      <c r="H279" t="s">
        <v>92</v>
      </c>
    </row>
    <row r="280" spans="1:21" x14ac:dyDescent="0.25">
      <c r="A280">
        <v>137</v>
      </c>
      <c r="B280">
        <v>116</v>
      </c>
      <c r="C280" t="s">
        <v>464</v>
      </c>
      <c r="D280" t="s">
        <v>69</v>
      </c>
      <c r="E280" t="s">
        <v>20</v>
      </c>
      <c r="F280" t="s">
        <v>465</v>
      </c>
      <c r="G280" t="str">
        <f>"201507003996"</f>
        <v>201507003996</v>
      </c>
      <c r="H280">
        <v>770</v>
      </c>
      <c r="I280">
        <v>150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T280">
        <v>0</v>
      </c>
      <c r="U280">
        <v>920</v>
      </c>
    </row>
    <row r="281" spans="1:21" x14ac:dyDescent="0.25">
      <c r="H281" t="s">
        <v>37</v>
      </c>
    </row>
    <row r="282" spans="1:21" x14ac:dyDescent="0.25">
      <c r="A282">
        <v>138</v>
      </c>
      <c r="B282">
        <v>167</v>
      </c>
      <c r="C282" t="s">
        <v>466</v>
      </c>
      <c r="D282" t="s">
        <v>77</v>
      </c>
      <c r="E282" t="s">
        <v>58</v>
      </c>
      <c r="F282" t="s">
        <v>467</v>
      </c>
      <c r="G282" t="str">
        <f>"201507003808"</f>
        <v>201507003808</v>
      </c>
      <c r="H282">
        <v>770</v>
      </c>
      <c r="I282">
        <v>150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T282">
        <v>0</v>
      </c>
      <c r="U282">
        <v>920</v>
      </c>
    </row>
    <row r="283" spans="1:21" x14ac:dyDescent="0.25">
      <c r="H283" t="s">
        <v>92</v>
      </c>
    </row>
    <row r="284" spans="1:21" x14ac:dyDescent="0.25">
      <c r="A284">
        <v>139</v>
      </c>
      <c r="B284">
        <v>247</v>
      </c>
      <c r="C284" t="s">
        <v>468</v>
      </c>
      <c r="D284" t="s">
        <v>469</v>
      </c>
      <c r="E284" t="s">
        <v>81</v>
      </c>
      <c r="F284" t="s">
        <v>470</v>
      </c>
      <c r="G284" t="str">
        <f>"00219288"</f>
        <v>00219288</v>
      </c>
      <c r="H284" t="s">
        <v>471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T284">
        <v>1</v>
      </c>
      <c r="U284" t="s">
        <v>471</v>
      </c>
    </row>
    <row r="285" spans="1:21" x14ac:dyDescent="0.25">
      <c r="H285" t="s">
        <v>92</v>
      </c>
    </row>
    <row r="286" spans="1:21" x14ac:dyDescent="0.25">
      <c r="A286">
        <v>140</v>
      </c>
      <c r="B286">
        <v>329</v>
      </c>
      <c r="C286" t="s">
        <v>472</v>
      </c>
      <c r="D286" t="s">
        <v>268</v>
      </c>
      <c r="E286" t="s">
        <v>35</v>
      </c>
      <c r="F286" t="s">
        <v>473</v>
      </c>
      <c r="G286" t="str">
        <f>"201410004759"</f>
        <v>201410004759</v>
      </c>
      <c r="H286">
        <v>913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T286">
        <v>0</v>
      </c>
      <c r="U286">
        <v>913</v>
      </c>
    </row>
    <row r="287" spans="1:21" x14ac:dyDescent="0.25">
      <c r="H287" t="s">
        <v>92</v>
      </c>
    </row>
    <row r="288" spans="1:21" x14ac:dyDescent="0.25">
      <c r="A288">
        <v>141</v>
      </c>
      <c r="B288">
        <v>130</v>
      </c>
      <c r="C288" t="s">
        <v>474</v>
      </c>
      <c r="D288" t="s">
        <v>475</v>
      </c>
      <c r="E288" t="s">
        <v>20</v>
      </c>
      <c r="F288" t="s">
        <v>476</v>
      </c>
      <c r="G288" t="str">
        <f>"00089666"</f>
        <v>00089666</v>
      </c>
      <c r="H288">
        <v>913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T288">
        <v>1</v>
      </c>
      <c r="U288">
        <v>913</v>
      </c>
    </row>
    <row r="289" spans="1:21" x14ac:dyDescent="0.25">
      <c r="H289" t="s">
        <v>22</v>
      </c>
    </row>
    <row r="290" spans="1:21" x14ac:dyDescent="0.25">
      <c r="A290">
        <v>142</v>
      </c>
      <c r="B290">
        <v>55</v>
      </c>
      <c r="C290" t="s">
        <v>477</v>
      </c>
      <c r="D290" t="s">
        <v>35</v>
      </c>
      <c r="E290" t="s">
        <v>29</v>
      </c>
      <c r="F290" t="s">
        <v>478</v>
      </c>
      <c r="G290" t="str">
        <f>"201412003998"</f>
        <v>201412003998</v>
      </c>
      <c r="H290">
        <v>913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T290">
        <v>1</v>
      </c>
      <c r="U290">
        <v>913</v>
      </c>
    </row>
    <row r="291" spans="1:21" x14ac:dyDescent="0.25">
      <c r="H291" t="s">
        <v>87</v>
      </c>
    </row>
    <row r="292" spans="1:21" x14ac:dyDescent="0.25">
      <c r="A292">
        <v>143</v>
      </c>
      <c r="B292">
        <v>159</v>
      </c>
      <c r="C292" t="s">
        <v>479</v>
      </c>
      <c r="D292" t="s">
        <v>39</v>
      </c>
      <c r="E292" t="s">
        <v>335</v>
      </c>
      <c r="F292" t="s">
        <v>480</v>
      </c>
      <c r="G292" t="str">
        <f>"201507002424"</f>
        <v>201507002424</v>
      </c>
      <c r="H292" t="s">
        <v>264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T292">
        <v>0</v>
      </c>
      <c r="U292" t="s">
        <v>264</v>
      </c>
    </row>
    <row r="293" spans="1:21" x14ac:dyDescent="0.25">
      <c r="H293" t="s">
        <v>101</v>
      </c>
    </row>
    <row r="294" spans="1:21" x14ac:dyDescent="0.25">
      <c r="A294">
        <v>144</v>
      </c>
      <c r="B294">
        <v>76</v>
      </c>
      <c r="C294" t="s">
        <v>481</v>
      </c>
      <c r="D294" t="s">
        <v>163</v>
      </c>
      <c r="E294" t="s">
        <v>40</v>
      </c>
      <c r="F294" t="s">
        <v>482</v>
      </c>
      <c r="G294" t="str">
        <f>"201507004459"</f>
        <v>201507004459</v>
      </c>
      <c r="H294" t="s">
        <v>270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T294">
        <v>0</v>
      </c>
      <c r="U294" t="s">
        <v>270</v>
      </c>
    </row>
    <row r="295" spans="1:21" x14ac:dyDescent="0.25">
      <c r="H295" t="s">
        <v>37</v>
      </c>
    </row>
    <row r="296" spans="1:21" x14ac:dyDescent="0.25">
      <c r="A296">
        <v>145</v>
      </c>
      <c r="B296">
        <v>411</v>
      </c>
      <c r="C296" t="s">
        <v>483</v>
      </c>
      <c r="D296" t="s">
        <v>29</v>
      </c>
      <c r="E296" t="s">
        <v>94</v>
      </c>
      <c r="F296" t="s">
        <v>484</v>
      </c>
      <c r="G296" t="str">
        <f>"00209339"</f>
        <v>00209339</v>
      </c>
      <c r="H296">
        <v>902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T296">
        <v>0</v>
      </c>
      <c r="U296">
        <v>902</v>
      </c>
    </row>
    <row r="297" spans="1:21" x14ac:dyDescent="0.25">
      <c r="H297" t="s">
        <v>62</v>
      </c>
    </row>
    <row r="298" spans="1:21" x14ac:dyDescent="0.25">
      <c r="A298">
        <v>146</v>
      </c>
      <c r="B298">
        <v>145</v>
      </c>
      <c r="C298" t="s">
        <v>485</v>
      </c>
      <c r="D298" t="s">
        <v>15</v>
      </c>
      <c r="E298" t="s">
        <v>44</v>
      </c>
      <c r="F298" t="s">
        <v>486</v>
      </c>
      <c r="G298" t="str">
        <f>"00220781"</f>
        <v>00220781</v>
      </c>
      <c r="H298" t="s">
        <v>487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T298">
        <v>1</v>
      </c>
      <c r="U298" t="s">
        <v>487</v>
      </c>
    </row>
    <row r="299" spans="1:21" x14ac:dyDescent="0.25">
      <c r="H299" t="s">
        <v>22</v>
      </c>
    </row>
    <row r="300" spans="1:21" x14ac:dyDescent="0.25">
      <c r="A300">
        <v>147</v>
      </c>
      <c r="B300">
        <v>81</v>
      </c>
      <c r="C300" t="s">
        <v>488</v>
      </c>
      <c r="D300" t="s">
        <v>15</v>
      </c>
      <c r="E300" t="s">
        <v>345</v>
      </c>
      <c r="F300" t="s">
        <v>489</v>
      </c>
      <c r="G300" t="str">
        <f>"201507000001"</f>
        <v>201507000001</v>
      </c>
      <c r="H300">
        <v>891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T300">
        <v>0</v>
      </c>
      <c r="U300">
        <v>891</v>
      </c>
    </row>
    <row r="301" spans="1:21" x14ac:dyDescent="0.25">
      <c r="H301" t="s">
        <v>46</v>
      </c>
    </row>
    <row r="302" spans="1:21" x14ac:dyDescent="0.25">
      <c r="A302">
        <v>148</v>
      </c>
      <c r="B302">
        <v>293</v>
      </c>
      <c r="C302" t="s">
        <v>490</v>
      </c>
      <c r="D302" t="s">
        <v>20</v>
      </c>
      <c r="E302" t="s">
        <v>160</v>
      </c>
      <c r="F302" t="s">
        <v>491</v>
      </c>
      <c r="G302" t="str">
        <f>"201507001303"</f>
        <v>201507001303</v>
      </c>
      <c r="H302">
        <v>891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T302">
        <v>0</v>
      </c>
      <c r="U302">
        <v>891</v>
      </c>
    </row>
    <row r="303" spans="1:21" x14ac:dyDescent="0.25">
      <c r="H303" t="s">
        <v>492</v>
      </c>
    </row>
    <row r="304" spans="1:21" x14ac:dyDescent="0.25">
      <c r="A304">
        <v>149</v>
      </c>
      <c r="B304">
        <v>508</v>
      </c>
      <c r="C304" t="s">
        <v>493</v>
      </c>
      <c r="D304" t="s">
        <v>35</v>
      </c>
      <c r="E304" t="s">
        <v>20</v>
      </c>
      <c r="F304" t="s">
        <v>494</v>
      </c>
      <c r="G304" t="str">
        <f>"201507002764"</f>
        <v>201507002764</v>
      </c>
      <c r="H304" t="s">
        <v>495</v>
      </c>
      <c r="I304">
        <v>150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T304">
        <v>0</v>
      </c>
      <c r="U304" t="s">
        <v>496</v>
      </c>
    </row>
    <row r="305" spans="1:21" x14ac:dyDescent="0.25">
      <c r="H305" t="s">
        <v>37</v>
      </c>
    </row>
    <row r="306" spans="1:21" x14ac:dyDescent="0.25">
      <c r="A306">
        <v>150</v>
      </c>
      <c r="B306">
        <v>421</v>
      </c>
      <c r="C306" t="s">
        <v>497</v>
      </c>
      <c r="D306" t="s">
        <v>35</v>
      </c>
      <c r="E306" t="s">
        <v>434</v>
      </c>
      <c r="F306" t="s">
        <v>498</v>
      </c>
      <c r="G306" t="str">
        <f>"00221208"</f>
        <v>00221208</v>
      </c>
      <c r="H306" t="s">
        <v>367</v>
      </c>
      <c r="I306">
        <v>0</v>
      </c>
      <c r="J306">
        <v>30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T306">
        <v>0</v>
      </c>
      <c r="U306" t="s">
        <v>499</v>
      </c>
    </row>
    <row r="307" spans="1:21" x14ac:dyDescent="0.25">
      <c r="H307" t="s">
        <v>87</v>
      </c>
    </row>
    <row r="308" spans="1:21" x14ac:dyDescent="0.25">
      <c r="A308">
        <v>151</v>
      </c>
      <c r="B308">
        <v>474</v>
      </c>
      <c r="C308" t="s">
        <v>500</v>
      </c>
      <c r="D308" t="s">
        <v>501</v>
      </c>
      <c r="E308" t="s">
        <v>97</v>
      </c>
      <c r="F308" t="s">
        <v>502</v>
      </c>
      <c r="G308" t="str">
        <f>"00220689"</f>
        <v>00220689</v>
      </c>
      <c r="H308" t="s">
        <v>503</v>
      </c>
      <c r="I308">
        <v>150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T308">
        <v>2</v>
      </c>
      <c r="U308" t="s">
        <v>504</v>
      </c>
    </row>
    <row r="309" spans="1:21" x14ac:dyDescent="0.25">
      <c r="H309" t="s">
        <v>22</v>
      </c>
    </row>
    <row r="310" spans="1:21" x14ac:dyDescent="0.25">
      <c r="A310">
        <v>152</v>
      </c>
      <c r="B310">
        <v>17</v>
      </c>
      <c r="C310" t="s">
        <v>505</v>
      </c>
      <c r="D310" t="s">
        <v>35</v>
      </c>
      <c r="E310" t="s">
        <v>256</v>
      </c>
      <c r="F310" t="s">
        <v>506</v>
      </c>
      <c r="G310" t="str">
        <f>"201507002522"</f>
        <v>201507002522</v>
      </c>
      <c r="H310">
        <v>880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T310">
        <v>0</v>
      </c>
      <c r="U310">
        <v>880</v>
      </c>
    </row>
    <row r="311" spans="1:21" x14ac:dyDescent="0.25">
      <c r="H311" t="s">
        <v>101</v>
      </c>
    </row>
    <row r="312" spans="1:21" x14ac:dyDescent="0.25">
      <c r="A312">
        <v>153</v>
      </c>
      <c r="B312">
        <v>484</v>
      </c>
      <c r="C312" t="s">
        <v>107</v>
      </c>
      <c r="D312" t="s">
        <v>434</v>
      </c>
      <c r="E312" t="s">
        <v>29</v>
      </c>
      <c r="F312" t="s">
        <v>507</v>
      </c>
      <c r="G312" t="str">
        <f>"201507004770"</f>
        <v>201507004770</v>
      </c>
      <c r="H312">
        <v>880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T312">
        <v>0</v>
      </c>
      <c r="U312">
        <v>880</v>
      </c>
    </row>
    <row r="313" spans="1:21" x14ac:dyDescent="0.25">
      <c r="H313" t="s">
        <v>92</v>
      </c>
    </row>
    <row r="314" spans="1:21" x14ac:dyDescent="0.25">
      <c r="A314">
        <v>154</v>
      </c>
      <c r="B314">
        <v>619</v>
      </c>
      <c r="C314" t="s">
        <v>508</v>
      </c>
      <c r="D314" t="s">
        <v>25</v>
      </c>
      <c r="E314" t="s">
        <v>35</v>
      </c>
      <c r="F314" t="s">
        <v>509</v>
      </c>
      <c r="G314" t="str">
        <f>"201604005565"</f>
        <v>201604005565</v>
      </c>
      <c r="H314">
        <v>726</v>
      </c>
      <c r="I314">
        <v>150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T314">
        <v>0</v>
      </c>
      <c r="U314">
        <v>876</v>
      </c>
    </row>
    <row r="315" spans="1:21" x14ac:dyDescent="0.25">
      <c r="H315" t="s">
        <v>87</v>
      </c>
    </row>
    <row r="316" spans="1:21" x14ac:dyDescent="0.25">
      <c r="A316">
        <v>155</v>
      </c>
      <c r="B316">
        <v>324</v>
      </c>
      <c r="C316" t="s">
        <v>510</v>
      </c>
      <c r="D316" t="s">
        <v>204</v>
      </c>
      <c r="E316" t="s">
        <v>20</v>
      </c>
      <c r="F316" t="s">
        <v>511</v>
      </c>
      <c r="G316" t="str">
        <f>"201507001766"</f>
        <v>201507001766</v>
      </c>
      <c r="H316">
        <v>869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T316">
        <v>0</v>
      </c>
      <c r="U316">
        <v>869</v>
      </c>
    </row>
    <row r="317" spans="1:21" x14ac:dyDescent="0.25">
      <c r="H317" t="s">
        <v>37</v>
      </c>
    </row>
    <row r="318" spans="1:21" x14ac:dyDescent="0.25">
      <c r="A318">
        <v>156</v>
      </c>
      <c r="B318">
        <v>478</v>
      </c>
      <c r="C318" t="s">
        <v>512</v>
      </c>
      <c r="D318" t="s">
        <v>58</v>
      </c>
      <c r="E318" t="s">
        <v>29</v>
      </c>
      <c r="F318" t="s">
        <v>513</v>
      </c>
      <c r="G318" t="str">
        <f>"00221432"</f>
        <v>00221432</v>
      </c>
      <c r="H318">
        <v>715</v>
      </c>
      <c r="I318">
        <v>150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T318">
        <v>0</v>
      </c>
      <c r="U318">
        <v>865</v>
      </c>
    </row>
    <row r="319" spans="1:21" x14ac:dyDescent="0.25">
      <c r="H319" t="s">
        <v>92</v>
      </c>
    </row>
    <row r="320" spans="1:21" x14ac:dyDescent="0.25">
      <c r="A320">
        <v>157</v>
      </c>
      <c r="B320">
        <v>394</v>
      </c>
      <c r="C320" t="s">
        <v>180</v>
      </c>
      <c r="D320" t="s">
        <v>440</v>
      </c>
      <c r="E320" t="s">
        <v>25</v>
      </c>
      <c r="F320" t="s">
        <v>514</v>
      </c>
      <c r="G320" t="str">
        <f>"00221494"</f>
        <v>00221494</v>
      </c>
      <c r="H320">
        <v>715</v>
      </c>
      <c r="I320">
        <v>150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T320">
        <v>0</v>
      </c>
      <c r="U320">
        <v>865</v>
      </c>
    </row>
    <row r="321" spans="1:21" x14ac:dyDescent="0.25">
      <c r="H321" t="s">
        <v>37</v>
      </c>
    </row>
    <row r="322" spans="1:21" x14ac:dyDescent="0.25">
      <c r="A322">
        <v>158</v>
      </c>
      <c r="B322">
        <v>121</v>
      </c>
      <c r="C322" t="s">
        <v>515</v>
      </c>
      <c r="D322" t="s">
        <v>29</v>
      </c>
      <c r="E322" t="s">
        <v>121</v>
      </c>
      <c r="F322" t="s">
        <v>516</v>
      </c>
      <c r="G322" t="str">
        <f>"00092636"</f>
        <v>00092636</v>
      </c>
      <c r="H322" t="s">
        <v>517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T322">
        <v>0</v>
      </c>
      <c r="U322" t="s">
        <v>517</v>
      </c>
    </row>
    <row r="323" spans="1:21" x14ac:dyDescent="0.25">
      <c r="H323" t="s">
        <v>92</v>
      </c>
    </row>
    <row r="324" spans="1:21" x14ac:dyDescent="0.25">
      <c r="A324">
        <v>159</v>
      </c>
      <c r="B324">
        <v>252</v>
      </c>
      <c r="C324" t="s">
        <v>518</v>
      </c>
      <c r="D324" t="s">
        <v>94</v>
      </c>
      <c r="E324" t="s">
        <v>440</v>
      </c>
      <c r="F324" t="s">
        <v>519</v>
      </c>
      <c r="G324" t="str">
        <f>"201412006987"</f>
        <v>201412006987</v>
      </c>
      <c r="H324" t="s">
        <v>520</v>
      </c>
      <c r="I324">
        <v>150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T324">
        <v>0</v>
      </c>
      <c r="U324" t="s">
        <v>521</v>
      </c>
    </row>
    <row r="325" spans="1:21" x14ac:dyDescent="0.25">
      <c r="H325" t="s">
        <v>131</v>
      </c>
    </row>
    <row r="326" spans="1:21" x14ac:dyDescent="0.25">
      <c r="A326">
        <v>160</v>
      </c>
      <c r="B326">
        <v>58</v>
      </c>
      <c r="C326" t="s">
        <v>522</v>
      </c>
      <c r="D326" t="s">
        <v>25</v>
      </c>
      <c r="E326" t="s">
        <v>58</v>
      </c>
      <c r="F326" t="s">
        <v>523</v>
      </c>
      <c r="G326" t="str">
        <f>"201507003157"</f>
        <v>201507003157</v>
      </c>
      <c r="H326" t="s">
        <v>524</v>
      </c>
      <c r="I326">
        <v>0</v>
      </c>
      <c r="J326">
        <v>30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T326">
        <v>0</v>
      </c>
      <c r="U326" t="s">
        <v>525</v>
      </c>
    </row>
    <row r="327" spans="1:21" x14ac:dyDescent="0.25">
      <c r="H327" t="s">
        <v>526</v>
      </c>
    </row>
    <row r="328" spans="1:21" x14ac:dyDescent="0.25">
      <c r="A328">
        <v>161</v>
      </c>
      <c r="B328">
        <v>219</v>
      </c>
      <c r="C328" t="s">
        <v>527</v>
      </c>
      <c r="D328" t="s">
        <v>133</v>
      </c>
      <c r="E328" t="s">
        <v>81</v>
      </c>
      <c r="F328" t="s">
        <v>528</v>
      </c>
      <c r="G328" t="str">
        <f>"00218947"</f>
        <v>00218947</v>
      </c>
      <c r="H328" t="s">
        <v>529</v>
      </c>
      <c r="I328">
        <v>150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T328">
        <v>0</v>
      </c>
      <c r="U328" t="s">
        <v>530</v>
      </c>
    </row>
    <row r="329" spans="1:21" x14ac:dyDescent="0.25">
      <c r="H329">
        <v>303</v>
      </c>
    </row>
    <row r="330" spans="1:21" x14ac:dyDescent="0.25">
      <c r="A330">
        <v>162</v>
      </c>
      <c r="B330">
        <v>645</v>
      </c>
      <c r="C330" t="s">
        <v>531</v>
      </c>
      <c r="D330" t="s">
        <v>25</v>
      </c>
      <c r="E330" t="s">
        <v>94</v>
      </c>
      <c r="F330" t="s">
        <v>532</v>
      </c>
      <c r="G330" t="str">
        <f>"201507001965"</f>
        <v>201507001965</v>
      </c>
      <c r="H330">
        <v>858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T330">
        <v>0</v>
      </c>
      <c r="U330">
        <v>858</v>
      </c>
    </row>
    <row r="331" spans="1:21" x14ac:dyDescent="0.25">
      <c r="H331" t="s">
        <v>158</v>
      </c>
    </row>
    <row r="332" spans="1:21" x14ac:dyDescent="0.25">
      <c r="A332">
        <v>163</v>
      </c>
      <c r="B332">
        <v>510</v>
      </c>
      <c r="C332" t="s">
        <v>533</v>
      </c>
      <c r="D332" t="s">
        <v>345</v>
      </c>
      <c r="E332" t="s">
        <v>287</v>
      </c>
      <c r="F332" t="s">
        <v>534</v>
      </c>
      <c r="G332" t="str">
        <f>"201507003052"</f>
        <v>201507003052</v>
      </c>
      <c r="H332" t="s">
        <v>535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T332">
        <v>0</v>
      </c>
      <c r="U332" t="s">
        <v>535</v>
      </c>
    </row>
    <row r="333" spans="1:21" x14ac:dyDescent="0.25">
      <c r="H333" t="s">
        <v>131</v>
      </c>
    </row>
    <row r="334" spans="1:21" x14ac:dyDescent="0.25">
      <c r="A334">
        <v>164</v>
      </c>
      <c r="B334">
        <v>367</v>
      </c>
      <c r="C334" t="s">
        <v>536</v>
      </c>
      <c r="D334" t="s">
        <v>44</v>
      </c>
      <c r="E334" t="s">
        <v>39</v>
      </c>
      <c r="F334" t="s">
        <v>537</v>
      </c>
      <c r="G334" t="str">
        <f>"00220346"</f>
        <v>00220346</v>
      </c>
      <c r="H334" t="s">
        <v>535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T334">
        <v>0</v>
      </c>
      <c r="U334" t="s">
        <v>535</v>
      </c>
    </row>
    <row r="335" spans="1:21" x14ac:dyDescent="0.25">
      <c r="H335" t="s">
        <v>101</v>
      </c>
    </row>
    <row r="336" spans="1:21" x14ac:dyDescent="0.25">
      <c r="A336">
        <v>165</v>
      </c>
      <c r="B336">
        <v>122</v>
      </c>
      <c r="C336" t="s">
        <v>538</v>
      </c>
      <c r="D336" t="s">
        <v>94</v>
      </c>
      <c r="E336" t="s">
        <v>194</v>
      </c>
      <c r="F336" t="s">
        <v>539</v>
      </c>
      <c r="G336" t="str">
        <f>"201507003823"</f>
        <v>201507003823</v>
      </c>
      <c r="H336" t="s">
        <v>540</v>
      </c>
      <c r="I336">
        <v>150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T336">
        <v>0</v>
      </c>
      <c r="U336" t="s">
        <v>541</v>
      </c>
    </row>
    <row r="337" spans="1:21" x14ac:dyDescent="0.25">
      <c r="H337" t="s">
        <v>46</v>
      </c>
    </row>
    <row r="338" spans="1:21" x14ac:dyDescent="0.25">
      <c r="A338">
        <v>166</v>
      </c>
      <c r="B338">
        <v>599</v>
      </c>
      <c r="C338" t="s">
        <v>542</v>
      </c>
      <c r="D338" t="s">
        <v>543</v>
      </c>
      <c r="E338" t="s">
        <v>25</v>
      </c>
      <c r="F338" t="s">
        <v>544</v>
      </c>
      <c r="G338" t="str">
        <f>"201507003187"</f>
        <v>201507003187</v>
      </c>
      <c r="H338">
        <v>847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T338">
        <v>0</v>
      </c>
      <c r="U338">
        <v>847</v>
      </c>
    </row>
    <row r="339" spans="1:21" x14ac:dyDescent="0.25">
      <c r="H339" t="s">
        <v>56</v>
      </c>
    </row>
    <row r="340" spans="1:21" x14ac:dyDescent="0.25">
      <c r="A340">
        <v>167</v>
      </c>
      <c r="B340">
        <v>353</v>
      </c>
      <c r="C340" t="s">
        <v>545</v>
      </c>
      <c r="D340" t="s">
        <v>546</v>
      </c>
      <c r="E340" t="s">
        <v>25</v>
      </c>
      <c r="F340" t="s">
        <v>547</v>
      </c>
      <c r="G340" t="str">
        <f>"00144817"</f>
        <v>00144817</v>
      </c>
      <c r="H340" t="s">
        <v>548</v>
      </c>
      <c r="I340">
        <v>150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T340">
        <v>0</v>
      </c>
      <c r="U340" t="s">
        <v>549</v>
      </c>
    </row>
    <row r="341" spans="1:21" x14ac:dyDescent="0.25">
      <c r="H341" t="s">
        <v>62</v>
      </c>
    </row>
    <row r="342" spans="1:21" x14ac:dyDescent="0.25">
      <c r="A342">
        <v>168</v>
      </c>
      <c r="B342">
        <v>423</v>
      </c>
      <c r="C342" t="s">
        <v>550</v>
      </c>
      <c r="D342" t="s">
        <v>121</v>
      </c>
      <c r="E342" t="s">
        <v>58</v>
      </c>
      <c r="F342" t="s">
        <v>551</v>
      </c>
      <c r="G342" t="str">
        <f>"201507000339"</f>
        <v>201507000339</v>
      </c>
      <c r="H342">
        <v>693</v>
      </c>
      <c r="I342">
        <v>150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T342">
        <v>0</v>
      </c>
      <c r="U342">
        <v>843</v>
      </c>
    </row>
    <row r="343" spans="1:21" x14ac:dyDescent="0.25">
      <c r="H343" t="s">
        <v>101</v>
      </c>
    </row>
    <row r="344" spans="1:21" x14ac:dyDescent="0.25">
      <c r="A344">
        <v>169</v>
      </c>
      <c r="B344">
        <v>571</v>
      </c>
      <c r="C344" t="s">
        <v>552</v>
      </c>
      <c r="D344" t="s">
        <v>20</v>
      </c>
      <c r="E344" t="s">
        <v>25</v>
      </c>
      <c r="F344" t="s">
        <v>553</v>
      </c>
      <c r="G344" t="str">
        <f>"200802003768"</f>
        <v>200802003768</v>
      </c>
      <c r="H344" t="s">
        <v>554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T344">
        <v>0</v>
      </c>
      <c r="U344" t="s">
        <v>554</v>
      </c>
    </row>
    <row r="345" spans="1:21" x14ac:dyDescent="0.25">
      <c r="H345" t="s">
        <v>37</v>
      </c>
    </row>
    <row r="346" spans="1:21" x14ac:dyDescent="0.25">
      <c r="A346">
        <v>170</v>
      </c>
      <c r="B346">
        <v>200</v>
      </c>
      <c r="C346" t="s">
        <v>555</v>
      </c>
      <c r="D346" t="s">
        <v>160</v>
      </c>
      <c r="E346" t="s">
        <v>90</v>
      </c>
      <c r="F346" t="s">
        <v>556</v>
      </c>
      <c r="G346" t="str">
        <f>"201506004395"</f>
        <v>201506004395</v>
      </c>
      <c r="H346" t="s">
        <v>554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T346">
        <v>0</v>
      </c>
      <c r="U346" t="s">
        <v>554</v>
      </c>
    </row>
    <row r="347" spans="1:21" x14ac:dyDescent="0.25">
      <c r="H347" t="s">
        <v>131</v>
      </c>
    </row>
    <row r="348" spans="1:21" x14ac:dyDescent="0.25">
      <c r="A348">
        <v>171</v>
      </c>
      <c r="B348">
        <v>453</v>
      </c>
      <c r="C348" t="s">
        <v>557</v>
      </c>
      <c r="D348" t="s">
        <v>35</v>
      </c>
      <c r="E348" t="s">
        <v>287</v>
      </c>
      <c r="F348" t="s">
        <v>558</v>
      </c>
      <c r="G348" t="str">
        <f>"201506000812"</f>
        <v>201506000812</v>
      </c>
      <c r="H348" t="s">
        <v>559</v>
      </c>
      <c r="I348">
        <v>150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T348">
        <v>0</v>
      </c>
      <c r="U348" t="s">
        <v>560</v>
      </c>
    </row>
    <row r="349" spans="1:21" x14ac:dyDescent="0.25">
      <c r="H349" t="s">
        <v>92</v>
      </c>
    </row>
    <row r="350" spans="1:21" x14ac:dyDescent="0.25">
      <c r="A350">
        <v>172</v>
      </c>
      <c r="B350">
        <v>392</v>
      </c>
      <c r="C350" t="s">
        <v>561</v>
      </c>
      <c r="D350" t="s">
        <v>72</v>
      </c>
      <c r="E350" t="s">
        <v>77</v>
      </c>
      <c r="F350" t="s">
        <v>562</v>
      </c>
      <c r="G350" t="str">
        <f>"201507004309"</f>
        <v>201507004309</v>
      </c>
      <c r="H350" t="s">
        <v>559</v>
      </c>
      <c r="I350">
        <v>150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T350">
        <v>0</v>
      </c>
      <c r="U350" t="s">
        <v>560</v>
      </c>
    </row>
    <row r="351" spans="1:21" x14ac:dyDescent="0.25">
      <c r="H351" t="s">
        <v>46</v>
      </c>
    </row>
    <row r="352" spans="1:21" x14ac:dyDescent="0.25">
      <c r="A352">
        <v>173</v>
      </c>
      <c r="B352">
        <v>201</v>
      </c>
      <c r="C352" t="s">
        <v>508</v>
      </c>
      <c r="D352" t="s">
        <v>58</v>
      </c>
      <c r="E352" t="s">
        <v>234</v>
      </c>
      <c r="F352" t="s">
        <v>563</v>
      </c>
      <c r="G352" t="str">
        <f>"201507004772"</f>
        <v>201507004772</v>
      </c>
      <c r="H352">
        <v>836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T352">
        <v>0</v>
      </c>
      <c r="U352">
        <v>836</v>
      </c>
    </row>
    <row r="353" spans="1:21" x14ac:dyDescent="0.25">
      <c r="H353" t="s">
        <v>564</v>
      </c>
    </row>
    <row r="354" spans="1:21" x14ac:dyDescent="0.25">
      <c r="A354">
        <v>174</v>
      </c>
      <c r="B354">
        <v>485</v>
      </c>
      <c r="C354" t="s">
        <v>565</v>
      </c>
      <c r="D354" t="s">
        <v>20</v>
      </c>
      <c r="E354" t="s">
        <v>29</v>
      </c>
      <c r="F354" t="s">
        <v>566</v>
      </c>
      <c r="G354" t="str">
        <f>"201002000315"</f>
        <v>201002000315</v>
      </c>
      <c r="H354">
        <v>803</v>
      </c>
      <c r="I354">
        <v>0</v>
      </c>
      <c r="J354">
        <v>30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T354">
        <v>0</v>
      </c>
      <c r="U354">
        <v>833</v>
      </c>
    </row>
    <row r="355" spans="1:21" x14ac:dyDescent="0.25">
      <c r="H355" t="s">
        <v>567</v>
      </c>
    </row>
    <row r="356" spans="1:21" x14ac:dyDescent="0.25">
      <c r="A356">
        <v>175</v>
      </c>
      <c r="B356">
        <v>97</v>
      </c>
      <c r="C356" t="s">
        <v>568</v>
      </c>
      <c r="D356" t="s">
        <v>90</v>
      </c>
      <c r="E356" t="s">
        <v>58</v>
      </c>
      <c r="F356" t="s">
        <v>569</v>
      </c>
      <c r="G356" t="str">
        <f>"201506000858"</f>
        <v>201506000858</v>
      </c>
      <c r="H356" t="s">
        <v>570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T356">
        <v>0</v>
      </c>
      <c r="U356" t="s">
        <v>570</v>
      </c>
    </row>
    <row r="357" spans="1:21" x14ac:dyDescent="0.25">
      <c r="H357" t="s">
        <v>571</v>
      </c>
    </row>
    <row r="358" spans="1:21" x14ac:dyDescent="0.25">
      <c r="A358">
        <v>176</v>
      </c>
      <c r="B358">
        <v>445</v>
      </c>
      <c r="C358" t="s">
        <v>572</v>
      </c>
      <c r="D358" t="s">
        <v>15</v>
      </c>
      <c r="E358" t="s">
        <v>58</v>
      </c>
      <c r="F358" t="s">
        <v>573</v>
      </c>
      <c r="G358" t="str">
        <f>"00010053"</f>
        <v>00010053</v>
      </c>
      <c r="H358" t="s">
        <v>570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T358">
        <v>1</v>
      </c>
      <c r="U358" t="s">
        <v>570</v>
      </c>
    </row>
    <row r="359" spans="1:21" x14ac:dyDescent="0.25">
      <c r="H359" t="s">
        <v>101</v>
      </c>
    </row>
    <row r="360" spans="1:21" x14ac:dyDescent="0.25">
      <c r="A360">
        <v>177</v>
      </c>
      <c r="B360">
        <v>470</v>
      </c>
      <c r="C360" t="s">
        <v>25</v>
      </c>
      <c r="D360" t="s">
        <v>574</v>
      </c>
      <c r="E360" t="s">
        <v>575</v>
      </c>
      <c r="F360" t="s">
        <v>576</v>
      </c>
      <c r="G360" t="str">
        <f>"00158235"</f>
        <v>00158235</v>
      </c>
      <c r="H360">
        <v>825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T360">
        <v>0</v>
      </c>
      <c r="U360">
        <v>825</v>
      </c>
    </row>
    <row r="361" spans="1:21" x14ac:dyDescent="0.25">
      <c r="H361" t="s">
        <v>92</v>
      </c>
    </row>
    <row r="362" spans="1:21" x14ac:dyDescent="0.25">
      <c r="A362">
        <v>178</v>
      </c>
      <c r="B362">
        <v>30</v>
      </c>
      <c r="C362" t="s">
        <v>178</v>
      </c>
      <c r="D362" t="s">
        <v>35</v>
      </c>
      <c r="E362" t="s">
        <v>40</v>
      </c>
      <c r="F362" t="s">
        <v>577</v>
      </c>
      <c r="G362" t="str">
        <f>"00221364"</f>
        <v>00221364</v>
      </c>
      <c r="H362">
        <v>825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T362">
        <v>0</v>
      </c>
      <c r="U362">
        <v>825</v>
      </c>
    </row>
    <row r="363" spans="1:21" x14ac:dyDescent="0.25">
      <c r="H363" t="s">
        <v>101</v>
      </c>
    </row>
    <row r="364" spans="1:21" x14ac:dyDescent="0.25">
      <c r="A364">
        <v>179</v>
      </c>
      <c r="B364">
        <v>459</v>
      </c>
      <c r="C364" t="s">
        <v>578</v>
      </c>
      <c r="D364" t="s">
        <v>81</v>
      </c>
      <c r="E364" t="s">
        <v>20</v>
      </c>
      <c r="F364" t="s">
        <v>579</v>
      </c>
      <c r="G364" t="str">
        <f>"201507002700"</f>
        <v>201507002700</v>
      </c>
      <c r="H364">
        <v>825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T364">
        <v>0</v>
      </c>
      <c r="U364">
        <v>825</v>
      </c>
    </row>
    <row r="365" spans="1:21" x14ac:dyDescent="0.25">
      <c r="H365" t="s">
        <v>580</v>
      </c>
    </row>
    <row r="366" spans="1:21" x14ac:dyDescent="0.25">
      <c r="A366">
        <v>180</v>
      </c>
      <c r="B366">
        <v>643</v>
      </c>
      <c r="C366" t="s">
        <v>581</v>
      </c>
      <c r="D366" t="s">
        <v>81</v>
      </c>
      <c r="E366" t="s">
        <v>582</v>
      </c>
      <c r="F366" t="s">
        <v>583</v>
      </c>
      <c r="G366" t="str">
        <f>"201504002172"</f>
        <v>201504002172</v>
      </c>
      <c r="H366">
        <v>671</v>
      </c>
      <c r="I366">
        <v>150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T366">
        <v>0</v>
      </c>
      <c r="U366">
        <v>821</v>
      </c>
    </row>
    <row r="367" spans="1:21" x14ac:dyDescent="0.25">
      <c r="H367" t="s">
        <v>272</v>
      </c>
    </row>
    <row r="368" spans="1:21" x14ac:dyDescent="0.25">
      <c r="A368">
        <v>181</v>
      </c>
      <c r="B368">
        <v>118</v>
      </c>
      <c r="C368" t="s">
        <v>584</v>
      </c>
      <c r="D368" t="s">
        <v>35</v>
      </c>
      <c r="E368" t="s">
        <v>84</v>
      </c>
      <c r="F368" t="s">
        <v>585</v>
      </c>
      <c r="G368" t="str">
        <f>"201507003269"</f>
        <v>201507003269</v>
      </c>
      <c r="H368" t="s">
        <v>586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T368">
        <v>0</v>
      </c>
      <c r="U368" t="s">
        <v>586</v>
      </c>
    </row>
    <row r="369" spans="1:21" x14ac:dyDescent="0.25">
      <c r="H369" t="s">
        <v>37</v>
      </c>
    </row>
    <row r="370" spans="1:21" x14ac:dyDescent="0.25">
      <c r="A370">
        <v>182</v>
      </c>
      <c r="B370">
        <v>561</v>
      </c>
      <c r="C370" t="s">
        <v>333</v>
      </c>
      <c r="D370" t="s">
        <v>587</v>
      </c>
      <c r="E370" t="s">
        <v>268</v>
      </c>
      <c r="F370" t="s">
        <v>588</v>
      </c>
      <c r="G370" t="str">
        <f>"201412004907"</f>
        <v>201412004907</v>
      </c>
      <c r="H370" t="s">
        <v>589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T370">
        <v>0</v>
      </c>
      <c r="U370" t="s">
        <v>589</v>
      </c>
    </row>
    <row r="371" spans="1:21" x14ac:dyDescent="0.25">
      <c r="H371" t="s">
        <v>46</v>
      </c>
    </row>
    <row r="372" spans="1:21" x14ac:dyDescent="0.25">
      <c r="A372">
        <v>183</v>
      </c>
      <c r="B372">
        <v>646</v>
      </c>
      <c r="C372" t="s">
        <v>590</v>
      </c>
      <c r="D372" t="s">
        <v>29</v>
      </c>
      <c r="E372" t="s">
        <v>20</v>
      </c>
      <c r="F372" t="s">
        <v>591</v>
      </c>
      <c r="G372" t="str">
        <f>"201507002250"</f>
        <v>201507002250</v>
      </c>
      <c r="H372">
        <v>660</v>
      </c>
      <c r="I372">
        <v>150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T372">
        <v>0</v>
      </c>
      <c r="U372">
        <v>810</v>
      </c>
    </row>
    <row r="373" spans="1:21" x14ac:dyDescent="0.25">
      <c r="H373" t="s">
        <v>592</v>
      </c>
    </row>
    <row r="374" spans="1:21" x14ac:dyDescent="0.25">
      <c r="A374">
        <v>184</v>
      </c>
      <c r="B374">
        <v>63</v>
      </c>
      <c r="C374" t="s">
        <v>593</v>
      </c>
      <c r="D374" t="s">
        <v>90</v>
      </c>
      <c r="E374" t="s">
        <v>81</v>
      </c>
      <c r="F374" t="s">
        <v>594</v>
      </c>
      <c r="G374" t="str">
        <f>"00010064"</f>
        <v>00010064</v>
      </c>
      <c r="H374" t="s">
        <v>410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T374">
        <v>0</v>
      </c>
      <c r="U374" t="s">
        <v>410</v>
      </c>
    </row>
    <row r="375" spans="1:21" x14ac:dyDescent="0.25">
      <c r="H375" t="s">
        <v>37</v>
      </c>
    </row>
    <row r="376" spans="1:21" x14ac:dyDescent="0.25">
      <c r="A376">
        <v>185</v>
      </c>
      <c r="B376">
        <v>480</v>
      </c>
      <c r="C376" t="s">
        <v>595</v>
      </c>
      <c r="D376" t="s">
        <v>268</v>
      </c>
      <c r="E376" t="s">
        <v>90</v>
      </c>
      <c r="F376" t="s">
        <v>596</v>
      </c>
      <c r="G376" t="str">
        <f>"00221142"</f>
        <v>00221142</v>
      </c>
      <c r="H376">
        <v>803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T376">
        <v>0</v>
      </c>
      <c r="U376">
        <v>803</v>
      </c>
    </row>
    <row r="377" spans="1:21" x14ac:dyDescent="0.25">
      <c r="H377" t="s">
        <v>22</v>
      </c>
    </row>
    <row r="378" spans="1:21" x14ac:dyDescent="0.25">
      <c r="A378">
        <v>186</v>
      </c>
      <c r="B378">
        <v>254</v>
      </c>
      <c r="C378" t="s">
        <v>597</v>
      </c>
      <c r="D378" t="s">
        <v>29</v>
      </c>
      <c r="E378" t="s">
        <v>94</v>
      </c>
      <c r="F378" t="s">
        <v>598</v>
      </c>
      <c r="G378" t="str">
        <f>"201507004206"</f>
        <v>201507004206</v>
      </c>
      <c r="H378">
        <v>770</v>
      </c>
      <c r="I378">
        <v>0</v>
      </c>
      <c r="J378">
        <v>30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T378">
        <v>0</v>
      </c>
      <c r="U378">
        <v>800</v>
      </c>
    </row>
    <row r="379" spans="1:21" x14ac:dyDescent="0.25">
      <c r="H379" t="s">
        <v>128</v>
      </c>
    </row>
    <row r="380" spans="1:21" x14ac:dyDescent="0.25">
      <c r="A380">
        <v>187</v>
      </c>
      <c r="B380">
        <v>110</v>
      </c>
      <c r="C380" t="s">
        <v>599</v>
      </c>
      <c r="D380" t="s">
        <v>25</v>
      </c>
      <c r="E380" t="s">
        <v>94</v>
      </c>
      <c r="F380" t="s">
        <v>600</v>
      </c>
      <c r="G380" t="str">
        <f>"201506001909"</f>
        <v>201506001909</v>
      </c>
      <c r="H380" t="s">
        <v>422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T380">
        <v>2</v>
      </c>
      <c r="U380" t="s">
        <v>422</v>
      </c>
    </row>
    <row r="381" spans="1:21" x14ac:dyDescent="0.25">
      <c r="H381">
        <v>303</v>
      </c>
    </row>
    <row r="382" spans="1:21" x14ac:dyDescent="0.25">
      <c r="A382">
        <v>188</v>
      </c>
      <c r="B382">
        <v>147</v>
      </c>
      <c r="C382" t="s">
        <v>601</v>
      </c>
      <c r="D382" t="s">
        <v>546</v>
      </c>
      <c r="E382" t="s">
        <v>90</v>
      </c>
      <c r="F382" t="s">
        <v>602</v>
      </c>
      <c r="G382" t="str">
        <f>"00219555"</f>
        <v>00219555</v>
      </c>
      <c r="H382">
        <v>649</v>
      </c>
      <c r="I382">
        <v>150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T382">
        <v>0</v>
      </c>
      <c r="U382">
        <v>799</v>
      </c>
    </row>
    <row r="383" spans="1:21" x14ac:dyDescent="0.25">
      <c r="H383" t="s">
        <v>92</v>
      </c>
    </row>
    <row r="384" spans="1:21" x14ac:dyDescent="0.25">
      <c r="A384">
        <v>189</v>
      </c>
      <c r="B384">
        <v>436</v>
      </c>
      <c r="C384" t="s">
        <v>603</v>
      </c>
      <c r="D384" t="s">
        <v>29</v>
      </c>
      <c r="E384" t="s">
        <v>121</v>
      </c>
      <c r="F384" t="s">
        <v>604</v>
      </c>
      <c r="G384" t="str">
        <f>"00220189"</f>
        <v>00220189</v>
      </c>
      <c r="H384">
        <v>792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T384">
        <v>0</v>
      </c>
      <c r="U384">
        <v>792</v>
      </c>
    </row>
    <row r="385" spans="1:21" x14ac:dyDescent="0.25">
      <c r="H385" t="s">
        <v>571</v>
      </c>
    </row>
    <row r="386" spans="1:21" x14ac:dyDescent="0.25">
      <c r="A386">
        <v>190</v>
      </c>
      <c r="B386">
        <v>203</v>
      </c>
      <c r="C386" t="s">
        <v>605</v>
      </c>
      <c r="D386" t="s">
        <v>103</v>
      </c>
      <c r="E386" t="s">
        <v>58</v>
      </c>
      <c r="F386" t="s">
        <v>606</v>
      </c>
      <c r="G386" t="str">
        <f>"201506001947"</f>
        <v>201506001947</v>
      </c>
      <c r="H386" t="s">
        <v>607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T386">
        <v>0</v>
      </c>
      <c r="U386" t="s">
        <v>607</v>
      </c>
    </row>
    <row r="387" spans="1:21" x14ac:dyDescent="0.25">
      <c r="H387" t="s">
        <v>37</v>
      </c>
    </row>
    <row r="388" spans="1:21" x14ac:dyDescent="0.25">
      <c r="A388">
        <v>191</v>
      </c>
      <c r="B388">
        <v>137</v>
      </c>
      <c r="C388" t="s">
        <v>608</v>
      </c>
      <c r="D388" t="s">
        <v>40</v>
      </c>
      <c r="E388" t="s">
        <v>58</v>
      </c>
      <c r="F388" t="s">
        <v>609</v>
      </c>
      <c r="G388" t="str">
        <f>"201507000963"</f>
        <v>201507000963</v>
      </c>
      <c r="H388" t="s">
        <v>607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T388">
        <v>0</v>
      </c>
      <c r="U388" t="s">
        <v>607</v>
      </c>
    </row>
    <row r="389" spans="1:21" x14ac:dyDescent="0.25">
      <c r="H389" t="s">
        <v>101</v>
      </c>
    </row>
    <row r="390" spans="1:21" x14ac:dyDescent="0.25">
      <c r="A390">
        <v>192</v>
      </c>
      <c r="B390">
        <v>199</v>
      </c>
      <c r="C390" t="s">
        <v>183</v>
      </c>
      <c r="D390" t="s">
        <v>69</v>
      </c>
      <c r="E390" t="s">
        <v>35</v>
      </c>
      <c r="F390" t="s">
        <v>610</v>
      </c>
      <c r="G390" t="str">
        <f>"201507002317"</f>
        <v>201507002317</v>
      </c>
      <c r="H390">
        <v>781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T390">
        <v>2</v>
      </c>
      <c r="U390">
        <v>781</v>
      </c>
    </row>
    <row r="391" spans="1:21" x14ac:dyDescent="0.25">
      <c r="H391" t="s">
        <v>22</v>
      </c>
    </row>
    <row r="392" spans="1:21" x14ac:dyDescent="0.25">
      <c r="A392">
        <v>193</v>
      </c>
      <c r="B392">
        <v>497</v>
      </c>
      <c r="C392" t="s">
        <v>611</v>
      </c>
      <c r="D392" t="s">
        <v>94</v>
      </c>
      <c r="E392" t="s">
        <v>25</v>
      </c>
      <c r="F392" t="s">
        <v>612</v>
      </c>
      <c r="G392" t="str">
        <f>"201507004161"</f>
        <v>201507004161</v>
      </c>
      <c r="H392">
        <v>781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T392">
        <v>0</v>
      </c>
      <c r="U392">
        <v>781</v>
      </c>
    </row>
    <row r="393" spans="1:21" x14ac:dyDescent="0.25">
      <c r="H393" t="s">
        <v>613</v>
      </c>
    </row>
    <row r="394" spans="1:21" x14ac:dyDescent="0.25">
      <c r="A394">
        <v>194</v>
      </c>
      <c r="B394">
        <v>12</v>
      </c>
      <c r="C394" t="s">
        <v>614</v>
      </c>
      <c r="D394" t="s">
        <v>20</v>
      </c>
      <c r="E394" t="s">
        <v>90</v>
      </c>
      <c r="F394" t="s">
        <v>615</v>
      </c>
      <c r="G394" t="str">
        <f>"00221435"</f>
        <v>00221435</v>
      </c>
      <c r="H394">
        <v>781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T394">
        <v>0</v>
      </c>
      <c r="U394">
        <v>781</v>
      </c>
    </row>
    <row r="395" spans="1:21" x14ac:dyDescent="0.25">
      <c r="H395" t="s">
        <v>37</v>
      </c>
    </row>
    <row r="396" spans="1:21" x14ac:dyDescent="0.25">
      <c r="A396">
        <v>195</v>
      </c>
      <c r="B396">
        <v>70</v>
      </c>
      <c r="C396" t="s">
        <v>616</v>
      </c>
      <c r="D396" t="s">
        <v>274</v>
      </c>
      <c r="E396" t="s">
        <v>44</v>
      </c>
      <c r="F396" t="s">
        <v>617</v>
      </c>
      <c r="G396" t="str">
        <f>"00219885"</f>
        <v>00219885</v>
      </c>
      <c r="H396" t="s">
        <v>618</v>
      </c>
      <c r="I396">
        <v>0</v>
      </c>
      <c r="J396">
        <v>30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T396">
        <v>2</v>
      </c>
      <c r="U396" t="s">
        <v>619</v>
      </c>
    </row>
    <row r="397" spans="1:21" x14ac:dyDescent="0.25">
      <c r="H397" t="s">
        <v>101</v>
      </c>
    </row>
    <row r="398" spans="1:21" x14ac:dyDescent="0.25">
      <c r="A398">
        <v>196</v>
      </c>
      <c r="B398">
        <v>115</v>
      </c>
      <c r="C398" t="s">
        <v>620</v>
      </c>
      <c r="D398" t="s">
        <v>81</v>
      </c>
      <c r="E398" t="s">
        <v>29</v>
      </c>
      <c r="F398" t="s">
        <v>621</v>
      </c>
      <c r="G398" t="str">
        <f>"201506003003"</f>
        <v>201506003003</v>
      </c>
      <c r="H398" t="s">
        <v>622</v>
      </c>
      <c r="I398">
        <v>150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T398">
        <v>0</v>
      </c>
      <c r="U398" t="s">
        <v>623</v>
      </c>
    </row>
    <row r="399" spans="1:21" x14ac:dyDescent="0.25">
      <c r="H399" t="s">
        <v>272</v>
      </c>
    </row>
    <row r="400" spans="1:21" x14ac:dyDescent="0.25">
      <c r="A400">
        <v>197</v>
      </c>
      <c r="B400">
        <v>482</v>
      </c>
      <c r="C400" t="s">
        <v>624</v>
      </c>
      <c r="D400" t="s">
        <v>29</v>
      </c>
      <c r="E400" t="s">
        <v>625</v>
      </c>
      <c r="F400" t="s">
        <v>626</v>
      </c>
      <c r="G400" t="str">
        <f>"201507001481"</f>
        <v>201507001481</v>
      </c>
      <c r="H400" t="s">
        <v>627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T400">
        <v>0</v>
      </c>
      <c r="U400" t="s">
        <v>627</v>
      </c>
    </row>
    <row r="401" spans="1:21" x14ac:dyDescent="0.25">
      <c r="H401" t="s">
        <v>92</v>
      </c>
    </row>
    <row r="402" spans="1:21" x14ac:dyDescent="0.25">
      <c r="A402">
        <v>198</v>
      </c>
      <c r="B402">
        <v>578</v>
      </c>
      <c r="C402" t="s">
        <v>628</v>
      </c>
      <c r="D402" t="s">
        <v>582</v>
      </c>
      <c r="E402" t="s">
        <v>20</v>
      </c>
      <c r="F402" t="s">
        <v>629</v>
      </c>
      <c r="G402" t="str">
        <f>"201507003230"</f>
        <v>201507003230</v>
      </c>
      <c r="H402" t="s">
        <v>495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T402">
        <v>2</v>
      </c>
      <c r="U402" t="s">
        <v>495</v>
      </c>
    </row>
    <row r="403" spans="1:21" x14ac:dyDescent="0.25">
      <c r="H403" t="s">
        <v>131</v>
      </c>
    </row>
    <row r="404" spans="1:21" x14ac:dyDescent="0.25">
      <c r="A404">
        <v>199</v>
      </c>
      <c r="B404">
        <v>398</v>
      </c>
      <c r="C404" t="s">
        <v>630</v>
      </c>
      <c r="D404" t="s">
        <v>631</v>
      </c>
      <c r="E404" t="s">
        <v>632</v>
      </c>
      <c r="F404" t="s">
        <v>633</v>
      </c>
      <c r="G404" t="str">
        <f>"00157659"</f>
        <v>00157659</v>
      </c>
      <c r="H404" t="s">
        <v>503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T404">
        <v>0</v>
      </c>
      <c r="U404" t="s">
        <v>503</v>
      </c>
    </row>
    <row r="405" spans="1:21" x14ac:dyDescent="0.25">
      <c r="H405" t="s">
        <v>87</v>
      </c>
    </row>
    <row r="406" spans="1:21" x14ac:dyDescent="0.25">
      <c r="A406">
        <v>200</v>
      </c>
      <c r="B406">
        <v>437</v>
      </c>
      <c r="C406" t="s">
        <v>634</v>
      </c>
      <c r="D406" t="s">
        <v>58</v>
      </c>
      <c r="E406" t="s">
        <v>29</v>
      </c>
      <c r="F406" t="s">
        <v>635</v>
      </c>
      <c r="G406" t="str">
        <f>"201507003673"</f>
        <v>201507003673</v>
      </c>
      <c r="H406">
        <v>715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T406">
        <v>0</v>
      </c>
      <c r="U406">
        <v>715</v>
      </c>
    </row>
    <row r="407" spans="1:21" x14ac:dyDescent="0.25">
      <c r="H407" t="s">
        <v>636</v>
      </c>
    </row>
    <row r="408" spans="1:21" x14ac:dyDescent="0.25">
      <c r="A408">
        <v>201</v>
      </c>
      <c r="B408">
        <v>492</v>
      </c>
      <c r="C408" t="s">
        <v>637</v>
      </c>
      <c r="D408" t="s">
        <v>103</v>
      </c>
      <c r="E408" t="s">
        <v>103</v>
      </c>
      <c r="F408" t="s">
        <v>638</v>
      </c>
      <c r="G408" t="str">
        <f>"201507004106"</f>
        <v>201507004106</v>
      </c>
      <c r="H408">
        <v>715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T408">
        <v>0</v>
      </c>
      <c r="U408">
        <v>715</v>
      </c>
    </row>
    <row r="409" spans="1:21" x14ac:dyDescent="0.25">
      <c r="H409" t="s">
        <v>92</v>
      </c>
    </row>
    <row r="410" spans="1:21" x14ac:dyDescent="0.25">
      <c r="A410">
        <v>202</v>
      </c>
      <c r="B410">
        <v>473</v>
      </c>
      <c r="C410" t="s">
        <v>639</v>
      </c>
      <c r="D410" t="s">
        <v>94</v>
      </c>
      <c r="E410" t="s">
        <v>268</v>
      </c>
      <c r="F410" t="s">
        <v>640</v>
      </c>
      <c r="G410" t="str">
        <f>"201507001556"</f>
        <v>201507001556</v>
      </c>
      <c r="H410">
        <v>715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T410">
        <v>0</v>
      </c>
      <c r="U410">
        <v>715</v>
      </c>
    </row>
    <row r="411" spans="1:21" x14ac:dyDescent="0.25">
      <c r="H411" t="s">
        <v>92</v>
      </c>
    </row>
    <row r="412" spans="1:21" x14ac:dyDescent="0.25">
      <c r="A412">
        <v>203</v>
      </c>
      <c r="B412">
        <v>414</v>
      </c>
      <c r="C412" t="s">
        <v>320</v>
      </c>
      <c r="D412" t="s">
        <v>35</v>
      </c>
      <c r="E412" t="s">
        <v>20</v>
      </c>
      <c r="F412" t="s">
        <v>641</v>
      </c>
      <c r="G412" t="str">
        <f>"00221192"</f>
        <v>00221192</v>
      </c>
      <c r="H412">
        <v>715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T412">
        <v>0</v>
      </c>
      <c r="U412">
        <v>715</v>
      </c>
    </row>
    <row r="413" spans="1:21" x14ac:dyDescent="0.25">
      <c r="H413" t="s">
        <v>56</v>
      </c>
    </row>
    <row r="414" spans="1:21" x14ac:dyDescent="0.25">
      <c r="A414">
        <v>204</v>
      </c>
      <c r="B414">
        <v>572</v>
      </c>
      <c r="C414" t="s">
        <v>642</v>
      </c>
      <c r="D414" t="s">
        <v>69</v>
      </c>
      <c r="E414" t="s">
        <v>77</v>
      </c>
      <c r="F414" t="s">
        <v>643</v>
      </c>
      <c r="G414" t="str">
        <f>"201409000259"</f>
        <v>201409000259</v>
      </c>
      <c r="H414">
        <v>550</v>
      </c>
      <c r="I414">
        <v>150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T414">
        <v>0</v>
      </c>
      <c r="U414">
        <v>700</v>
      </c>
    </row>
    <row r="415" spans="1:21" x14ac:dyDescent="0.25">
      <c r="H415" t="s">
        <v>644</v>
      </c>
    </row>
    <row r="416" spans="1:21" x14ac:dyDescent="0.25">
      <c r="A416">
        <v>205</v>
      </c>
      <c r="B416">
        <v>387</v>
      </c>
      <c r="C416" t="s">
        <v>645</v>
      </c>
      <c r="D416" t="s">
        <v>103</v>
      </c>
      <c r="E416" t="s">
        <v>81</v>
      </c>
      <c r="F416" t="s">
        <v>646</v>
      </c>
      <c r="G416" t="str">
        <f>"00219507"</f>
        <v>00219507</v>
      </c>
      <c r="H416">
        <v>693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  <c r="T416">
        <v>2</v>
      </c>
      <c r="U416">
        <v>693</v>
      </c>
    </row>
    <row r="417" spans="1:21" x14ac:dyDescent="0.25">
      <c r="H417" t="s">
        <v>92</v>
      </c>
    </row>
    <row r="418" spans="1:21" x14ac:dyDescent="0.25">
      <c r="A418">
        <v>206</v>
      </c>
      <c r="B418">
        <v>360</v>
      </c>
      <c r="C418" t="s">
        <v>647</v>
      </c>
      <c r="D418" t="s">
        <v>81</v>
      </c>
      <c r="E418" t="s">
        <v>648</v>
      </c>
      <c r="F418" t="s">
        <v>649</v>
      </c>
      <c r="G418" t="str">
        <f>"00218223"</f>
        <v>00218223</v>
      </c>
      <c r="H418" t="s">
        <v>650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T418">
        <v>0</v>
      </c>
      <c r="U418" t="s">
        <v>650</v>
      </c>
    </row>
    <row r="419" spans="1:21" x14ac:dyDescent="0.25">
      <c r="H419" t="s">
        <v>22</v>
      </c>
    </row>
    <row r="420" spans="1:21" x14ac:dyDescent="0.25">
      <c r="A420">
        <v>207</v>
      </c>
      <c r="B420">
        <v>554</v>
      </c>
      <c r="C420" t="s">
        <v>651</v>
      </c>
      <c r="D420" t="s">
        <v>69</v>
      </c>
      <c r="E420" t="s">
        <v>64</v>
      </c>
      <c r="F420" t="s">
        <v>652</v>
      </c>
      <c r="G420" t="str">
        <f>"00218767"</f>
        <v>00218767</v>
      </c>
      <c r="H420">
        <v>660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T420">
        <v>1</v>
      </c>
      <c r="U420">
        <v>660</v>
      </c>
    </row>
    <row r="421" spans="1:21" x14ac:dyDescent="0.25">
      <c r="H421" t="s">
        <v>101</v>
      </c>
    </row>
    <row r="422" spans="1:21" x14ac:dyDescent="0.25">
      <c r="A422">
        <v>208</v>
      </c>
      <c r="B422">
        <v>181</v>
      </c>
      <c r="C422" t="s">
        <v>653</v>
      </c>
      <c r="D422" t="s">
        <v>81</v>
      </c>
      <c r="E422" t="s">
        <v>25</v>
      </c>
      <c r="F422" t="s">
        <v>654</v>
      </c>
      <c r="G422" t="str">
        <f>"00085542"</f>
        <v>00085542</v>
      </c>
      <c r="H422">
        <v>660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T422">
        <v>0</v>
      </c>
      <c r="U422">
        <v>660</v>
      </c>
    </row>
    <row r="423" spans="1:21" x14ac:dyDescent="0.25">
      <c r="H423" t="s">
        <v>655</v>
      </c>
    </row>
    <row r="424" spans="1:21" x14ac:dyDescent="0.25">
      <c r="A424">
        <v>209</v>
      </c>
      <c r="B424">
        <v>378</v>
      </c>
      <c r="C424" t="s">
        <v>656</v>
      </c>
      <c r="D424" t="s">
        <v>29</v>
      </c>
      <c r="E424" t="s">
        <v>657</v>
      </c>
      <c r="F424" t="s">
        <v>658</v>
      </c>
      <c r="G424" t="str">
        <f>"201507004270"</f>
        <v>201507004270</v>
      </c>
      <c r="H424" t="s">
        <v>659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T424">
        <v>0</v>
      </c>
      <c r="U424" t="s">
        <v>659</v>
      </c>
    </row>
    <row r="425" spans="1:21" x14ac:dyDescent="0.25">
      <c r="H425" t="s">
        <v>37</v>
      </c>
    </row>
    <row r="426" spans="1:21" x14ac:dyDescent="0.25">
      <c r="A426">
        <v>210</v>
      </c>
      <c r="B426">
        <v>369</v>
      </c>
      <c r="C426" t="s">
        <v>660</v>
      </c>
      <c r="D426" t="s">
        <v>94</v>
      </c>
      <c r="E426" t="s">
        <v>35</v>
      </c>
      <c r="F426" t="s">
        <v>661</v>
      </c>
      <c r="G426" t="str">
        <f>"201507004387"</f>
        <v>201507004387</v>
      </c>
      <c r="H426" t="s">
        <v>659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T426">
        <v>2</v>
      </c>
      <c r="U426" t="s">
        <v>659</v>
      </c>
    </row>
    <row r="427" spans="1:21" x14ac:dyDescent="0.25">
      <c r="H427" t="s">
        <v>37</v>
      </c>
    </row>
    <row r="428" spans="1:21" x14ac:dyDescent="0.25">
      <c r="A428">
        <v>211</v>
      </c>
      <c r="B428">
        <v>525</v>
      </c>
      <c r="C428" t="s">
        <v>527</v>
      </c>
      <c r="D428" t="s">
        <v>30</v>
      </c>
      <c r="E428" t="s">
        <v>69</v>
      </c>
      <c r="F428" t="s">
        <v>662</v>
      </c>
      <c r="G428" t="str">
        <f>"00221023"</f>
        <v>00221023</v>
      </c>
      <c r="H428">
        <v>649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T428">
        <v>1</v>
      </c>
      <c r="U428">
        <v>649</v>
      </c>
    </row>
    <row r="429" spans="1:21" x14ac:dyDescent="0.25">
      <c r="H429" t="s">
        <v>526</v>
      </c>
    </row>
    <row r="430" spans="1:21" x14ac:dyDescent="0.25">
      <c r="A430">
        <v>212</v>
      </c>
      <c r="B430">
        <v>589</v>
      </c>
      <c r="C430" t="s">
        <v>663</v>
      </c>
      <c r="D430" t="s">
        <v>20</v>
      </c>
      <c r="E430" t="s">
        <v>30</v>
      </c>
      <c r="F430" t="s">
        <v>664</v>
      </c>
      <c r="G430" t="str">
        <f>"201507004963"</f>
        <v>201507004963</v>
      </c>
      <c r="H430">
        <v>649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T430">
        <v>0</v>
      </c>
      <c r="U430">
        <v>649</v>
      </c>
    </row>
    <row r="431" spans="1:21" x14ac:dyDescent="0.25">
      <c r="H431" t="s">
        <v>17</v>
      </c>
    </row>
    <row r="432" spans="1:21" x14ac:dyDescent="0.25">
      <c r="A432">
        <v>213</v>
      </c>
      <c r="B432">
        <v>365</v>
      </c>
      <c r="C432" t="s">
        <v>665</v>
      </c>
      <c r="D432" t="s">
        <v>94</v>
      </c>
      <c r="E432" t="s">
        <v>39</v>
      </c>
      <c r="F432" t="s">
        <v>666</v>
      </c>
      <c r="G432" t="str">
        <f>"00220681"</f>
        <v>00220681</v>
      </c>
      <c r="H432">
        <v>649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T432">
        <v>2</v>
      </c>
      <c r="U432">
        <v>649</v>
      </c>
    </row>
    <row r="433" spans="1:21" x14ac:dyDescent="0.25">
      <c r="H433" t="s">
        <v>92</v>
      </c>
    </row>
    <row r="434" spans="1:21" x14ac:dyDescent="0.25">
      <c r="A434">
        <v>214</v>
      </c>
      <c r="B434">
        <v>623</v>
      </c>
      <c r="C434" t="s">
        <v>667</v>
      </c>
      <c r="D434" t="s">
        <v>582</v>
      </c>
      <c r="E434" t="s">
        <v>668</v>
      </c>
      <c r="F434" t="s">
        <v>669</v>
      </c>
      <c r="G434" t="str">
        <f>"201507002200"</f>
        <v>201507002200</v>
      </c>
      <c r="H434">
        <v>627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T434">
        <v>1</v>
      </c>
      <c r="U434">
        <v>627</v>
      </c>
    </row>
    <row r="435" spans="1:21" x14ac:dyDescent="0.25">
      <c r="H435" t="s">
        <v>670</v>
      </c>
    </row>
    <row r="436" spans="1:21" x14ac:dyDescent="0.25">
      <c r="A436">
        <v>215</v>
      </c>
      <c r="B436">
        <v>350</v>
      </c>
      <c r="C436" t="s">
        <v>671</v>
      </c>
      <c r="D436" t="s">
        <v>29</v>
      </c>
      <c r="E436" t="s">
        <v>84</v>
      </c>
      <c r="F436" t="s">
        <v>672</v>
      </c>
      <c r="G436" t="str">
        <f>"00220586"</f>
        <v>00220586</v>
      </c>
      <c r="H436">
        <v>627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T436">
        <v>0</v>
      </c>
      <c r="U436">
        <v>627</v>
      </c>
    </row>
    <row r="437" spans="1:21" x14ac:dyDescent="0.25">
      <c r="H437" t="s">
        <v>200</v>
      </c>
    </row>
    <row r="438" spans="1:21" x14ac:dyDescent="0.25">
      <c r="A438">
        <v>216</v>
      </c>
      <c r="B438">
        <v>52</v>
      </c>
      <c r="C438" t="s">
        <v>673</v>
      </c>
      <c r="D438" t="s">
        <v>674</v>
      </c>
      <c r="E438" t="s">
        <v>675</v>
      </c>
      <c r="F438" t="s">
        <v>676</v>
      </c>
      <c r="G438" t="str">
        <f>"201507004195"</f>
        <v>201507004195</v>
      </c>
      <c r="H438" t="s">
        <v>677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T438">
        <v>0</v>
      </c>
      <c r="U438" t="s">
        <v>677</v>
      </c>
    </row>
    <row r="439" spans="1:21" x14ac:dyDescent="0.25">
      <c r="H439" t="s">
        <v>131</v>
      </c>
    </row>
    <row r="440" spans="1:21" x14ac:dyDescent="0.25">
      <c r="A440">
        <v>217</v>
      </c>
      <c r="B440">
        <v>419</v>
      </c>
      <c r="C440" t="s">
        <v>678</v>
      </c>
      <c r="D440" t="s">
        <v>20</v>
      </c>
      <c r="E440" t="s">
        <v>257</v>
      </c>
      <c r="F440" t="s">
        <v>679</v>
      </c>
      <c r="G440" t="str">
        <f>"201507001565"</f>
        <v>201507001565</v>
      </c>
      <c r="H440" t="s">
        <v>622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T440">
        <v>0</v>
      </c>
      <c r="U440" t="s">
        <v>622</v>
      </c>
    </row>
    <row r="441" spans="1:21" x14ac:dyDescent="0.25">
      <c r="H441" t="s">
        <v>131</v>
      </c>
    </row>
    <row r="442" spans="1:21" x14ac:dyDescent="0.25">
      <c r="A442">
        <v>218</v>
      </c>
      <c r="B442">
        <v>601</v>
      </c>
      <c r="C442" t="s">
        <v>680</v>
      </c>
      <c r="D442" t="s">
        <v>69</v>
      </c>
      <c r="E442" t="s">
        <v>103</v>
      </c>
      <c r="F442" t="s">
        <v>681</v>
      </c>
      <c r="G442" t="str">
        <f>"00219788"</f>
        <v>00219788</v>
      </c>
      <c r="H442" t="s">
        <v>682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T442">
        <v>2</v>
      </c>
      <c r="U442" t="s">
        <v>682</v>
      </c>
    </row>
    <row r="443" spans="1:21" x14ac:dyDescent="0.25">
      <c r="H443">
        <v>303</v>
      </c>
    </row>
    <row r="444" spans="1:21" x14ac:dyDescent="0.25">
      <c r="A444">
        <v>219</v>
      </c>
      <c r="B444">
        <v>541</v>
      </c>
      <c r="C444" t="s">
        <v>683</v>
      </c>
      <c r="D444" t="s">
        <v>684</v>
      </c>
      <c r="E444" t="s">
        <v>94</v>
      </c>
      <c r="F444" t="s">
        <v>685</v>
      </c>
      <c r="G444" t="str">
        <f>"00217856"</f>
        <v>00217856</v>
      </c>
      <c r="H444">
        <v>550</v>
      </c>
      <c r="I444">
        <v>0</v>
      </c>
      <c r="J444">
        <v>50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T444">
        <v>0</v>
      </c>
      <c r="U444">
        <v>600</v>
      </c>
    </row>
    <row r="445" spans="1:21" x14ac:dyDescent="0.25">
      <c r="H445" t="s">
        <v>686</v>
      </c>
    </row>
    <row r="446" spans="1:21" x14ac:dyDescent="0.25">
      <c r="A446">
        <v>220</v>
      </c>
      <c r="B446">
        <v>78</v>
      </c>
      <c r="C446" t="s">
        <v>687</v>
      </c>
      <c r="D446" t="s">
        <v>58</v>
      </c>
      <c r="E446" t="s">
        <v>90</v>
      </c>
      <c r="F446" t="s">
        <v>688</v>
      </c>
      <c r="G446" t="str">
        <f>"201507002895"</f>
        <v>201507002895</v>
      </c>
      <c r="H446" t="s">
        <v>689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T446">
        <v>0</v>
      </c>
      <c r="U446" t="s">
        <v>689</v>
      </c>
    </row>
    <row r="447" spans="1:21" x14ac:dyDescent="0.25">
      <c r="H447" t="s">
        <v>37</v>
      </c>
    </row>
    <row r="448" spans="1:21" x14ac:dyDescent="0.25">
      <c r="A448">
        <v>221</v>
      </c>
      <c r="B448">
        <v>38</v>
      </c>
      <c r="C448" t="s">
        <v>690</v>
      </c>
      <c r="D448" t="s">
        <v>58</v>
      </c>
      <c r="E448" t="s">
        <v>462</v>
      </c>
      <c r="F448" t="s">
        <v>691</v>
      </c>
      <c r="G448" t="str">
        <f>"201506004455"</f>
        <v>201506004455</v>
      </c>
      <c r="H448" t="s">
        <v>689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T448">
        <v>0</v>
      </c>
      <c r="U448" t="s">
        <v>689</v>
      </c>
    </row>
    <row r="449" spans="1:21" x14ac:dyDescent="0.25">
      <c r="H449" t="s">
        <v>37</v>
      </c>
    </row>
    <row r="450" spans="1:21" x14ac:dyDescent="0.25">
      <c r="A450">
        <v>222</v>
      </c>
      <c r="B450">
        <v>177</v>
      </c>
      <c r="C450" t="s">
        <v>692</v>
      </c>
      <c r="D450" t="s">
        <v>25</v>
      </c>
      <c r="E450" t="s">
        <v>268</v>
      </c>
      <c r="F450" t="s">
        <v>693</v>
      </c>
      <c r="G450" t="str">
        <f>"00221458"</f>
        <v>00221458</v>
      </c>
      <c r="H450">
        <v>583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T450">
        <v>0</v>
      </c>
      <c r="U450">
        <v>583</v>
      </c>
    </row>
    <row r="451" spans="1:21" x14ac:dyDescent="0.25">
      <c r="H451" t="s">
        <v>131</v>
      </c>
    </row>
    <row r="452" spans="1:21" x14ac:dyDescent="0.25">
      <c r="A452">
        <v>223</v>
      </c>
      <c r="B452">
        <v>606</v>
      </c>
      <c r="C452" t="s">
        <v>694</v>
      </c>
      <c r="D452" t="s">
        <v>20</v>
      </c>
      <c r="E452" t="s">
        <v>695</v>
      </c>
      <c r="F452" t="s">
        <v>696</v>
      </c>
      <c r="G452" t="str">
        <f>"00218544"</f>
        <v>00218544</v>
      </c>
      <c r="H452">
        <v>572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T452">
        <v>0</v>
      </c>
      <c r="U452">
        <v>572</v>
      </c>
    </row>
    <row r="453" spans="1:21" x14ac:dyDescent="0.25">
      <c r="H453" t="s">
        <v>131</v>
      </c>
    </row>
    <row r="454" spans="1:21" x14ac:dyDescent="0.25">
      <c r="A454">
        <v>224</v>
      </c>
      <c r="B454">
        <v>262</v>
      </c>
      <c r="C454" t="s">
        <v>159</v>
      </c>
      <c r="D454" t="s">
        <v>25</v>
      </c>
      <c r="E454" t="s">
        <v>39</v>
      </c>
      <c r="F454" t="s">
        <v>697</v>
      </c>
      <c r="G454" t="str">
        <f>"201507003068"</f>
        <v>201507003068</v>
      </c>
      <c r="H454" t="s">
        <v>698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0</v>
      </c>
      <c r="T454">
        <v>0</v>
      </c>
      <c r="U454" t="s">
        <v>698</v>
      </c>
    </row>
    <row r="455" spans="1:21" x14ac:dyDescent="0.25">
      <c r="H455" t="s">
        <v>37</v>
      </c>
    </row>
    <row r="456" spans="1:21" x14ac:dyDescent="0.25">
      <c r="A456">
        <v>225</v>
      </c>
      <c r="B456">
        <v>308</v>
      </c>
      <c r="C456" t="s">
        <v>699</v>
      </c>
      <c r="D456" t="s">
        <v>69</v>
      </c>
      <c r="E456" t="s">
        <v>103</v>
      </c>
      <c r="F456" t="s">
        <v>700</v>
      </c>
      <c r="G456" t="str">
        <f>"201507003222"</f>
        <v>201507003222</v>
      </c>
      <c r="H456">
        <v>561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T456">
        <v>0</v>
      </c>
      <c r="U456">
        <v>561</v>
      </c>
    </row>
    <row r="457" spans="1:21" x14ac:dyDescent="0.25">
      <c r="H457" t="s">
        <v>37</v>
      </c>
    </row>
    <row r="458" spans="1:21" x14ac:dyDescent="0.25">
      <c r="A458">
        <v>226</v>
      </c>
      <c r="B458">
        <v>136</v>
      </c>
      <c r="C458" t="s">
        <v>701</v>
      </c>
      <c r="D458" t="s">
        <v>702</v>
      </c>
      <c r="E458" t="s">
        <v>121</v>
      </c>
      <c r="F458" t="s">
        <v>703</v>
      </c>
      <c r="G458" t="str">
        <f>"201506002372"</f>
        <v>201506002372</v>
      </c>
      <c r="H458" t="s">
        <v>704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T458">
        <v>1</v>
      </c>
      <c r="U458" t="s">
        <v>704</v>
      </c>
    </row>
    <row r="459" spans="1:21" x14ac:dyDescent="0.25">
      <c r="H459" t="s">
        <v>92</v>
      </c>
    </row>
    <row r="461" spans="1:21" x14ac:dyDescent="0.25">
      <c r="A461" t="s">
        <v>705</v>
      </c>
    </row>
    <row r="462" spans="1:21" x14ac:dyDescent="0.25">
      <c r="A462" t="s">
        <v>706</v>
      </c>
    </row>
    <row r="463" spans="1:21" x14ac:dyDescent="0.25">
      <c r="A463" t="s">
        <v>707</v>
      </c>
    </row>
    <row r="464" spans="1:21" x14ac:dyDescent="0.25">
      <c r="A464" t="s">
        <v>708</v>
      </c>
    </row>
    <row r="465" spans="1:1" x14ac:dyDescent="0.25">
      <c r="A465" t="s">
        <v>709</v>
      </c>
    </row>
    <row r="466" spans="1:1" x14ac:dyDescent="0.25">
      <c r="A466" t="s">
        <v>710</v>
      </c>
    </row>
    <row r="467" spans="1:1" x14ac:dyDescent="0.25">
      <c r="A467" t="s">
        <v>711</v>
      </c>
    </row>
    <row r="468" spans="1:1" x14ac:dyDescent="0.25">
      <c r="A468" t="s">
        <v>712</v>
      </c>
    </row>
    <row r="469" spans="1:1" x14ac:dyDescent="0.25">
      <c r="A469" t="s">
        <v>713</v>
      </c>
    </row>
    <row r="470" spans="1:1" x14ac:dyDescent="0.25">
      <c r="A470" t="s">
        <v>714</v>
      </c>
    </row>
    <row r="471" spans="1:1" x14ac:dyDescent="0.25">
      <c r="A471" t="s">
        <v>715</v>
      </c>
    </row>
    <row r="472" spans="1:1" x14ac:dyDescent="0.25">
      <c r="A472" t="s">
        <v>716</v>
      </c>
    </row>
    <row r="473" spans="1:1" x14ac:dyDescent="0.25">
      <c r="A473" t="s">
        <v>717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2018-06-26T11:11:49Z</dcterms:created>
  <dcterms:modified xsi:type="dcterms:W3CDTF">2018-06-26T11:11:50Z</dcterms:modified>
</cp:coreProperties>
</file>