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70" i="1" l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<sst xmlns="http://schemas.openxmlformats.org/spreadsheetml/2006/main" count="530" uniqueCount="350">
  <si>
    <t>ΠΛΗΡΩΣΗ ΘΕΣΕΩΝ ΜΕ ΣΕΙΡΑ ΠΡΟΤΕΡΑΙΟΤΗΤΑΣ (ΑΡΘΡΟ 18/Ν. 2190/1994) ΠΡΟΚΗΡΥΞΗ : 12Κ/2017</t>
  </si>
  <si>
    <t>ΣΕΙΡΑ ΚΑΤΑΤΑΞΗΣ (ΚΥΡΙΟΣ)</t>
  </si>
  <si>
    <t>ΔΕΥΤΕΡΟΒΑΘΜΙΑΣ ΕΚΠΑΙΔΕΥΣΗΣ (ΔΕ)</t>
  </si>
  <si>
    <t>ΓΕΝΙΚΕΣ ΘΕΣΕΙΣ ΜΕ ΕΜΠΕΙΡΙΑ</t>
  </si>
  <si>
    <t>ΔΕ ΜΗΧΑΝΟΤΕΧΝΙΚΟΙ ΑΗΣ, ΥΗΣ &amp; ΑΕΡΙΟΣΤΡΟΒΙΛΩΝ (Τ4/Δ) (ΘΕΣΗ 304)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</si>
  <si>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</si>
  <si>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</si>
  <si>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</si>
  <si>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</si>
  <si>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</si>
  <si>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</si>
  <si>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</si>
  <si>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</si>
  <si>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ΤΣΙΝΤΩΝΗΣ</t>
  </si>
  <si>
    <t>ΚΩΝΣΤΑΝΤΙΝΟΣ</t>
  </si>
  <si>
    <t>ΑΡΙΣΤΕΙΔΗΣ</t>
  </si>
  <si>
    <t>ΑΝ244098</t>
  </si>
  <si>
    <t>964,7</t>
  </si>
  <si>
    <t>1732,7</t>
  </si>
  <si>
    <t>304-303-301-302-305-306</t>
  </si>
  <si>
    <t>ΜΗΤΣΑΣ</t>
  </si>
  <si>
    <t>ΧΑΡΑΛΑΜΠΟΣ</t>
  </si>
  <si>
    <t>ΘΕΩΔΟΡΟΣ</t>
  </si>
  <si>
    <t>ΑΑ364589</t>
  </si>
  <si>
    <t>ΙΩΑΝΝΙΔΗΣ</t>
  </si>
  <si>
    <t>ΣΤΕΦΑΝΟΣ</t>
  </si>
  <si>
    <t>ΒΑΣΙΛΕΙΟΣ</t>
  </si>
  <si>
    <t>ΑΗ801391</t>
  </si>
  <si>
    <t>304-303-305</t>
  </si>
  <si>
    <t>ΕΛΕΥΘΕΡΙΑΔΗΣ</t>
  </si>
  <si>
    <t>ΙΩΑΝΝΗΣ</t>
  </si>
  <si>
    <t>Χ487485</t>
  </si>
  <si>
    <t>304-303-305-302</t>
  </si>
  <si>
    <t>ΚΑΠΕΤΑΝΟΣ</t>
  </si>
  <si>
    <t>ΝΙΚΟΛΑΟΣ</t>
  </si>
  <si>
    <t>ΠΕΤΡΟΣ</t>
  </si>
  <si>
    <t>ΑΚ979240</t>
  </si>
  <si>
    <t>305-304-303-306</t>
  </si>
  <si>
    <t>ΜΗΤΡΟΓΙΑΝΝΗΣ</t>
  </si>
  <si>
    <t>ΔΗΜΗΤΡΙΟΣ</t>
  </si>
  <si>
    <t>ΠΑΝΑΓΙΩΤΗΣ</t>
  </si>
  <si>
    <t>ΑΚ387521</t>
  </si>
  <si>
    <t>854,7</t>
  </si>
  <si>
    <t>1592,7</t>
  </si>
  <si>
    <t>Φ497344</t>
  </si>
  <si>
    <t>1039,5</t>
  </si>
  <si>
    <t>1578,5</t>
  </si>
  <si>
    <t>ΔΟΝΑΚΗΣ</t>
  </si>
  <si>
    <t>ΗΛΙΑΣ</t>
  </si>
  <si>
    <t>ΑΗ800064</t>
  </si>
  <si>
    <t>1083,5</t>
  </si>
  <si>
    <t>1569,5</t>
  </si>
  <si>
    <t>305-303-304</t>
  </si>
  <si>
    <t>ΜΕΤΕΝΤΖΟΓΛΟΥ</t>
  </si>
  <si>
    <t>ΧΡΗΣΤΟΣ</t>
  </si>
  <si>
    <t>ΟΜΗΡΟΣ</t>
  </si>
  <si>
    <t>Σ590443</t>
  </si>
  <si>
    <t>966,9</t>
  </si>
  <si>
    <t>1554,9</t>
  </si>
  <si>
    <t>ΚΑΡΖΗΣ</t>
  </si>
  <si>
    <t>ΘΩΜΑΣ</t>
  </si>
  <si>
    <t>Τ931088</t>
  </si>
  <si>
    <t>303-304-305</t>
  </si>
  <si>
    <t>ΒΑΡΝΑΣΙΔΗΣ</t>
  </si>
  <si>
    <t>ΦΩΤΙΟΣ</t>
  </si>
  <si>
    <t>ΑΖ793320</t>
  </si>
  <si>
    <t>799,7</t>
  </si>
  <si>
    <t>1516,7</t>
  </si>
  <si>
    <t>305-306-304</t>
  </si>
  <si>
    <t>ΑΒΡΑΜΙΔΗΣ</t>
  </si>
  <si>
    <t>ΑΜ853341</t>
  </si>
  <si>
    <t>303-304-305-306</t>
  </si>
  <si>
    <t>ΤΖΑΛΑΖΙΔΗΣ</t>
  </si>
  <si>
    <t>ΦΙΛΙΠΠΟΣ</t>
  </si>
  <si>
    <t>ΔΗΜΟΣΘΕΝΗΣ</t>
  </si>
  <si>
    <t>Χ892760</t>
  </si>
  <si>
    <t>ΜΟΥΡΑΛΙΔΗΣ</t>
  </si>
  <si>
    <t>ΑΝΑΣΤΑΣΙΟΣ</t>
  </si>
  <si>
    <t>ΑΜ850490</t>
  </si>
  <si>
    <t>304-303-305-306-301-302</t>
  </si>
  <si>
    <t>ΜΠΑΛΤΖΙΔΗΣ</t>
  </si>
  <si>
    <t>ΑΜ426884</t>
  </si>
  <si>
    <t>1074,7</t>
  </si>
  <si>
    <t>1445,7</t>
  </si>
  <si>
    <t>ΕΥΑΓΓΕΛΟΥ</t>
  </si>
  <si>
    <t>ΑΝΤΩΝΙΑ</t>
  </si>
  <si>
    <t>ΕΥΑΓΓΕΛΟΣ</t>
  </si>
  <si>
    <t>ΑΑ480022</t>
  </si>
  <si>
    <t>304-303-305-306</t>
  </si>
  <si>
    <t>ΔΑΒΙΤΗΣ</t>
  </si>
  <si>
    <t>ΘΕΟΔΩΡΟΣ</t>
  </si>
  <si>
    <t>ΑΑ411464</t>
  </si>
  <si>
    <t>ΑΛΕΞΙΑΔΗΣ</t>
  </si>
  <si>
    <t>ΠΑΝΤΕΛΗΣ</t>
  </si>
  <si>
    <t>ΑΙ877989</t>
  </si>
  <si>
    <t>687,5</t>
  </si>
  <si>
    <t>1425,5</t>
  </si>
  <si>
    <t>ΠΑΡΤΑΛΗΣ</t>
  </si>
  <si>
    <t>Χ890681</t>
  </si>
  <si>
    <t>1394,5</t>
  </si>
  <si>
    <t>304-305-303</t>
  </si>
  <si>
    <t>ΒΙΔΙΝΗ</t>
  </si>
  <si>
    <t>ΕΛΕΥΘΕΡΙΑ</t>
  </si>
  <si>
    <t>ΣΩΤΗΡΙΟΣ</t>
  </si>
  <si>
    <t>Φ497603</t>
  </si>
  <si>
    <t>ΤΑΡΤΟΡΑΣ</t>
  </si>
  <si>
    <t>ΑΙ878214</t>
  </si>
  <si>
    <t>734,8</t>
  </si>
  <si>
    <t>1367,8</t>
  </si>
  <si>
    <t>ΝΑΛΠΑΝΤΗΣ</t>
  </si>
  <si>
    <t>ΕΥΤΥΧΙΟΣ</t>
  </si>
  <si>
    <t>ΑΝ353594</t>
  </si>
  <si>
    <t>804,1</t>
  </si>
  <si>
    <t>1362,1</t>
  </si>
  <si>
    <t>304-303</t>
  </si>
  <si>
    <t>ΠΑΠΑΔΟΠΟΥΛΟΥ</t>
  </si>
  <si>
    <t>ΖΑΦΕΙΡΩ</t>
  </si>
  <si>
    <t>ΑΕ817234</t>
  </si>
  <si>
    <t>ΜΩΥΣΙΑΔΗΣ</t>
  </si>
  <si>
    <t>ΘΕΟΦΙΛΟΣ</t>
  </si>
  <si>
    <t>ΕΛΕΥΘΕΡΙΟΣ</t>
  </si>
  <si>
    <t>Τ919491</t>
  </si>
  <si>
    <t>921,8</t>
  </si>
  <si>
    <t>1351,8</t>
  </si>
  <si>
    <t>304-303-302-305</t>
  </si>
  <si>
    <t>ΓΕΩΡΓΟΥΛΑΣ</t>
  </si>
  <si>
    <t>ΛΑΖΑΡΟΣ</t>
  </si>
  <si>
    <t>Χ488726</t>
  </si>
  <si>
    <t>904,2</t>
  </si>
  <si>
    <t>1348,2</t>
  </si>
  <si>
    <t>305-303-304-306</t>
  </si>
  <si>
    <t>ΣΟΒΙΣΛΗΣ</t>
  </si>
  <si>
    <t>ΘΕΟΦΑΝΗΣ</t>
  </si>
  <si>
    <t>ΝΑΟΥΜ</t>
  </si>
  <si>
    <t>ΑΑ480061</t>
  </si>
  <si>
    <t>305-304-303</t>
  </si>
  <si>
    <t>ΓΕΩΡΓΙΟΣ</t>
  </si>
  <si>
    <t>ΑΖ304958</t>
  </si>
  <si>
    <t>984,5</t>
  </si>
  <si>
    <t>1302,5</t>
  </si>
  <si>
    <t>ΣΙΔΗΡΟΠΟΥΛΟΣ</t>
  </si>
  <si>
    <t>ΑΑ869018</t>
  </si>
  <si>
    <t>947,1</t>
  </si>
  <si>
    <t>1276,1</t>
  </si>
  <si>
    <t>ΚΑΠΛΑΝΙΔΗΣ</t>
  </si>
  <si>
    <t>ΑΑ408733</t>
  </si>
  <si>
    <t>954,8</t>
  </si>
  <si>
    <t>1272,8</t>
  </si>
  <si>
    <t>302-304-303-305</t>
  </si>
  <si>
    <t>ΧΟΡΔΑΚΗΣ</t>
  </si>
  <si>
    <t>ΑΙ439998</t>
  </si>
  <si>
    <t>808,5</t>
  </si>
  <si>
    <t>1263,5</t>
  </si>
  <si>
    <t>ΦΙΛΙΠΠΟΥ</t>
  </si>
  <si>
    <t>ΤΡΥΦΩΝ</t>
  </si>
  <si>
    <t>ΑΙ330803</t>
  </si>
  <si>
    <t>304-305-303-306</t>
  </si>
  <si>
    <t>ΤΑΖΙΔΗΣ</t>
  </si>
  <si>
    <t>ΑΘΑΝΑΣΙΟΣ</t>
  </si>
  <si>
    <t>Φ340451</t>
  </si>
  <si>
    <t>ΔΑΜΟΣ</t>
  </si>
  <si>
    <t>ΣΤΑΥΡΟΣ</t>
  </si>
  <si>
    <t>ΑΙ330957</t>
  </si>
  <si>
    <t>929,5</t>
  </si>
  <si>
    <t>1251,5</t>
  </si>
  <si>
    <t>ΤΣΕΡΚΕΖΟΣ</t>
  </si>
  <si>
    <t>ΑΑ411100</t>
  </si>
  <si>
    <t>ΧΑΡΙΣΗΣ</t>
  </si>
  <si>
    <t>ΘΕΟΔΟΣΙΟΣ</t>
  </si>
  <si>
    <t>ΓΡΗΓΟΡΙΟΣ</t>
  </si>
  <si>
    <t>ΑΑ408768</t>
  </si>
  <si>
    <t>1244,8</t>
  </si>
  <si>
    <t>ΤΣΑΟΥΣΙΔΗΣ</t>
  </si>
  <si>
    <t>Χ890822</t>
  </si>
  <si>
    <t>614,9</t>
  </si>
  <si>
    <t>1240,9</t>
  </si>
  <si>
    <t>ΠΑΠΑΔΟΠΟΥΛΟΣ</t>
  </si>
  <si>
    <t>ΑΙ324444</t>
  </si>
  <si>
    <t>1219,5</t>
  </si>
  <si>
    <t>ΝΙΚΟΥ</t>
  </si>
  <si>
    <t>ΑΙ330378</t>
  </si>
  <si>
    <t>806,3</t>
  </si>
  <si>
    <t>1219,3</t>
  </si>
  <si>
    <t>ΚΑΤΣΑΓΙΑΝΝΗΣ</t>
  </si>
  <si>
    <t>Χ890188</t>
  </si>
  <si>
    <t>ΜΕΛΙΔΗΣ</t>
  </si>
  <si>
    <t>ΑΔΑΜ</t>
  </si>
  <si>
    <t>ΑΑ869732</t>
  </si>
  <si>
    <t>907,5</t>
  </si>
  <si>
    <t>1218,5</t>
  </si>
  <si>
    <t>305-304-303-302-306</t>
  </si>
  <si>
    <t>ΛΟΥΔΑ</t>
  </si>
  <si>
    <t>ΔΕΣΠΟΙΝΑ</t>
  </si>
  <si>
    <t>ΑΜ403068</t>
  </si>
  <si>
    <t>1209,5</t>
  </si>
  <si>
    <t>ΚΩΝΣΤΑΝΤΙΝΙΔΗΣ</t>
  </si>
  <si>
    <t>ΧΡΙΣΤΟΔΟΥΛΟΣ</t>
  </si>
  <si>
    <t>ΑΗ673706</t>
  </si>
  <si>
    <t>810,7</t>
  </si>
  <si>
    <t>1202,7</t>
  </si>
  <si>
    <t>ΤΣΟΤΣΚΟΥ</t>
  </si>
  <si>
    <t>ΜΑΡΙΑ</t>
  </si>
  <si>
    <t>ΑΙ878440</t>
  </si>
  <si>
    <t>ΤΑΡΝΑΝΙΔΗΣ</t>
  </si>
  <si>
    <t>ΑΜ398368</t>
  </si>
  <si>
    <t>1195,5</t>
  </si>
  <si>
    <t>ΜΑΝΟΣ</t>
  </si>
  <si>
    <t>ΣΟΦΟΚΛΗΣ</t>
  </si>
  <si>
    <t>ΣΤΕΡΓΙΟΣ</t>
  </si>
  <si>
    <t>ΑΗ802098</t>
  </si>
  <si>
    <t>1191,5</t>
  </si>
  <si>
    <t>ΜΩΡΑΙΤΗΣ</t>
  </si>
  <si>
    <t>ΑΝ349394</t>
  </si>
  <si>
    <t>1189,5</t>
  </si>
  <si>
    <t>ΚΥΡΙΑΚΙΔΗΣ</t>
  </si>
  <si>
    <t>ΑΚ424404</t>
  </si>
  <si>
    <t>ΚΟΚΟΒΙΑΔΗΣ</t>
  </si>
  <si>
    <t>ΑΒ855042</t>
  </si>
  <si>
    <t>1181,5</t>
  </si>
  <si>
    <t>ΠΑΠΟΥΛΙΔΗΣ</t>
  </si>
  <si>
    <t>ΑΛΕΞΑΝΔΡΟΣ</t>
  </si>
  <si>
    <t>ΧΑΡΙΛΑΟΣ</t>
  </si>
  <si>
    <t>ΑΒ855140</t>
  </si>
  <si>
    <t>829,4</t>
  </si>
  <si>
    <t>1179,4</t>
  </si>
  <si>
    <t>305-304</t>
  </si>
  <si>
    <t>Τ919924</t>
  </si>
  <si>
    <t>797,5</t>
  </si>
  <si>
    <t>1171,5</t>
  </si>
  <si>
    <t>ΜΙΣΟΚΕΦΑΛΟΣ</t>
  </si>
  <si>
    <t>ΣΩΚΡΑΤΗΣ</t>
  </si>
  <si>
    <t>ΑΖ325035</t>
  </si>
  <si>
    <t>ΜΠΟΥΤΑΣΗ</t>
  </si>
  <si>
    <t>ΙΩΑΝΝΑ</t>
  </si>
  <si>
    <t>ΑΙΜΗΛΙΟΣ</t>
  </si>
  <si>
    <t>Χ987651</t>
  </si>
  <si>
    <t>303-304</t>
  </si>
  <si>
    <t>ΚΑΡΑΦΥΛΛΙΔΗΣ</t>
  </si>
  <si>
    <t>ΑΗ788269</t>
  </si>
  <si>
    <t>1146,5</t>
  </si>
  <si>
    <t>ΜΠΑΡΤΖΟΚΑΣ</t>
  </si>
  <si>
    <t>ΣΠΥΡΙΔΩΝ</t>
  </si>
  <si>
    <t>ΑΕ283838</t>
  </si>
  <si>
    <t>ΣΤΕΦΑΝΙΔΗΣ</t>
  </si>
  <si>
    <t>Φ470541</t>
  </si>
  <si>
    <t>842,6</t>
  </si>
  <si>
    <t>1122,6</t>
  </si>
  <si>
    <t>ΠΕΤΡΙΔΗΣ</t>
  </si>
  <si>
    <t>ΚΥΡΙΑΚΟΣ</t>
  </si>
  <si>
    <t>Χ890103</t>
  </si>
  <si>
    <t>841,5</t>
  </si>
  <si>
    <t>1117,5</t>
  </si>
  <si>
    <t>ΡΕΤΣΑΣ</t>
  </si>
  <si>
    <t>Χ327260</t>
  </si>
  <si>
    <t>ΑΝΤΩΝΙΑΔΗΣ</t>
  </si>
  <si>
    <t>ΑΚ978796</t>
  </si>
  <si>
    <t>ΧΡΙΣΤΟΦΟΡΟΥ</t>
  </si>
  <si>
    <t>ΠΗΝΕΛΟΠΗ</t>
  </si>
  <si>
    <t>ΑΖ295074</t>
  </si>
  <si>
    <t>1028,5</t>
  </si>
  <si>
    <t>1077,5</t>
  </si>
  <si>
    <t>ΠΑΤΟΥΛΙΔΗΣ</t>
  </si>
  <si>
    <t>ΑΙ323541</t>
  </si>
  <si>
    <t>ΑΓΓΕΛΟΥ</t>
  </si>
  <si>
    <t>ΑΕ343984</t>
  </si>
  <si>
    <t>852,5</t>
  </si>
  <si>
    <t>1055,5</t>
  </si>
  <si>
    <t>ΝΙΚΟΛΗΣ</t>
  </si>
  <si>
    <t>ΑΝ490776</t>
  </si>
  <si>
    <t>787,6</t>
  </si>
  <si>
    <t>1046,6</t>
  </si>
  <si>
    <t>ΑΓΓΕΛΙΔΟΥ</t>
  </si>
  <si>
    <t>ΚΡΥΣΤΑΛΛΩ</t>
  </si>
  <si>
    <t>ΑΗ292376</t>
  </si>
  <si>
    <t>1027,5</t>
  </si>
  <si>
    <t>ΜΑΝΑΒΗΣ</t>
  </si>
  <si>
    <t>ΑΝ353623</t>
  </si>
  <si>
    <t>ΜΙΝΤΣΗΣ</t>
  </si>
  <si>
    <t>ΑΗ788199</t>
  </si>
  <si>
    <t>701,8</t>
  </si>
  <si>
    <t>1012,8</t>
  </si>
  <si>
    <t>ΣΤΥΛΙΑΝΟΥΔΑΚΗΣ</t>
  </si>
  <si>
    <t>ΑΕ941067</t>
  </si>
  <si>
    <t>305-302-301-303-304-306</t>
  </si>
  <si>
    <t>ΠΑΠΑΖΟΓΛΟΥ</t>
  </si>
  <si>
    <t>Χ890838</t>
  </si>
  <si>
    <t>ΜΙΧΕΛΗΣ</t>
  </si>
  <si>
    <t>ΑΒ782076</t>
  </si>
  <si>
    <t>ΓΚΕΚΑΣ</t>
  </si>
  <si>
    <t>ΠΑΝΤΕΛΕΗΜΩΝ</t>
  </si>
  <si>
    <t>ΑΧΙΛΛΕΑΣ</t>
  </si>
  <si>
    <t>Χ390239</t>
  </si>
  <si>
    <t>622,6</t>
  </si>
  <si>
    <t>965,6</t>
  </si>
  <si>
    <t>ΚΑΡΑΓΚΙΟΛΙΔΗΣ</t>
  </si>
  <si>
    <t>ΑΖ793942</t>
  </si>
  <si>
    <t>949,5</t>
  </si>
  <si>
    <t>ΕΥΘΥΜΙΑΔΗΣ</t>
  </si>
  <si>
    <t>ΑΙ339824</t>
  </si>
  <si>
    <t>305-303-306-304</t>
  </si>
  <si>
    <t>ΤΥΠΟΥ</t>
  </si>
  <si>
    <t>ΑΝΔΡΕΑΣ</t>
  </si>
  <si>
    <t>ΑΜ850739</t>
  </si>
  <si>
    <t>947,7</t>
  </si>
  <si>
    <t>ΗΛΙΑΔΗΣ</t>
  </si>
  <si>
    <t>ΑΙ323201</t>
  </si>
  <si>
    <t>ΜΕΝΤΕΣΙΔΗΣ</t>
  </si>
  <si>
    <t>ΜΑΡΙΟΣ</t>
  </si>
  <si>
    <t>ΑΙΜΙΛΙΟΣ</t>
  </si>
  <si>
    <t>ΑΖ790981</t>
  </si>
  <si>
    <t>731,5</t>
  </si>
  <si>
    <t>941,5</t>
  </si>
  <si>
    <t>ΚΟΤΣΟΓΛΑΝΙΔΗΣ</t>
  </si>
  <si>
    <t>ΑΙ350186</t>
  </si>
  <si>
    <t>936,5</t>
  </si>
  <si>
    <t>ΜΟΥΛΑΚΗΣ</t>
  </si>
  <si>
    <t>ΤΗΛΕΜΑΧΟΣ</t>
  </si>
  <si>
    <t>ΑΖ786603</t>
  </si>
  <si>
    <t>Χ890764</t>
  </si>
  <si>
    <t>564,3</t>
  </si>
  <si>
    <t>907,3</t>
  </si>
  <si>
    <t>ΤΖΑΜΑΝΤΑΝΗΣ</t>
  </si>
  <si>
    <t>ΑΖ786087</t>
  </si>
  <si>
    <t>843,6</t>
  </si>
  <si>
    <t>ΚΟΥΤΑΛΑΣ</t>
  </si>
  <si>
    <t>ΑΑ480228</t>
  </si>
  <si>
    <t>305-306-303-304</t>
  </si>
  <si>
    <t>ΑΡΑΙΛΟΥΔΗΣ</t>
  </si>
  <si>
    <t>Χ390179</t>
  </si>
  <si>
    <t>588,5</t>
  </si>
  <si>
    <t>749,5</t>
  </si>
  <si>
    <t>ΚΙΖΙΡΙΔΗΣ</t>
  </si>
  <si>
    <t>ΑΙ349405</t>
  </si>
  <si>
    <t>ΔΟΛΙΟΣ</t>
  </si>
  <si>
    <t>ΑΗ302008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</si>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</sst>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7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430</v>
      </c>
      <c r="C8" t="s">
        <v>13</v>
      </c>
      <c r="D8" t="s">
        <v>14</v>
      </c>
      <c r="E8" t="s">
        <v>15</v>
      </c>
      <c r="F8" t="s">
        <v>16</v>
      </c>
      <c r="G8" t="str">
        <f>"201504000208"</f>
        <v>201504000208</v>
      </c>
      <c r="H8" t="s">
        <v>17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276</v>
      </c>
      <c r="C10" t="s">
        <v>20</v>
      </c>
      <c r="D10" t="s">
        <v>21</v>
      </c>
      <c r="E10" t="s">
        <v>22</v>
      </c>
      <c r="F10" t="s">
        <v>23</v>
      </c>
      <c r="G10" t="str">
        <f>"00218537"</f>
        <v>00218537</v>
      </c>
      <c r="H10">
        <v>979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>
        <v>1717</v>
      </c>
    </row>
    <row r="11" spans="1:23" x14ac:dyDescent="0.25">
      <c r="H11">
        <v>304</v>
      </c>
    </row>
    <row r="12" spans="1:23" x14ac:dyDescent="0.25">
      <c r="A12">
        <v>3</v>
      </c>
      <c r="B12">
        <v>617</v>
      </c>
      <c r="C12" t="s">
        <v>24</v>
      </c>
      <c r="D12" t="s">
        <v>25</v>
      </c>
      <c r="E12" t="s">
        <v>26</v>
      </c>
      <c r="F12" t="s">
        <v>27</v>
      </c>
      <c r="G12" t="str">
        <f>"201507001296"</f>
        <v>201507001296</v>
      </c>
      <c r="H12">
        <v>979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78</v>
      </c>
      <c r="S12">
        <v>546</v>
      </c>
      <c r="T12">
        <v>0</v>
      </c>
      <c r="V12">
        <v>1</v>
      </c>
      <c r="W12">
        <v>1675</v>
      </c>
    </row>
    <row r="13" spans="1:23" x14ac:dyDescent="0.25">
      <c r="H13" t="s">
        <v>28</v>
      </c>
    </row>
    <row r="14" spans="1:23" x14ac:dyDescent="0.25">
      <c r="A14">
        <v>4</v>
      </c>
      <c r="B14">
        <v>454</v>
      </c>
      <c r="C14" t="s">
        <v>29</v>
      </c>
      <c r="D14" t="s">
        <v>26</v>
      </c>
      <c r="E14" t="s">
        <v>30</v>
      </c>
      <c r="F14" t="s">
        <v>31</v>
      </c>
      <c r="G14" t="str">
        <f>"201410010777"</f>
        <v>201410010777</v>
      </c>
      <c r="H14">
        <v>1023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68</v>
      </c>
      <c r="S14">
        <v>476</v>
      </c>
      <c r="T14">
        <v>0</v>
      </c>
      <c r="V14">
        <v>0</v>
      </c>
      <c r="W14">
        <v>1649</v>
      </c>
    </row>
    <row r="15" spans="1:23" x14ac:dyDescent="0.25">
      <c r="H15" t="s">
        <v>32</v>
      </c>
    </row>
    <row r="16" spans="1:23" x14ac:dyDescent="0.25">
      <c r="A16">
        <v>5</v>
      </c>
      <c r="B16">
        <v>93</v>
      </c>
      <c r="C16" t="s">
        <v>33</v>
      </c>
      <c r="D16" t="s">
        <v>34</v>
      </c>
      <c r="E16" t="s">
        <v>35</v>
      </c>
      <c r="F16" t="s">
        <v>36</v>
      </c>
      <c r="G16" t="str">
        <f>"201506002007"</f>
        <v>201506002007</v>
      </c>
      <c r="H16">
        <v>1001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65</v>
      </c>
      <c r="S16">
        <v>455</v>
      </c>
      <c r="T16">
        <v>0</v>
      </c>
      <c r="V16">
        <v>0</v>
      </c>
      <c r="W16">
        <v>1606</v>
      </c>
    </row>
    <row r="17" spans="1:23" x14ac:dyDescent="0.25">
      <c r="H17" t="s">
        <v>37</v>
      </c>
    </row>
    <row r="18" spans="1:23" x14ac:dyDescent="0.25">
      <c r="A18">
        <v>6</v>
      </c>
      <c r="B18">
        <v>487</v>
      </c>
      <c r="C18" t="s">
        <v>38</v>
      </c>
      <c r="D18" t="s">
        <v>39</v>
      </c>
      <c r="E18" t="s">
        <v>40</v>
      </c>
      <c r="F18" t="s">
        <v>41</v>
      </c>
      <c r="G18" t="str">
        <f>"201604003777"</f>
        <v>201604003777</v>
      </c>
      <c r="H18" t="s">
        <v>42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 t="s">
        <v>43</v>
      </c>
    </row>
    <row r="19" spans="1:23" x14ac:dyDescent="0.25">
      <c r="H19" t="s">
        <v>28</v>
      </c>
    </row>
    <row r="20" spans="1:23" x14ac:dyDescent="0.25">
      <c r="A20">
        <v>7</v>
      </c>
      <c r="B20">
        <v>618</v>
      </c>
      <c r="C20" t="s">
        <v>24</v>
      </c>
      <c r="D20" t="s">
        <v>34</v>
      </c>
      <c r="E20" t="s">
        <v>26</v>
      </c>
      <c r="F20" t="s">
        <v>44</v>
      </c>
      <c r="G20" t="str">
        <f>"201507001292"</f>
        <v>201507001292</v>
      </c>
      <c r="H20" t="s">
        <v>45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77</v>
      </c>
      <c r="S20">
        <v>539</v>
      </c>
      <c r="T20">
        <v>0</v>
      </c>
      <c r="V20">
        <v>1</v>
      </c>
      <c r="W20" t="s">
        <v>46</v>
      </c>
    </row>
    <row r="21" spans="1:23" x14ac:dyDescent="0.25">
      <c r="H21" t="s">
        <v>28</v>
      </c>
    </row>
    <row r="22" spans="1:23" x14ac:dyDescent="0.25">
      <c r="A22">
        <v>8</v>
      </c>
      <c r="B22">
        <v>513</v>
      </c>
      <c r="C22" t="s">
        <v>47</v>
      </c>
      <c r="D22" t="s">
        <v>39</v>
      </c>
      <c r="E22" t="s">
        <v>48</v>
      </c>
      <c r="F22" t="s">
        <v>49</v>
      </c>
      <c r="G22" t="str">
        <f>"201507002164"</f>
        <v>201507002164</v>
      </c>
      <c r="H22" t="s">
        <v>50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48</v>
      </c>
      <c r="S22">
        <v>336</v>
      </c>
      <c r="T22">
        <v>0</v>
      </c>
      <c r="V22">
        <v>0</v>
      </c>
      <c r="W22" t="s">
        <v>51</v>
      </c>
    </row>
    <row r="23" spans="1:23" x14ac:dyDescent="0.25">
      <c r="H23" t="s">
        <v>52</v>
      </c>
    </row>
    <row r="24" spans="1:23" x14ac:dyDescent="0.25">
      <c r="A24">
        <v>9</v>
      </c>
      <c r="B24">
        <v>514</v>
      </c>
      <c r="C24" t="s">
        <v>53</v>
      </c>
      <c r="D24" t="s">
        <v>54</v>
      </c>
      <c r="E24" t="s">
        <v>55</v>
      </c>
      <c r="F24" t="s">
        <v>56</v>
      </c>
      <c r="G24" t="str">
        <f>"201507004613"</f>
        <v>201507004613</v>
      </c>
      <c r="H24" t="s">
        <v>57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0</v>
      </c>
      <c r="W24" t="s">
        <v>58</v>
      </c>
    </row>
    <row r="25" spans="1:23" x14ac:dyDescent="0.25">
      <c r="H25" t="s">
        <v>28</v>
      </c>
    </row>
    <row r="26" spans="1:23" x14ac:dyDescent="0.25">
      <c r="A26">
        <v>10</v>
      </c>
      <c r="B26">
        <v>632</v>
      </c>
      <c r="C26" t="s">
        <v>59</v>
      </c>
      <c r="D26" t="s">
        <v>34</v>
      </c>
      <c r="E26" t="s">
        <v>60</v>
      </c>
      <c r="F26" t="s">
        <v>61</v>
      </c>
      <c r="G26" t="str">
        <f>"201507002114"</f>
        <v>201507002114</v>
      </c>
      <c r="H26">
        <v>814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0</v>
      </c>
      <c r="W26">
        <v>1552</v>
      </c>
    </row>
    <row r="27" spans="1:23" x14ac:dyDescent="0.25">
      <c r="H27" t="s">
        <v>62</v>
      </c>
    </row>
    <row r="28" spans="1:23" x14ac:dyDescent="0.25">
      <c r="A28">
        <v>11</v>
      </c>
      <c r="B28">
        <v>388</v>
      </c>
      <c r="C28" t="s">
        <v>63</v>
      </c>
      <c r="D28" t="s">
        <v>64</v>
      </c>
      <c r="E28" t="s">
        <v>21</v>
      </c>
      <c r="F28" t="s">
        <v>65</v>
      </c>
      <c r="G28" t="str">
        <f>"201507005108"</f>
        <v>201507005108</v>
      </c>
      <c r="H28" t="s">
        <v>66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81</v>
      </c>
      <c r="S28">
        <v>567</v>
      </c>
      <c r="T28">
        <v>0</v>
      </c>
      <c r="V28">
        <v>1</v>
      </c>
      <c r="W28" t="s">
        <v>67</v>
      </c>
    </row>
    <row r="29" spans="1:23" x14ac:dyDescent="0.25">
      <c r="H29" t="s">
        <v>68</v>
      </c>
    </row>
    <row r="30" spans="1:23" x14ac:dyDescent="0.25">
      <c r="A30">
        <v>12</v>
      </c>
      <c r="B30">
        <v>14</v>
      </c>
      <c r="C30" t="s">
        <v>69</v>
      </c>
      <c r="D30" t="s">
        <v>40</v>
      </c>
      <c r="E30" t="s">
        <v>34</v>
      </c>
      <c r="F30" t="s">
        <v>70</v>
      </c>
      <c r="G30" t="str">
        <f>"200807000525"</f>
        <v>200807000525</v>
      </c>
      <c r="H30">
        <v>1034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46</v>
      </c>
      <c r="S30">
        <v>322</v>
      </c>
      <c r="T30">
        <v>0</v>
      </c>
      <c r="V30">
        <v>0</v>
      </c>
      <c r="W30">
        <v>1506</v>
      </c>
    </row>
    <row r="31" spans="1:23" x14ac:dyDescent="0.25">
      <c r="H31" t="s">
        <v>71</v>
      </c>
    </row>
    <row r="32" spans="1:23" x14ac:dyDescent="0.25">
      <c r="A32">
        <v>13</v>
      </c>
      <c r="B32">
        <v>127</v>
      </c>
      <c r="C32" t="s">
        <v>72</v>
      </c>
      <c r="D32" t="s">
        <v>73</v>
      </c>
      <c r="E32" t="s">
        <v>74</v>
      </c>
      <c r="F32" t="s">
        <v>75</v>
      </c>
      <c r="G32" t="str">
        <f>"201506002663"</f>
        <v>201506002663</v>
      </c>
      <c r="H32">
        <v>770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81</v>
      </c>
      <c r="S32">
        <v>567</v>
      </c>
      <c r="T32">
        <v>0</v>
      </c>
      <c r="V32">
        <v>0</v>
      </c>
      <c r="W32">
        <v>1487</v>
      </c>
    </row>
    <row r="33" spans="1:23" x14ac:dyDescent="0.25">
      <c r="H33" t="s">
        <v>28</v>
      </c>
    </row>
    <row r="34" spans="1:23" x14ac:dyDescent="0.25">
      <c r="A34">
        <v>14</v>
      </c>
      <c r="B34">
        <v>641</v>
      </c>
      <c r="C34" t="s">
        <v>76</v>
      </c>
      <c r="D34" t="s">
        <v>77</v>
      </c>
      <c r="E34" t="s">
        <v>30</v>
      </c>
      <c r="F34" t="s">
        <v>78</v>
      </c>
      <c r="G34" t="str">
        <f>"201507000374"</f>
        <v>201507000374</v>
      </c>
      <c r="H34">
        <v>880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64</v>
      </c>
      <c r="S34">
        <v>448</v>
      </c>
      <c r="T34">
        <v>0</v>
      </c>
      <c r="V34">
        <v>0</v>
      </c>
      <c r="W34">
        <v>1478</v>
      </c>
    </row>
    <row r="35" spans="1:23" x14ac:dyDescent="0.25">
      <c r="H35" t="s">
        <v>79</v>
      </c>
    </row>
    <row r="36" spans="1:23" x14ac:dyDescent="0.25">
      <c r="A36">
        <v>15</v>
      </c>
      <c r="B36">
        <v>302</v>
      </c>
      <c r="C36" t="s">
        <v>80</v>
      </c>
      <c r="D36" t="s">
        <v>40</v>
      </c>
      <c r="E36" t="s">
        <v>39</v>
      </c>
      <c r="F36" t="s">
        <v>81</v>
      </c>
      <c r="G36" t="str">
        <f>"00211994"</f>
        <v>00211994</v>
      </c>
      <c r="H36" t="s">
        <v>82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53</v>
      </c>
      <c r="S36">
        <v>371</v>
      </c>
      <c r="T36">
        <v>0</v>
      </c>
      <c r="V36">
        <v>0</v>
      </c>
      <c r="W36" t="s">
        <v>83</v>
      </c>
    </row>
    <row r="37" spans="1:23" x14ac:dyDescent="0.25">
      <c r="H37" t="s">
        <v>62</v>
      </c>
    </row>
    <row r="38" spans="1:23" x14ac:dyDescent="0.25">
      <c r="A38">
        <v>16</v>
      </c>
      <c r="B38">
        <v>15</v>
      </c>
      <c r="C38" t="s">
        <v>84</v>
      </c>
      <c r="D38" t="s">
        <v>85</v>
      </c>
      <c r="E38" t="s">
        <v>86</v>
      </c>
      <c r="F38" t="s">
        <v>87</v>
      </c>
      <c r="G38" t="str">
        <f>"00220546"</f>
        <v>00220546</v>
      </c>
      <c r="H38">
        <v>1089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28</v>
      </c>
      <c r="S38">
        <v>196</v>
      </c>
      <c r="T38">
        <v>0</v>
      </c>
      <c r="V38">
        <v>0</v>
      </c>
      <c r="W38">
        <v>1435</v>
      </c>
    </row>
    <row r="39" spans="1:23" x14ac:dyDescent="0.25">
      <c r="H39" t="s">
        <v>88</v>
      </c>
    </row>
    <row r="40" spans="1:23" x14ac:dyDescent="0.25">
      <c r="A40">
        <v>17</v>
      </c>
      <c r="B40">
        <v>423</v>
      </c>
      <c r="C40" t="s">
        <v>89</v>
      </c>
      <c r="D40" t="s">
        <v>90</v>
      </c>
      <c r="E40" t="s">
        <v>30</v>
      </c>
      <c r="F40" t="s">
        <v>91</v>
      </c>
      <c r="G40" t="str">
        <f>"201507000339"</f>
        <v>201507000339</v>
      </c>
      <c r="H40">
        <v>693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84</v>
      </c>
      <c r="S40">
        <v>588</v>
      </c>
      <c r="T40">
        <v>0</v>
      </c>
      <c r="V40">
        <v>0</v>
      </c>
      <c r="W40">
        <v>1431</v>
      </c>
    </row>
    <row r="41" spans="1:23" x14ac:dyDescent="0.25">
      <c r="H41" t="s">
        <v>62</v>
      </c>
    </row>
    <row r="42" spans="1:23" x14ac:dyDescent="0.25">
      <c r="A42">
        <v>18</v>
      </c>
      <c r="B42">
        <v>453</v>
      </c>
      <c r="C42" t="s">
        <v>92</v>
      </c>
      <c r="D42" t="s">
        <v>39</v>
      </c>
      <c r="E42" t="s">
        <v>93</v>
      </c>
      <c r="F42" t="s">
        <v>94</v>
      </c>
      <c r="G42" t="str">
        <f>"201506000812"</f>
        <v>201506000812</v>
      </c>
      <c r="H42" t="s">
        <v>95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84</v>
      </c>
      <c r="S42">
        <v>588</v>
      </c>
      <c r="T42">
        <v>0</v>
      </c>
      <c r="V42">
        <v>0</v>
      </c>
      <c r="W42" t="s">
        <v>96</v>
      </c>
    </row>
    <row r="43" spans="1:23" x14ac:dyDescent="0.25">
      <c r="H43" t="s">
        <v>28</v>
      </c>
    </row>
    <row r="44" spans="1:23" x14ac:dyDescent="0.25">
      <c r="A44">
        <v>19</v>
      </c>
      <c r="B44">
        <v>195</v>
      </c>
      <c r="C44" t="s">
        <v>97</v>
      </c>
      <c r="D44" t="s">
        <v>30</v>
      </c>
      <c r="E44" t="s">
        <v>35</v>
      </c>
      <c r="F44" t="s">
        <v>98</v>
      </c>
      <c r="G44" t="str">
        <f>"201505000523"</f>
        <v>201505000523</v>
      </c>
      <c r="H44" t="s">
        <v>45</v>
      </c>
      <c r="I44">
        <v>150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25</v>
      </c>
      <c r="S44">
        <v>175</v>
      </c>
      <c r="T44">
        <v>0</v>
      </c>
      <c r="V44">
        <v>0</v>
      </c>
      <c r="W44" t="s">
        <v>99</v>
      </c>
    </row>
    <row r="45" spans="1:23" x14ac:dyDescent="0.25">
      <c r="H45" t="s">
        <v>100</v>
      </c>
    </row>
    <row r="46" spans="1:23" x14ac:dyDescent="0.25">
      <c r="A46">
        <v>20</v>
      </c>
      <c r="B46">
        <v>182</v>
      </c>
      <c r="C46" t="s">
        <v>101</v>
      </c>
      <c r="D46" t="s">
        <v>102</v>
      </c>
      <c r="E46" t="s">
        <v>103</v>
      </c>
      <c r="F46" t="s">
        <v>104</v>
      </c>
      <c r="G46" t="str">
        <f>"201412003138"</f>
        <v>201412003138</v>
      </c>
      <c r="H46">
        <v>1100</v>
      </c>
      <c r="I46">
        <v>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35</v>
      </c>
      <c r="S46">
        <v>245</v>
      </c>
      <c r="T46">
        <v>0</v>
      </c>
      <c r="V46">
        <v>0</v>
      </c>
      <c r="W46">
        <v>1375</v>
      </c>
    </row>
    <row r="47" spans="1:23" x14ac:dyDescent="0.25">
      <c r="H47" t="s">
        <v>28</v>
      </c>
    </row>
    <row r="48" spans="1:23" x14ac:dyDescent="0.25">
      <c r="A48">
        <v>21</v>
      </c>
      <c r="B48">
        <v>508</v>
      </c>
      <c r="C48" t="s">
        <v>105</v>
      </c>
      <c r="D48" t="s">
        <v>39</v>
      </c>
      <c r="E48" t="s">
        <v>34</v>
      </c>
      <c r="F48" t="s">
        <v>106</v>
      </c>
      <c r="G48" t="str">
        <f>"201507002764"</f>
        <v>201507002764</v>
      </c>
      <c r="H48" t="s">
        <v>107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69</v>
      </c>
      <c r="S48">
        <v>483</v>
      </c>
      <c r="T48">
        <v>0</v>
      </c>
      <c r="V48">
        <v>0</v>
      </c>
      <c r="W48" t="s">
        <v>108</v>
      </c>
    </row>
    <row r="49" spans="1:23" x14ac:dyDescent="0.25">
      <c r="H49" t="s">
        <v>52</v>
      </c>
    </row>
    <row r="50" spans="1:23" x14ac:dyDescent="0.25">
      <c r="A50">
        <v>22</v>
      </c>
      <c r="B50">
        <v>399</v>
      </c>
      <c r="C50" t="s">
        <v>109</v>
      </c>
      <c r="D50" t="s">
        <v>34</v>
      </c>
      <c r="E50" t="s">
        <v>110</v>
      </c>
      <c r="F50" t="s">
        <v>111</v>
      </c>
      <c r="G50" t="str">
        <f>"201412004634"</f>
        <v>201412004634</v>
      </c>
      <c r="H50" t="s">
        <v>112</v>
      </c>
      <c r="I50">
        <v>150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54</v>
      </c>
      <c r="S50">
        <v>378</v>
      </c>
      <c r="T50">
        <v>0</v>
      </c>
      <c r="V50">
        <v>0</v>
      </c>
      <c r="W50" t="s">
        <v>113</v>
      </c>
    </row>
    <row r="51" spans="1:23" x14ac:dyDescent="0.25">
      <c r="H51" t="s">
        <v>114</v>
      </c>
    </row>
    <row r="52" spans="1:23" x14ac:dyDescent="0.25">
      <c r="A52">
        <v>23</v>
      </c>
      <c r="B52">
        <v>381</v>
      </c>
      <c r="C52" t="s">
        <v>115</v>
      </c>
      <c r="D52" t="s">
        <v>116</v>
      </c>
      <c r="E52" t="s">
        <v>39</v>
      </c>
      <c r="F52" t="s">
        <v>117</v>
      </c>
      <c r="G52" t="str">
        <f>"201410010397"</f>
        <v>201410010397</v>
      </c>
      <c r="H52">
        <v>1067</v>
      </c>
      <c r="I52">
        <v>0</v>
      </c>
      <c r="J52">
        <v>70</v>
      </c>
      <c r="K52">
        <v>0</v>
      </c>
      <c r="L52">
        <v>30</v>
      </c>
      <c r="M52">
        <v>0</v>
      </c>
      <c r="N52">
        <v>0</v>
      </c>
      <c r="O52">
        <v>0</v>
      </c>
      <c r="P52">
        <v>0</v>
      </c>
      <c r="Q52">
        <v>0</v>
      </c>
      <c r="R52">
        <v>27</v>
      </c>
      <c r="S52">
        <v>189</v>
      </c>
      <c r="T52">
        <v>0</v>
      </c>
      <c r="V52">
        <v>0</v>
      </c>
      <c r="W52">
        <v>1356</v>
      </c>
    </row>
    <row r="53" spans="1:23" x14ac:dyDescent="0.25">
      <c r="H53" t="s">
        <v>28</v>
      </c>
    </row>
    <row r="54" spans="1:23" x14ac:dyDescent="0.25">
      <c r="A54">
        <v>24</v>
      </c>
      <c r="B54">
        <v>123</v>
      </c>
      <c r="C54" t="s">
        <v>118</v>
      </c>
      <c r="D54" t="s">
        <v>119</v>
      </c>
      <c r="E54" t="s">
        <v>120</v>
      </c>
      <c r="F54" t="s">
        <v>121</v>
      </c>
      <c r="G54" t="str">
        <f>"201507002744"</f>
        <v>201507002744</v>
      </c>
      <c r="H54" t="s">
        <v>122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40</v>
      </c>
      <c r="S54">
        <v>280</v>
      </c>
      <c r="T54">
        <v>0</v>
      </c>
      <c r="V54">
        <v>0</v>
      </c>
      <c r="W54" t="s">
        <v>123</v>
      </c>
    </row>
    <row r="55" spans="1:23" x14ac:dyDescent="0.25">
      <c r="H55" t="s">
        <v>124</v>
      </c>
    </row>
    <row r="56" spans="1:23" x14ac:dyDescent="0.25">
      <c r="A56">
        <v>25</v>
      </c>
      <c r="B56">
        <v>550</v>
      </c>
      <c r="C56" t="s">
        <v>125</v>
      </c>
      <c r="D56" t="s">
        <v>60</v>
      </c>
      <c r="E56" t="s">
        <v>126</v>
      </c>
      <c r="F56" t="s">
        <v>127</v>
      </c>
      <c r="G56" t="str">
        <f>"201506004484"</f>
        <v>201506004484</v>
      </c>
      <c r="H56" t="s">
        <v>128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42</v>
      </c>
      <c r="S56">
        <v>294</v>
      </c>
      <c r="T56">
        <v>0</v>
      </c>
      <c r="V56">
        <v>1</v>
      </c>
      <c r="W56" t="s">
        <v>129</v>
      </c>
    </row>
    <row r="57" spans="1:23" x14ac:dyDescent="0.25">
      <c r="H57" t="s">
        <v>130</v>
      </c>
    </row>
    <row r="58" spans="1:23" x14ac:dyDescent="0.25">
      <c r="A58">
        <v>26</v>
      </c>
      <c r="B58">
        <v>32</v>
      </c>
      <c r="C58" t="s">
        <v>131</v>
      </c>
      <c r="D58" t="s">
        <v>132</v>
      </c>
      <c r="E58" t="s">
        <v>133</v>
      </c>
      <c r="F58" t="s">
        <v>134</v>
      </c>
      <c r="G58" t="str">
        <f>"201507001042"</f>
        <v>201507001042</v>
      </c>
      <c r="H58">
        <v>1023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40</v>
      </c>
      <c r="S58">
        <v>280</v>
      </c>
      <c r="T58">
        <v>0</v>
      </c>
      <c r="V58">
        <v>0</v>
      </c>
      <c r="W58">
        <v>1303</v>
      </c>
    </row>
    <row r="59" spans="1:23" x14ac:dyDescent="0.25">
      <c r="H59" t="s">
        <v>135</v>
      </c>
    </row>
    <row r="60" spans="1:23" x14ac:dyDescent="0.25">
      <c r="A60">
        <v>27</v>
      </c>
      <c r="B60">
        <v>536</v>
      </c>
      <c r="C60" t="s">
        <v>131</v>
      </c>
      <c r="D60" t="s">
        <v>54</v>
      </c>
      <c r="E60" t="s">
        <v>136</v>
      </c>
      <c r="F60" t="s">
        <v>137</v>
      </c>
      <c r="G60" t="str">
        <f>"00216061"</f>
        <v>00216061</v>
      </c>
      <c r="H60" t="s">
        <v>138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24</v>
      </c>
      <c r="S60">
        <v>168</v>
      </c>
      <c r="T60">
        <v>0</v>
      </c>
      <c r="V60">
        <v>1</v>
      </c>
      <c r="W60" t="s">
        <v>139</v>
      </c>
    </row>
    <row r="61" spans="1:23" x14ac:dyDescent="0.25">
      <c r="H61" t="s">
        <v>135</v>
      </c>
    </row>
    <row r="62" spans="1:23" x14ac:dyDescent="0.25">
      <c r="A62">
        <v>28</v>
      </c>
      <c r="B62">
        <v>442</v>
      </c>
      <c r="C62" t="s">
        <v>140</v>
      </c>
      <c r="D62" t="s">
        <v>136</v>
      </c>
      <c r="E62" t="s">
        <v>14</v>
      </c>
      <c r="F62" t="s">
        <v>141</v>
      </c>
      <c r="G62" t="str">
        <f>"00221491"</f>
        <v>00221491</v>
      </c>
      <c r="H62" t="s">
        <v>142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47</v>
      </c>
      <c r="S62">
        <v>329</v>
      </c>
      <c r="T62">
        <v>0</v>
      </c>
      <c r="V62">
        <v>0</v>
      </c>
      <c r="W62" t="s">
        <v>143</v>
      </c>
    </row>
    <row r="63" spans="1:23" x14ac:dyDescent="0.25">
      <c r="H63" t="s">
        <v>88</v>
      </c>
    </row>
    <row r="64" spans="1:23" x14ac:dyDescent="0.25">
      <c r="A64">
        <v>29</v>
      </c>
      <c r="B64">
        <v>104</v>
      </c>
      <c r="C64" t="s">
        <v>144</v>
      </c>
      <c r="D64" t="s">
        <v>34</v>
      </c>
      <c r="E64" t="s">
        <v>77</v>
      </c>
      <c r="F64" t="s">
        <v>145</v>
      </c>
      <c r="G64" t="str">
        <f>"201507005076"</f>
        <v>201507005076</v>
      </c>
      <c r="H64" t="s">
        <v>146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24</v>
      </c>
      <c r="S64">
        <v>168</v>
      </c>
      <c r="T64">
        <v>0</v>
      </c>
      <c r="V64">
        <v>0</v>
      </c>
      <c r="W64" t="s">
        <v>147</v>
      </c>
    </row>
    <row r="65" spans="1:23" x14ac:dyDescent="0.25">
      <c r="H65" t="s">
        <v>148</v>
      </c>
    </row>
    <row r="66" spans="1:23" x14ac:dyDescent="0.25">
      <c r="A66">
        <v>30</v>
      </c>
      <c r="B66">
        <v>63</v>
      </c>
      <c r="C66" t="s">
        <v>149</v>
      </c>
      <c r="D66" t="s">
        <v>26</v>
      </c>
      <c r="E66" t="s">
        <v>54</v>
      </c>
      <c r="F66" t="s">
        <v>150</v>
      </c>
      <c r="G66" t="str">
        <f>"00010064"</f>
        <v>00010064</v>
      </c>
      <c r="H66" t="s">
        <v>151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65</v>
      </c>
      <c r="S66">
        <v>455</v>
      </c>
      <c r="T66">
        <v>0</v>
      </c>
      <c r="V66">
        <v>0</v>
      </c>
      <c r="W66" t="s">
        <v>152</v>
      </c>
    </row>
    <row r="67" spans="1:23" x14ac:dyDescent="0.25">
      <c r="H67" t="s">
        <v>52</v>
      </c>
    </row>
    <row r="68" spans="1:23" x14ac:dyDescent="0.25">
      <c r="A68">
        <v>31</v>
      </c>
      <c r="B68">
        <v>201</v>
      </c>
      <c r="C68" t="s">
        <v>153</v>
      </c>
      <c r="D68" t="s">
        <v>30</v>
      </c>
      <c r="E68" t="s">
        <v>154</v>
      </c>
      <c r="F68" t="s">
        <v>155</v>
      </c>
      <c r="G68" t="str">
        <f>"201507004772"</f>
        <v>201507004772</v>
      </c>
      <c r="H68">
        <v>836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60</v>
      </c>
      <c r="S68">
        <v>420</v>
      </c>
      <c r="T68">
        <v>0</v>
      </c>
      <c r="V68">
        <v>0</v>
      </c>
      <c r="W68">
        <v>1256</v>
      </c>
    </row>
    <row r="69" spans="1:23" x14ac:dyDescent="0.25">
      <c r="H69" t="s">
        <v>156</v>
      </c>
    </row>
    <row r="70" spans="1:23" x14ac:dyDescent="0.25">
      <c r="A70">
        <v>32</v>
      </c>
      <c r="B70">
        <v>492</v>
      </c>
      <c r="C70" t="s">
        <v>157</v>
      </c>
      <c r="D70" t="s">
        <v>158</v>
      </c>
      <c r="E70" t="s">
        <v>158</v>
      </c>
      <c r="F70" t="s">
        <v>159</v>
      </c>
      <c r="G70" t="str">
        <f>"201507004106"</f>
        <v>201507004106</v>
      </c>
      <c r="H70">
        <v>715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77</v>
      </c>
      <c r="S70">
        <v>539</v>
      </c>
      <c r="T70">
        <v>0</v>
      </c>
      <c r="V70">
        <v>0</v>
      </c>
      <c r="W70">
        <v>1254</v>
      </c>
    </row>
    <row r="71" spans="1:23" x14ac:dyDescent="0.25">
      <c r="H71" t="s">
        <v>28</v>
      </c>
    </row>
    <row r="72" spans="1:23" x14ac:dyDescent="0.25">
      <c r="A72">
        <v>33</v>
      </c>
      <c r="B72">
        <v>113</v>
      </c>
      <c r="C72" t="s">
        <v>160</v>
      </c>
      <c r="D72" t="s">
        <v>26</v>
      </c>
      <c r="E72" t="s">
        <v>161</v>
      </c>
      <c r="F72" t="s">
        <v>162</v>
      </c>
      <c r="G72" t="str">
        <f>"201507004378"</f>
        <v>201507004378</v>
      </c>
      <c r="H72" t="s">
        <v>163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46</v>
      </c>
      <c r="S72">
        <v>322</v>
      </c>
      <c r="T72">
        <v>0</v>
      </c>
      <c r="V72">
        <v>0</v>
      </c>
      <c r="W72" t="s">
        <v>164</v>
      </c>
    </row>
    <row r="73" spans="1:23" x14ac:dyDescent="0.25">
      <c r="H73" t="s">
        <v>52</v>
      </c>
    </row>
    <row r="74" spans="1:23" x14ac:dyDescent="0.25">
      <c r="A74">
        <v>34</v>
      </c>
      <c r="B74">
        <v>167</v>
      </c>
      <c r="C74" t="s">
        <v>165</v>
      </c>
      <c r="D74" t="s">
        <v>126</v>
      </c>
      <c r="E74" t="s">
        <v>30</v>
      </c>
      <c r="F74" t="s">
        <v>166</v>
      </c>
      <c r="G74" t="str">
        <f>"201507003808"</f>
        <v>201507003808</v>
      </c>
      <c r="H74">
        <v>770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47</v>
      </c>
      <c r="S74">
        <v>329</v>
      </c>
      <c r="T74">
        <v>0</v>
      </c>
      <c r="V74">
        <v>0</v>
      </c>
      <c r="W74">
        <v>1249</v>
      </c>
    </row>
    <row r="75" spans="1:23" x14ac:dyDescent="0.25">
      <c r="H75" t="s">
        <v>28</v>
      </c>
    </row>
    <row r="76" spans="1:23" x14ac:dyDescent="0.25">
      <c r="A76">
        <v>35</v>
      </c>
      <c r="B76">
        <v>409</v>
      </c>
      <c r="C76" t="s">
        <v>167</v>
      </c>
      <c r="D76" t="s">
        <v>168</v>
      </c>
      <c r="E76" t="s">
        <v>169</v>
      </c>
      <c r="F76" t="s">
        <v>170</v>
      </c>
      <c r="G76" t="str">
        <f>"201507002843"</f>
        <v>201507002843</v>
      </c>
      <c r="H76" t="s">
        <v>146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20</v>
      </c>
      <c r="S76">
        <v>140</v>
      </c>
      <c r="T76">
        <v>0</v>
      </c>
      <c r="V76">
        <v>0</v>
      </c>
      <c r="W76" t="s">
        <v>171</v>
      </c>
    </row>
    <row r="77" spans="1:23" x14ac:dyDescent="0.25">
      <c r="H77" t="s">
        <v>135</v>
      </c>
    </row>
    <row r="78" spans="1:23" x14ac:dyDescent="0.25">
      <c r="A78">
        <v>36</v>
      </c>
      <c r="B78">
        <v>115</v>
      </c>
      <c r="C78" t="s">
        <v>172</v>
      </c>
      <c r="D78" t="s">
        <v>54</v>
      </c>
      <c r="E78" t="s">
        <v>136</v>
      </c>
      <c r="F78" t="s">
        <v>173</v>
      </c>
      <c r="G78" t="str">
        <f>"201506003003"</f>
        <v>201506003003</v>
      </c>
      <c r="H78" t="s">
        <v>174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68</v>
      </c>
      <c r="S78">
        <v>476</v>
      </c>
      <c r="T78">
        <v>0</v>
      </c>
      <c r="V78">
        <v>0</v>
      </c>
      <c r="W78" t="s">
        <v>175</v>
      </c>
    </row>
    <row r="79" spans="1:23" x14ac:dyDescent="0.25">
      <c r="H79" t="s">
        <v>130</v>
      </c>
    </row>
    <row r="80" spans="1:23" x14ac:dyDescent="0.25">
      <c r="A80">
        <v>37</v>
      </c>
      <c r="B80">
        <v>397</v>
      </c>
      <c r="C80" t="s">
        <v>176</v>
      </c>
      <c r="D80" t="s">
        <v>169</v>
      </c>
      <c r="E80" t="s">
        <v>154</v>
      </c>
      <c r="F80" t="s">
        <v>177</v>
      </c>
      <c r="G80" t="str">
        <f>"00220414"</f>
        <v>00220414</v>
      </c>
      <c r="H80" t="s">
        <v>163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20</v>
      </c>
      <c r="S80">
        <v>140</v>
      </c>
      <c r="T80">
        <v>0</v>
      </c>
      <c r="V80">
        <v>0</v>
      </c>
      <c r="W80" t="s">
        <v>178</v>
      </c>
    </row>
    <row r="81" spans="1:23" x14ac:dyDescent="0.25">
      <c r="H81" t="s">
        <v>28</v>
      </c>
    </row>
    <row r="82" spans="1:23" x14ac:dyDescent="0.25">
      <c r="A82">
        <v>38</v>
      </c>
      <c r="B82">
        <v>385</v>
      </c>
      <c r="C82" t="s">
        <v>179</v>
      </c>
      <c r="D82" t="s">
        <v>39</v>
      </c>
      <c r="E82" t="s">
        <v>77</v>
      </c>
      <c r="F82" t="s">
        <v>180</v>
      </c>
      <c r="G82" t="str">
        <f>"201507002781"</f>
        <v>201507002781</v>
      </c>
      <c r="H82" t="s">
        <v>181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59</v>
      </c>
      <c r="S82">
        <v>413</v>
      </c>
      <c r="T82">
        <v>0</v>
      </c>
      <c r="V82">
        <v>0</v>
      </c>
      <c r="W82" t="s">
        <v>182</v>
      </c>
    </row>
    <row r="83" spans="1:23" x14ac:dyDescent="0.25">
      <c r="H83">
        <v>304</v>
      </c>
    </row>
    <row r="84" spans="1:23" x14ac:dyDescent="0.25">
      <c r="A84">
        <v>39</v>
      </c>
      <c r="B84">
        <v>50</v>
      </c>
      <c r="C84" t="s">
        <v>183</v>
      </c>
      <c r="D84" t="s">
        <v>54</v>
      </c>
      <c r="E84" t="s">
        <v>136</v>
      </c>
      <c r="F84" t="s">
        <v>184</v>
      </c>
      <c r="G84" t="str">
        <f>"201507003254"</f>
        <v>201507003254</v>
      </c>
      <c r="H84">
        <v>957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16</v>
      </c>
      <c r="S84">
        <v>112</v>
      </c>
      <c r="T84">
        <v>0</v>
      </c>
      <c r="V84">
        <v>0</v>
      </c>
      <c r="W84">
        <v>1219</v>
      </c>
    </row>
    <row r="85" spans="1:23" x14ac:dyDescent="0.25">
      <c r="H85" t="s">
        <v>28</v>
      </c>
    </row>
    <row r="86" spans="1:23" x14ac:dyDescent="0.25">
      <c r="A86">
        <v>40</v>
      </c>
      <c r="B86">
        <v>114</v>
      </c>
      <c r="C86" t="s">
        <v>185</v>
      </c>
      <c r="D86" t="s">
        <v>186</v>
      </c>
      <c r="E86" t="s">
        <v>54</v>
      </c>
      <c r="F86" t="s">
        <v>187</v>
      </c>
      <c r="G86" t="str">
        <f>"201507003228"</f>
        <v>201507003228</v>
      </c>
      <c r="H86" t="s">
        <v>188</v>
      </c>
      <c r="I86">
        <v>150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23</v>
      </c>
      <c r="S86">
        <v>161</v>
      </c>
      <c r="T86">
        <v>0</v>
      </c>
      <c r="V86">
        <v>0</v>
      </c>
      <c r="W86" t="s">
        <v>189</v>
      </c>
    </row>
    <row r="87" spans="1:23" x14ac:dyDescent="0.25">
      <c r="H87" t="s">
        <v>190</v>
      </c>
    </row>
    <row r="88" spans="1:23" x14ac:dyDescent="0.25">
      <c r="A88">
        <v>41</v>
      </c>
      <c r="B88">
        <v>509</v>
      </c>
      <c r="C88" t="s">
        <v>191</v>
      </c>
      <c r="D88" t="s">
        <v>192</v>
      </c>
      <c r="E88" t="s">
        <v>40</v>
      </c>
      <c r="F88" t="s">
        <v>193</v>
      </c>
      <c r="G88" t="str">
        <f>"201506003597"</f>
        <v>201506003597</v>
      </c>
      <c r="H88" t="s">
        <v>50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18</v>
      </c>
      <c r="S88">
        <v>126</v>
      </c>
      <c r="T88">
        <v>0</v>
      </c>
      <c r="V88">
        <v>0</v>
      </c>
      <c r="W88" t="s">
        <v>194</v>
      </c>
    </row>
    <row r="89" spans="1:23" x14ac:dyDescent="0.25">
      <c r="H89" t="s">
        <v>52</v>
      </c>
    </row>
    <row r="90" spans="1:23" x14ac:dyDescent="0.25">
      <c r="A90">
        <v>42</v>
      </c>
      <c r="B90">
        <v>561</v>
      </c>
      <c r="C90" t="s">
        <v>195</v>
      </c>
      <c r="D90" t="s">
        <v>196</v>
      </c>
      <c r="E90" t="s">
        <v>60</v>
      </c>
      <c r="F90" t="s">
        <v>197</v>
      </c>
      <c r="G90" t="str">
        <f>"201412004907"</f>
        <v>201412004907</v>
      </c>
      <c r="H90" t="s">
        <v>198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56</v>
      </c>
      <c r="S90">
        <v>392</v>
      </c>
      <c r="T90">
        <v>0</v>
      </c>
      <c r="V90">
        <v>0</v>
      </c>
      <c r="W90" t="s">
        <v>199</v>
      </c>
    </row>
    <row r="91" spans="1:23" x14ac:dyDescent="0.25">
      <c r="H91" t="s">
        <v>88</v>
      </c>
    </row>
    <row r="92" spans="1:23" x14ac:dyDescent="0.25">
      <c r="A92">
        <v>43</v>
      </c>
      <c r="B92">
        <v>31</v>
      </c>
      <c r="C92" t="s">
        <v>200</v>
      </c>
      <c r="D92" t="s">
        <v>201</v>
      </c>
      <c r="E92" t="s">
        <v>34</v>
      </c>
      <c r="F92" t="s">
        <v>202</v>
      </c>
      <c r="G92" t="str">
        <f>"00220680"</f>
        <v>00220680</v>
      </c>
      <c r="H92">
        <v>1034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24</v>
      </c>
      <c r="S92">
        <v>168</v>
      </c>
      <c r="T92">
        <v>0</v>
      </c>
      <c r="V92">
        <v>0</v>
      </c>
      <c r="W92">
        <v>1202</v>
      </c>
    </row>
    <row r="93" spans="1:23" x14ac:dyDescent="0.25">
      <c r="H93" t="s">
        <v>135</v>
      </c>
    </row>
    <row r="94" spans="1:23" x14ac:dyDescent="0.25">
      <c r="A94">
        <v>44</v>
      </c>
      <c r="B94">
        <v>410</v>
      </c>
      <c r="C94" t="s">
        <v>203</v>
      </c>
      <c r="D94" t="s">
        <v>39</v>
      </c>
      <c r="E94" t="s">
        <v>30</v>
      </c>
      <c r="F94" t="s">
        <v>204</v>
      </c>
      <c r="G94" t="str">
        <f>"201506004485"</f>
        <v>201506004485</v>
      </c>
      <c r="H94" t="s">
        <v>50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16</v>
      </c>
      <c r="S94">
        <v>112</v>
      </c>
      <c r="T94">
        <v>115</v>
      </c>
      <c r="U94">
        <v>304</v>
      </c>
      <c r="V94">
        <v>0</v>
      </c>
      <c r="W94" t="s">
        <v>205</v>
      </c>
    </row>
    <row r="95" spans="1:23" x14ac:dyDescent="0.25">
      <c r="H95" t="s">
        <v>28</v>
      </c>
    </row>
    <row r="96" spans="1:23" x14ac:dyDescent="0.25">
      <c r="A96">
        <v>45</v>
      </c>
      <c r="B96">
        <v>628</v>
      </c>
      <c r="C96" t="s">
        <v>206</v>
      </c>
      <c r="D96" t="s">
        <v>207</v>
      </c>
      <c r="E96" t="s">
        <v>208</v>
      </c>
      <c r="F96" t="s">
        <v>209</v>
      </c>
      <c r="G96" t="str">
        <f>"201402007106"</f>
        <v>201402007106</v>
      </c>
      <c r="H96" t="s">
        <v>163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16</v>
      </c>
      <c r="S96">
        <v>112</v>
      </c>
      <c r="T96">
        <v>0</v>
      </c>
      <c r="V96">
        <v>0</v>
      </c>
      <c r="W96" t="s">
        <v>210</v>
      </c>
    </row>
    <row r="97" spans="1:23" x14ac:dyDescent="0.25">
      <c r="H97" t="s">
        <v>100</v>
      </c>
    </row>
    <row r="98" spans="1:23" x14ac:dyDescent="0.25">
      <c r="A98">
        <v>46</v>
      </c>
      <c r="B98">
        <v>306</v>
      </c>
      <c r="C98" t="s">
        <v>211</v>
      </c>
      <c r="D98" t="s">
        <v>30</v>
      </c>
      <c r="E98" t="s">
        <v>158</v>
      </c>
      <c r="F98" t="s">
        <v>212</v>
      </c>
      <c r="G98" t="str">
        <f>"201507000191"</f>
        <v>201507000191</v>
      </c>
      <c r="H98" t="s">
        <v>138</v>
      </c>
      <c r="I98">
        <v>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25</v>
      </c>
      <c r="S98">
        <v>175</v>
      </c>
      <c r="T98">
        <v>115</v>
      </c>
      <c r="U98">
        <v>304</v>
      </c>
      <c r="V98">
        <v>0</v>
      </c>
      <c r="W98" t="s">
        <v>213</v>
      </c>
    </row>
    <row r="99" spans="1:23" x14ac:dyDescent="0.25">
      <c r="H99">
        <v>304</v>
      </c>
    </row>
    <row r="100" spans="1:23" x14ac:dyDescent="0.25">
      <c r="A100">
        <v>47</v>
      </c>
      <c r="B100">
        <v>411</v>
      </c>
      <c r="C100" t="s">
        <v>214</v>
      </c>
      <c r="D100" t="s">
        <v>136</v>
      </c>
      <c r="E100" t="s">
        <v>40</v>
      </c>
      <c r="F100" t="s">
        <v>215</v>
      </c>
      <c r="G100" t="str">
        <f>"00209339"</f>
        <v>00209339</v>
      </c>
      <c r="H100">
        <v>902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41</v>
      </c>
      <c r="S100">
        <v>287</v>
      </c>
      <c r="T100">
        <v>115</v>
      </c>
      <c r="U100">
        <v>304</v>
      </c>
      <c r="V100">
        <v>0</v>
      </c>
      <c r="W100">
        <v>1189</v>
      </c>
    </row>
    <row r="101" spans="1:23" x14ac:dyDescent="0.25">
      <c r="H101" t="s">
        <v>100</v>
      </c>
    </row>
    <row r="102" spans="1:23" x14ac:dyDescent="0.25">
      <c r="A102">
        <v>48</v>
      </c>
      <c r="B102">
        <v>151</v>
      </c>
      <c r="C102" t="s">
        <v>216</v>
      </c>
      <c r="D102" t="s">
        <v>186</v>
      </c>
      <c r="E102" t="s">
        <v>161</v>
      </c>
      <c r="F102" t="s">
        <v>217</v>
      </c>
      <c r="G102" t="str">
        <f>"201511025860"</f>
        <v>201511025860</v>
      </c>
      <c r="H102" t="s">
        <v>45</v>
      </c>
      <c r="I102">
        <v>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16</v>
      </c>
      <c r="S102">
        <v>112</v>
      </c>
      <c r="T102">
        <v>0</v>
      </c>
      <c r="V102">
        <v>0</v>
      </c>
      <c r="W102" t="s">
        <v>218</v>
      </c>
    </row>
    <row r="103" spans="1:23" x14ac:dyDescent="0.25">
      <c r="H103" t="s">
        <v>28</v>
      </c>
    </row>
    <row r="104" spans="1:23" x14ac:dyDescent="0.25">
      <c r="A104">
        <v>49</v>
      </c>
      <c r="B104">
        <v>620</v>
      </c>
      <c r="C104" t="s">
        <v>219</v>
      </c>
      <c r="D104" t="s">
        <v>220</v>
      </c>
      <c r="E104" t="s">
        <v>221</v>
      </c>
      <c r="F104" t="s">
        <v>222</v>
      </c>
      <c r="G104" t="str">
        <f>"00220549"</f>
        <v>00220549</v>
      </c>
      <c r="H104" t="s">
        <v>223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50</v>
      </c>
      <c r="S104">
        <v>350</v>
      </c>
      <c r="T104">
        <v>0</v>
      </c>
      <c r="V104">
        <v>0</v>
      </c>
      <c r="W104" t="s">
        <v>224</v>
      </c>
    </row>
    <row r="105" spans="1:23" x14ac:dyDescent="0.25">
      <c r="H105" t="s">
        <v>225</v>
      </c>
    </row>
    <row r="106" spans="1:23" x14ac:dyDescent="0.25">
      <c r="A106">
        <v>50</v>
      </c>
      <c r="B106">
        <v>124</v>
      </c>
      <c r="C106" t="s">
        <v>118</v>
      </c>
      <c r="D106" t="s">
        <v>39</v>
      </c>
      <c r="E106" t="s">
        <v>120</v>
      </c>
      <c r="F106" t="s">
        <v>226</v>
      </c>
      <c r="G106" t="str">
        <f>"201507001905"</f>
        <v>201507001905</v>
      </c>
      <c r="H106" t="s">
        <v>227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32</v>
      </c>
      <c r="S106">
        <v>224</v>
      </c>
      <c r="T106">
        <v>0</v>
      </c>
      <c r="V106">
        <v>0</v>
      </c>
      <c r="W106" t="s">
        <v>228</v>
      </c>
    </row>
    <row r="107" spans="1:23" x14ac:dyDescent="0.25">
      <c r="H107" t="s">
        <v>135</v>
      </c>
    </row>
    <row r="108" spans="1:23" x14ac:dyDescent="0.25">
      <c r="A108">
        <v>51</v>
      </c>
      <c r="B108">
        <v>456</v>
      </c>
      <c r="C108" t="s">
        <v>229</v>
      </c>
      <c r="D108" t="s">
        <v>136</v>
      </c>
      <c r="E108" t="s">
        <v>230</v>
      </c>
      <c r="F108" t="s">
        <v>231</v>
      </c>
      <c r="G108" t="str">
        <f>"201507001669"</f>
        <v>201507001669</v>
      </c>
      <c r="H108">
        <v>990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25</v>
      </c>
      <c r="S108">
        <v>175</v>
      </c>
      <c r="T108">
        <v>265</v>
      </c>
      <c r="U108">
        <v>304</v>
      </c>
      <c r="V108">
        <v>0</v>
      </c>
      <c r="W108">
        <v>1165</v>
      </c>
    </row>
    <row r="109" spans="1:23" x14ac:dyDescent="0.25">
      <c r="H109">
        <v>304</v>
      </c>
    </row>
    <row r="110" spans="1:23" x14ac:dyDescent="0.25">
      <c r="A110">
        <v>52</v>
      </c>
      <c r="B110">
        <v>604</v>
      </c>
      <c r="C110" t="s">
        <v>232</v>
      </c>
      <c r="D110" t="s">
        <v>233</v>
      </c>
      <c r="E110" t="s">
        <v>234</v>
      </c>
      <c r="F110" t="s">
        <v>235</v>
      </c>
      <c r="G110" t="str">
        <f>"00219650"</f>
        <v>00219650</v>
      </c>
      <c r="H110">
        <v>1045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16</v>
      </c>
      <c r="S110">
        <v>112</v>
      </c>
      <c r="T110">
        <v>0</v>
      </c>
      <c r="V110">
        <v>0</v>
      </c>
      <c r="W110">
        <v>1157</v>
      </c>
    </row>
    <row r="111" spans="1:23" x14ac:dyDescent="0.25">
      <c r="H111" t="s">
        <v>236</v>
      </c>
    </row>
    <row r="112" spans="1:23" x14ac:dyDescent="0.25">
      <c r="A112">
        <v>53</v>
      </c>
      <c r="B112">
        <v>207</v>
      </c>
      <c r="C112" t="s">
        <v>237</v>
      </c>
      <c r="D112" t="s">
        <v>161</v>
      </c>
      <c r="E112" t="s">
        <v>21</v>
      </c>
      <c r="F112" t="s">
        <v>238</v>
      </c>
      <c r="G112" t="str">
        <f>"201507004136"</f>
        <v>201507004136</v>
      </c>
      <c r="H112" t="s">
        <v>163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31</v>
      </c>
      <c r="S112">
        <v>217</v>
      </c>
      <c r="T112">
        <v>0</v>
      </c>
      <c r="V112">
        <v>0</v>
      </c>
      <c r="W112" t="s">
        <v>239</v>
      </c>
    </row>
    <row r="113" spans="1:23" x14ac:dyDescent="0.25">
      <c r="H113" t="s">
        <v>135</v>
      </c>
    </row>
    <row r="114" spans="1:23" x14ac:dyDescent="0.25">
      <c r="A114">
        <v>54</v>
      </c>
      <c r="B114">
        <v>345</v>
      </c>
      <c r="C114" t="s">
        <v>240</v>
      </c>
      <c r="D114" t="s">
        <v>103</v>
      </c>
      <c r="E114" t="s">
        <v>241</v>
      </c>
      <c r="F114" t="s">
        <v>242</v>
      </c>
      <c r="G114" t="str">
        <f>"201504002841"</f>
        <v>201504002841</v>
      </c>
      <c r="H114">
        <v>990</v>
      </c>
      <c r="I114">
        <v>0</v>
      </c>
      <c r="J114">
        <v>50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14</v>
      </c>
      <c r="S114">
        <v>98</v>
      </c>
      <c r="T114">
        <v>0</v>
      </c>
      <c r="V114">
        <v>0</v>
      </c>
      <c r="W114">
        <v>1138</v>
      </c>
    </row>
    <row r="115" spans="1:23" x14ac:dyDescent="0.25">
      <c r="H115" t="s">
        <v>62</v>
      </c>
    </row>
    <row r="116" spans="1:23" x14ac:dyDescent="0.25">
      <c r="A116">
        <v>55</v>
      </c>
      <c r="B116">
        <v>200</v>
      </c>
      <c r="C116" t="s">
        <v>243</v>
      </c>
      <c r="D116" t="s">
        <v>25</v>
      </c>
      <c r="E116" t="s">
        <v>26</v>
      </c>
      <c r="F116" t="s">
        <v>244</v>
      </c>
      <c r="G116" t="str">
        <f>"201506004395"</f>
        <v>201506004395</v>
      </c>
      <c r="H116" t="s">
        <v>245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40</v>
      </c>
      <c r="S116">
        <v>280</v>
      </c>
      <c r="T116">
        <v>0</v>
      </c>
      <c r="V116">
        <v>0</v>
      </c>
      <c r="W116" t="s">
        <v>246</v>
      </c>
    </row>
    <row r="117" spans="1:23" x14ac:dyDescent="0.25">
      <c r="H117" t="s">
        <v>135</v>
      </c>
    </row>
    <row r="118" spans="1:23" x14ac:dyDescent="0.25">
      <c r="A118">
        <v>56</v>
      </c>
      <c r="B118">
        <v>504</v>
      </c>
      <c r="C118" t="s">
        <v>247</v>
      </c>
      <c r="D118" t="s">
        <v>34</v>
      </c>
      <c r="E118" t="s">
        <v>248</v>
      </c>
      <c r="F118" t="s">
        <v>249</v>
      </c>
      <c r="G118" t="str">
        <f>"201507002353"</f>
        <v>201507002353</v>
      </c>
      <c r="H118" t="s">
        <v>250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18</v>
      </c>
      <c r="S118">
        <v>126</v>
      </c>
      <c r="T118">
        <v>115</v>
      </c>
      <c r="U118">
        <v>304</v>
      </c>
      <c r="V118">
        <v>0</v>
      </c>
      <c r="W118" t="s">
        <v>251</v>
      </c>
    </row>
    <row r="119" spans="1:23" x14ac:dyDescent="0.25">
      <c r="H119" t="s">
        <v>28</v>
      </c>
    </row>
    <row r="120" spans="1:23" x14ac:dyDescent="0.25">
      <c r="A120">
        <v>57</v>
      </c>
      <c r="B120">
        <v>10</v>
      </c>
      <c r="C120" t="s">
        <v>252</v>
      </c>
      <c r="D120" t="s">
        <v>161</v>
      </c>
      <c r="E120" t="s">
        <v>34</v>
      </c>
      <c r="F120" t="s">
        <v>253</v>
      </c>
      <c r="G120" t="str">
        <f>"201409002707"</f>
        <v>201409002707</v>
      </c>
      <c r="H120">
        <v>913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6</v>
      </c>
      <c r="S120">
        <v>42</v>
      </c>
      <c r="T120">
        <v>0</v>
      </c>
      <c r="V120">
        <v>0</v>
      </c>
      <c r="W120">
        <v>1105</v>
      </c>
    </row>
    <row r="121" spans="1:23" x14ac:dyDescent="0.25">
      <c r="H121" t="s">
        <v>100</v>
      </c>
    </row>
    <row r="122" spans="1:23" x14ac:dyDescent="0.25">
      <c r="A122">
        <v>58</v>
      </c>
      <c r="B122">
        <v>645</v>
      </c>
      <c r="C122" t="s">
        <v>254</v>
      </c>
      <c r="D122" t="s">
        <v>14</v>
      </c>
      <c r="E122" t="s">
        <v>40</v>
      </c>
      <c r="F122" t="s">
        <v>255</v>
      </c>
      <c r="G122" t="str">
        <f>"201507001965"</f>
        <v>201507001965</v>
      </c>
      <c r="H122">
        <v>858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34</v>
      </c>
      <c r="S122">
        <v>238</v>
      </c>
      <c r="T122">
        <v>0</v>
      </c>
      <c r="V122">
        <v>0</v>
      </c>
      <c r="W122">
        <v>1096</v>
      </c>
    </row>
    <row r="123" spans="1:23" x14ac:dyDescent="0.25">
      <c r="H123" t="s">
        <v>114</v>
      </c>
    </row>
    <row r="124" spans="1:23" x14ac:dyDescent="0.25">
      <c r="A124">
        <v>59</v>
      </c>
      <c r="B124">
        <v>348</v>
      </c>
      <c r="C124" t="s">
        <v>256</v>
      </c>
      <c r="D124" t="s">
        <v>257</v>
      </c>
      <c r="E124" t="s">
        <v>30</v>
      </c>
      <c r="F124" t="s">
        <v>258</v>
      </c>
      <c r="G124" t="str">
        <f>"201507003671"</f>
        <v>201507003671</v>
      </c>
      <c r="H124" t="s">
        <v>259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7</v>
      </c>
      <c r="S124">
        <v>49</v>
      </c>
      <c r="T124">
        <v>0</v>
      </c>
      <c r="V124">
        <v>1</v>
      </c>
      <c r="W124" t="s">
        <v>260</v>
      </c>
    </row>
    <row r="125" spans="1:23" x14ac:dyDescent="0.25">
      <c r="H125" t="s">
        <v>52</v>
      </c>
    </row>
    <row r="126" spans="1:23" x14ac:dyDescent="0.25">
      <c r="A126">
        <v>60</v>
      </c>
      <c r="B126">
        <v>389</v>
      </c>
      <c r="C126" t="s">
        <v>261</v>
      </c>
      <c r="D126" t="s">
        <v>136</v>
      </c>
      <c r="E126" t="s">
        <v>64</v>
      </c>
      <c r="F126" t="s">
        <v>262</v>
      </c>
      <c r="G126" t="str">
        <f>"201507000643"</f>
        <v>201507000643</v>
      </c>
      <c r="H126">
        <v>935</v>
      </c>
      <c r="I126">
        <v>0</v>
      </c>
      <c r="J126">
        <v>30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14</v>
      </c>
      <c r="S126">
        <v>98</v>
      </c>
      <c r="T126">
        <v>0</v>
      </c>
      <c r="V126">
        <v>0</v>
      </c>
      <c r="W126">
        <v>1063</v>
      </c>
    </row>
    <row r="127" spans="1:23" x14ac:dyDescent="0.25">
      <c r="H127" t="s">
        <v>88</v>
      </c>
    </row>
    <row r="128" spans="1:23" x14ac:dyDescent="0.25">
      <c r="A128">
        <v>61</v>
      </c>
      <c r="B128">
        <v>510</v>
      </c>
      <c r="C128" t="s">
        <v>263</v>
      </c>
      <c r="D128" t="s">
        <v>132</v>
      </c>
      <c r="E128" t="s">
        <v>93</v>
      </c>
      <c r="F128" t="s">
        <v>264</v>
      </c>
      <c r="G128" t="str">
        <f>"201507003052"</f>
        <v>201507003052</v>
      </c>
      <c r="H128" t="s">
        <v>265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29</v>
      </c>
      <c r="S128">
        <v>203</v>
      </c>
      <c r="T128">
        <v>0</v>
      </c>
      <c r="V128">
        <v>0</v>
      </c>
      <c r="W128" t="s">
        <v>266</v>
      </c>
    </row>
    <row r="129" spans="1:23" x14ac:dyDescent="0.25">
      <c r="H129" t="s">
        <v>135</v>
      </c>
    </row>
    <row r="130" spans="1:23" x14ac:dyDescent="0.25">
      <c r="A130">
        <v>62</v>
      </c>
      <c r="B130">
        <v>203</v>
      </c>
      <c r="C130" t="s">
        <v>267</v>
      </c>
      <c r="D130" t="s">
        <v>158</v>
      </c>
      <c r="E130" t="s">
        <v>30</v>
      </c>
      <c r="F130" t="s">
        <v>268</v>
      </c>
      <c r="G130" t="str">
        <f>"201506001947"</f>
        <v>201506001947</v>
      </c>
      <c r="H130" t="s">
        <v>269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37</v>
      </c>
      <c r="S130">
        <v>259</v>
      </c>
      <c r="T130">
        <v>0</v>
      </c>
      <c r="V130">
        <v>0</v>
      </c>
      <c r="W130" t="s">
        <v>270</v>
      </c>
    </row>
    <row r="131" spans="1:23" x14ac:dyDescent="0.25">
      <c r="H131" t="s">
        <v>52</v>
      </c>
    </row>
    <row r="132" spans="1:23" x14ac:dyDescent="0.25">
      <c r="A132">
        <v>63</v>
      </c>
      <c r="B132">
        <v>168</v>
      </c>
      <c r="C132" t="s">
        <v>271</v>
      </c>
      <c r="D132" t="s">
        <v>272</v>
      </c>
      <c r="E132" t="s">
        <v>161</v>
      </c>
      <c r="F132" t="s">
        <v>273</v>
      </c>
      <c r="G132" t="str">
        <f>"201507004536"</f>
        <v>201507004536</v>
      </c>
      <c r="H132" t="s">
        <v>163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14</v>
      </c>
      <c r="S132">
        <v>98</v>
      </c>
      <c r="T132">
        <v>0</v>
      </c>
      <c r="V132">
        <v>0</v>
      </c>
      <c r="W132" t="s">
        <v>274</v>
      </c>
    </row>
    <row r="133" spans="1:23" x14ac:dyDescent="0.25">
      <c r="H133" t="s">
        <v>28</v>
      </c>
    </row>
    <row r="134" spans="1:23" x14ac:dyDescent="0.25">
      <c r="A134">
        <v>64</v>
      </c>
      <c r="B134">
        <v>116</v>
      </c>
      <c r="C134" t="s">
        <v>275</v>
      </c>
      <c r="D134" t="s">
        <v>21</v>
      </c>
      <c r="E134" t="s">
        <v>34</v>
      </c>
      <c r="F134" t="s">
        <v>276</v>
      </c>
      <c r="G134" t="str">
        <f>"201507003996"</f>
        <v>201507003996</v>
      </c>
      <c r="H134">
        <v>770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15</v>
      </c>
      <c r="S134">
        <v>105</v>
      </c>
      <c r="T134">
        <v>0</v>
      </c>
      <c r="V134">
        <v>0</v>
      </c>
      <c r="W134">
        <v>1025</v>
      </c>
    </row>
    <row r="135" spans="1:23" x14ac:dyDescent="0.25">
      <c r="H135" t="s">
        <v>52</v>
      </c>
    </row>
    <row r="136" spans="1:23" x14ac:dyDescent="0.25">
      <c r="A136">
        <v>65</v>
      </c>
      <c r="B136">
        <v>122</v>
      </c>
      <c r="C136" t="s">
        <v>277</v>
      </c>
      <c r="D136" t="s">
        <v>40</v>
      </c>
      <c r="E136" t="s">
        <v>169</v>
      </c>
      <c r="F136" t="s">
        <v>278</v>
      </c>
      <c r="G136" t="str">
        <f>"201507003823"</f>
        <v>201507003823</v>
      </c>
      <c r="H136" t="s">
        <v>279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23</v>
      </c>
      <c r="S136">
        <v>161</v>
      </c>
      <c r="T136">
        <v>0</v>
      </c>
      <c r="V136">
        <v>0</v>
      </c>
      <c r="W136" t="s">
        <v>280</v>
      </c>
    </row>
    <row r="137" spans="1:23" x14ac:dyDescent="0.25">
      <c r="H137" t="s">
        <v>88</v>
      </c>
    </row>
    <row r="138" spans="1:23" x14ac:dyDescent="0.25">
      <c r="A138">
        <v>66</v>
      </c>
      <c r="B138">
        <v>293</v>
      </c>
      <c r="C138" t="s">
        <v>281</v>
      </c>
      <c r="D138" t="s">
        <v>34</v>
      </c>
      <c r="E138" t="s">
        <v>25</v>
      </c>
      <c r="F138" t="s">
        <v>282</v>
      </c>
      <c r="G138" t="str">
        <f>"201507001303"</f>
        <v>201507001303</v>
      </c>
      <c r="H138">
        <v>891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16</v>
      </c>
      <c r="S138">
        <v>112</v>
      </c>
      <c r="T138">
        <v>0</v>
      </c>
      <c r="V138">
        <v>0</v>
      </c>
      <c r="W138">
        <v>1003</v>
      </c>
    </row>
    <row r="139" spans="1:23" x14ac:dyDescent="0.25">
      <c r="H139" t="s">
        <v>283</v>
      </c>
    </row>
    <row r="140" spans="1:23" x14ac:dyDescent="0.25">
      <c r="A140">
        <v>67</v>
      </c>
      <c r="B140">
        <v>225</v>
      </c>
      <c r="C140" t="s">
        <v>284</v>
      </c>
      <c r="D140" t="s">
        <v>39</v>
      </c>
      <c r="E140" t="s">
        <v>30</v>
      </c>
      <c r="F140" t="s">
        <v>285</v>
      </c>
      <c r="G140" t="str">
        <f>"201507003856"</f>
        <v>201507003856</v>
      </c>
      <c r="H140" t="s">
        <v>138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V140">
        <v>0</v>
      </c>
      <c r="W140" t="s">
        <v>138</v>
      </c>
    </row>
    <row r="141" spans="1:23" x14ac:dyDescent="0.25">
      <c r="H141" t="s">
        <v>28</v>
      </c>
    </row>
    <row r="142" spans="1:23" x14ac:dyDescent="0.25">
      <c r="A142">
        <v>68</v>
      </c>
      <c r="B142">
        <v>254</v>
      </c>
      <c r="C142" t="s">
        <v>286</v>
      </c>
      <c r="D142" t="s">
        <v>136</v>
      </c>
      <c r="E142" t="s">
        <v>40</v>
      </c>
      <c r="F142" t="s">
        <v>287</v>
      </c>
      <c r="G142" t="str">
        <f>"201507004206"</f>
        <v>201507004206</v>
      </c>
      <c r="H142">
        <v>770</v>
      </c>
      <c r="I142">
        <v>0</v>
      </c>
      <c r="J142">
        <v>30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24</v>
      </c>
      <c r="S142">
        <v>168</v>
      </c>
      <c r="T142">
        <v>0</v>
      </c>
      <c r="V142">
        <v>0</v>
      </c>
      <c r="W142">
        <v>968</v>
      </c>
    </row>
    <row r="143" spans="1:23" x14ac:dyDescent="0.25">
      <c r="H143" t="s">
        <v>37</v>
      </c>
    </row>
    <row r="144" spans="1:23" x14ac:dyDescent="0.25">
      <c r="A144">
        <v>69</v>
      </c>
      <c r="B144">
        <v>52</v>
      </c>
      <c r="C144" t="s">
        <v>288</v>
      </c>
      <c r="D144" t="s">
        <v>289</v>
      </c>
      <c r="E144" t="s">
        <v>290</v>
      </c>
      <c r="F144" t="s">
        <v>291</v>
      </c>
      <c r="G144" t="str">
        <f>"201507004195"</f>
        <v>201507004195</v>
      </c>
      <c r="H144" t="s">
        <v>292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49</v>
      </c>
      <c r="S144">
        <v>343</v>
      </c>
      <c r="T144">
        <v>0</v>
      </c>
      <c r="V144">
        <v>0</v>
      </c>
      <c r="W144" t="s">
        <v>293</v>
      </c>
    </row>
    <row r="145" spans="1:23" x14ac:dyDescent="0.25">
      <c r="H145" t="s">
        <v>135</v>
      </c>
    </row>
    <row r="146" spans="1:23" x14ac:dyDescent="0.25">
      <c r="A146">
        <v>70</v>
      </c>
      <c r="B146">
        <v>392</v>
      </c>
      <c r="C146" t="s">
        <v>294</v>
      </c>
      <c r="D146" t="s">
        <v>64</v>
      </c>
      <c r="E146" t="s">
        <v>126</v>
      </c>
      <c r="F146" t="s">
        <v>295</v>
      </c>
      <c r="G146" t="str">
        <f>"201507004309"</f>
        <v>201507004309</v>
      </c>
      <c r="H146" t="s">
        <v>95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16</v>
      </c>
      <c r="S146">
        <v>112</v>
      </c>
      <c r="T146">
        <v>0</v>
      </c>
      <c r="V146">
        <v>0</v>
      </c>
      <c r="W146" t="s">
        <v>296</v>
      </c>
    </row>
    <row r="147" spans="1:23" x14ac:dyDescent="0.25">
      <c r="H147" t="s">
        <v>88</v>
      </c>
    </row>
    <row r="148" spans="1:23" x14ac:dyDescent="0.25">
      <c r="A148">
        <v>71</v>
      </c>
      <c r="B148">
        <v>497</v>
      </c>
      <c r="C148" t="s">
        <v>297</v>
      </c>
      <c r="D148" t="s">
        <v>40</v>
      </c>
      <c r="E148" t="s">
        <v>14</v>
      </c>
      <c r="F148" t="s">
        <v>298</v>
      </c>
      <c r="G148" t="str">
        <f>"201507004161"</f>
        <v>201507004161</v>
      </c>
      <c r="H148">
        <v>781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24</v>
      </c>
      <c r="S148">
        <v>168</v>
      </c>
      <c r="T148">
        <v>0</v>
      </c>
      <c r="V148">
        <v>0</v>
      </c>
      <c r="W148">
        <v>949</v>
      </c>
    </row>
    <row r="149" spans="1:23" x14ac:dyDescent="0.25">
      <c r="H149" t="s">
        <v>299</v>
      </c>
    </row>
    <row r="150" spans="1:23" x14ac:dyDescent="0.25">
      <c r="A150">
        <v>72</v>
      </c>
      <c r="B150">
        <v>421</v>
      </c>
      <c r="C150" t="s">
        <v>300</v>
      </c>
      <c r="D150" t="s">
        <v>39</v>
      </c>
      <c r="E150" t="s">
        <v>301</v>
      </c>
      <c r="F150" t="s">
        <v>302</v>
      </c>
      <c r="G150" t="str">
        <f>"00221208"</f>
        <v>00221208</v>
      </c>
      <c r="H150" t="s">
        <v>42</v>
      </c>
      <c r="I150">
        <v>0</v>
      </c>
      <c r="J150">
        <v>30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9</v>
      </c>
      <c r="S150">
        <v>63</v>
      </c>
      <c r="T150">
        <v>0</v>
      </c>
      <c r="V150">
        <v>0</v>
      </c>
      <c r="W150" t="s">
        <v>303</v>
      </c>
    </row>
    <row r="151" spans="1:23" x14ac:dyDescent="0.25">
      <c r="H151" t="s">
        <v>71</v>
      </c>
    </row>
    <row r="152" spans="1:23" x14ac:dyDescent="0.25">
      <c r="A152">
        <v>73</v>
      </c>
      <c r="B152">
        <v>473</v>
      </c>
      <c r="C152" t="s">
        <v>304</v>
      </c>
      <c r="D152" t="s">
        <v>40</v>
      </c>
      <c r="E152" t="s">
        <v>60</v>
      </c>
      <c r="F152" t="s">
        <v>305</v>
      </c>
      <c r="G152" t="str">
        <f>"201507001556"</f>
        <v>201507001556</v>
      </c>
      <c r="H152">
        <v>715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33</v>
      </c>
      <c r="S152">
        <v>231</v>
      </c>
      <c r="T152">
        <v>0</v>
      </c>
      <c r="V152">
        <v>0</v>
      </c>
      <c r="W152">
        <v>946</v>
      </c>
    </row>
    <row r="153" spans="1:23" x14ac:dyDescent="0.25">
      <c r="H153" t="s">
        <v>28</v>
      </c>
    </row>
    <row r="154" spans="1:23" x14ac:dyDescent="0.25">
      <c r="A154">
        <v>74</v>
      </c>
      <c r="B154">
        <v>398</v>
      </c>
      <c r="C154" t="s">
        <v>306</v>
      </c>
      <c r="D154" t="s">
        <v>307</v>
      </c>
      <c r="E154" t="s">
        <v>308</v>
      </c>
      <c r="F154" t="s">
        <v>309</v>
      </c>
      <c r="G154" t="str">
        <f>"00157659"</f>
        <v>00157659</v>
      </c>
      <c r="H154" t="s">
        <v>310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30</v>
      </c>
      <c r="S154">
        <v>210</v>
      </c>
      <c r="T154">
        <v>0</v>
      </c>
      <c r="V154">
        <v>0</v>
      </c>
      <c r="W154" t="s">
        <v>311</v>
      </c>
    </row>
    <row r="155" spans="1:23" x14ac:dyDescent="0.25">
      <c r="H155" t="s">
        <v>71</v>
      </c>
    </row>
    <row r="156" spans="1:23" x14ac:dyDescent="0.25">
      <c r="A156">
        <v>75</v>
      </c>
      <c r="B156">
        <v>367</v>
      </c>
      <c r="C156" t="s">
        <v>312</v>
      </c>
      <c r="D156" t="s">
        <v>86</v>
      </c>
      <c r="E156" t="s">
        <v>77</v>
      </c>
      <c r="F156" t="s">
        <v>313</v>
      </c>
      <c r="G156" t="str">
        <f>"00220346"</f>
        <v>00220346</v>
      </c>
      <c r="H156" t="s">
        <v>265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12</v>
      </c>
      <c r="S156">
        <v>84</v>
      </c>
      <c r="T156">
        <v>0</v>
      </c>
      <c r="V156">
        <v>0</v>
      </c>
      <c r="W156" t="s">
        <v>314</v>
      </c>
    </row>
    <row r="157" spans="1:23" x14ac:dyDescent="0.25">
      <c r="H157" t="s">
        <v>62</v>
      </c>
    </row>
    <row r="158" spans="1:23" x14ac:dyDescent="0.25">
      <c r="A158">
        <v>76</v>
      </c>
      <c r="B158">
        <v>147</v>
      </c>
      <c r="C158" t="s">
        <v>315</v>
      </c>
      <c r="D158" t="s">
        <v>316</v>
      </c>
      <c r="E158" t="s">
        <v>26</v>
      </c>
      <c r="F158" t="s">
        <v>317</v>
      </c>
      <c r="G158" t="str">
        <f>"00219555"</f>
        <v>00219555</v>
      </c>
      <c r="H158">
        <v>649</v>
      </c>
      <c r="I158">
        <v>150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16</v>
      </c>
      <c r="S158">
        <v>112</v>
      </c>
      <c r="T158">
        <v>0</v>
      </c>
      <c r="V158">
        <v>0</v>
      </c>
      <c r="W158">
        <v>911</v>
      </c>
    </row>
    <row r="159" spans="1:23" x14ac:dyDescent="0.25">
      <c r="H159" t="s">
        <v>28</v>
      </c>
    </row>
    <row r="160" spans="1:23" x14ac:dyDescent="0.25">
      <c r="A160">
        <v>77</v>
      </c>
      <c r="B160">
        <v>262</v>
      </c>
      <c r="C160" t="s">
        <v>24</v>
      </c>
      <c r="D160" t="s">
        <v>14</v>
      </c>
      <c r="E160" t="s">
        <v>77</v>
      </c>
      <c r="F160" t="s">
        <v>318</v>
      </c>
      <c r="G160" t="str">
        <f>"201507003068"</f>
        <v>201507003068</v>
      </c>
      <c r="H160" t="s">
        <v>319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49</v>
      </c>
      <c r="S160">
        <v>343</v>
      </c>
      <c r="T160">
        <v>0</v>
      </c>
      <c r="V160">
        <v>0</v>
      </c>
      <c r="W160" t="s">
        <v>320</v>
      </c>
    </row>
    <row r="161" spans="1:23" x14ac:dyDescent="0.25">
      <c r="H161" t="s">
        <v>52</v>
      </c>
    </row>
    <row r="162" spans="1:23" x14ac:dyDescent="0.25">
      <c r="A162">
        <v>78</v>
      </c>
      <c r="B162">
        <v>137</v>
      </c>
      <c r="C162" t="s">
        <v>321</v>
      </c>
      <c r="D162" t="s">
        <v>48</v>
      </c>
      <c r="E162" t="s">
        <v>30</v>
      </c>
      <c r="F162" t="s">
        <v>322</v>
      </c>
      <c r="G162" t="str">
        <f>"201507000963"</f>
        <v>201507000963</v>
      </c>
      <c r="H162" t="s">
        <v>269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8</v>
      </c>
      <c r="S162">
        <v>56</v>
      </c>
      <c r="T162">
        <v>0</v>
      </c>
      <c r="V162">
        <v>0</v>
      </c>
      <c r="W162" t="s">
        <v>323</v>
      </c>
    </row>
    <row r="163" spans="1:23" x14ac:dyDescent="0.25">
      <c r="H163" t="s">
        <v>62</v>
      </c>
    </row>
    <row r="164" spans="1:23" x14ac:dyDescent="0.25">
      <c r="A164">
        <v>79</v>
      </c>
      <c r="B164">
        <v>459</v>
      </c>
      <c r="C164" t="s">
        <v>324</v>
      </c>
      <c r="D164" t="s">
        <v>54</v>
      </c>
      <c r="E164" t="s">
        <v>34</v>
      </c>
      <c r="F164" t="s">
        <v>325</v>
      </c>
      <c r="G164" t="str">
        <f>"201507002700"</f>
        <v>201507002700</v>
      </c>
      <c r="H164">
        <v>825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V164">
        <v>0</v>
      </c>
      <c r="W164">
        <v>825</v>
      </c>
    </row>
    <row r="165" spans="1:23" x14ac:dyDescent="0.25">
      <c r="H165" t="s">
        <v>326</v>
      </c>
    </row>
    <row r="166" spans="1:23" x14ac:dyDescent="0.25">
      <c r="A166">
        <v>80</v>
      </c>
      <c r="B166">
        <v>78</v>
      </c>
      <c r="C166" t="s">
        <v>327</v>
      </c>
      <c r="D166" t="s">
        <v>30</v>
      </c>
      <c r="E166" t="s">
        <v>26</v>
      </c>
      <c r="F166" t="s">
        <v>328</v>
      </c>
      <c r="G166" t="str">
        <f>"201507002895"</f>
        <v>201507002895</v>
      </c>
      <c r="H166" t="s">
        <v>329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23</v>
      </c>
      <c r="S166">
        <v>161</v>
      </c>
      <c r="T166">
        <v>0</v>
      </c>
      <c r="V166">
        <v>0</v>
      </c>
      <c r="W166" t="s">
        <v>330</v>
      </c>
    </row>
    <row r="167" spans="1:23" x14ac:dyDescent="0.25">
      <c r="H167" t="s">
        <v>52</v>
      </c>
    </row>
    <row r="168" spans="1:23" x14ac:dyDescent="0.25">
      <c r="A168">
        <v>81</v>
      </c>
      <c r="B168">
        <v>365</v>
      </c>
      <c r="C168" t="s">
        <v>331</v>
      </c>
      <c r="D168" t="s">
        <v>40</v>
      </c>
      <c r="E168" t="s">
        <v>77</v>
      </c>
      <c r="F168" t="s">
        <v>332</v>
      </c>
      <c r="G168" t="str">
        <f>"00220681"</f>
        <v>00220681</v>
      </c>
      <c r="H168">
        <v>649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12</v>
      </c>
      <c r="S168">
        <v>84</v>
      </c>
      <c r="T168">
        <v>0</v>
      </c>
      <c r="V168">
        <v>2</v>
      </c>
      <c r="W168">
        <v>733</v>
      </c>
    </row>
    <row r="169" spans="1:23" x14ac:dyDescent="0.25">
      <c r="H169" t="s">
        <v>28</v>
      </c>
    </row>
    <row r="170" spans="1:23" x14ac:dyDescent="0.25">
      <c r="A170">
        <v>82</v>
      </c>
      <c r="B170">
        <v>177</v>
      </c>
      <c r="C170" t="s">
        <v>333</v>
      </c>
      <c r="D170" t="s">
        <v>14</v>
      </c>
      <c r="E170" t="s">
        <v>60</v>
      </c>
      <c r="F170" t="s">
        <v>334</v>
      </c>
      <c r="G170" t="str">
        <f>"00221458"</f>
        <v>00221458</v>
      </c>
      <c r="H170">
        <v>583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14</v>
      </c>
      <c r="S170">
        <v>98</v>
      </c>
      <c r="T170">
        <v>0</v>
      </c>
      <c r="V170">
        <v>0</v>
      </c>
      <c r="W170">
        <v>681</v>
      </c>
    </row>
    <row r="171" spans="1:23" x14ac:dyDescent="0.25">
      <c r="H171" t="s">
        <v>135</v>
      </c>
    </row>
    <row r="173" spans="1:23" x14ac:dyDescent="0.25">
      <c r="A173" t="s">
        <v>335</v>
      </c>
    </row>
    <row r="174" spans="1:23" x14ac:dyDescent="0.25">
      <c r="A174" t="s">
        <v>336</v>
      </c>
    </row>
    <row r="175" spans="1:23" x14ac:dyDescent="0.25">
      <c r="A175" t="s">
        <v>337</v>
      </c>
    </row>
    <row r="176" spans="1:23" x14ac:dyDescent="0.25">
      <c r="A176" t="s">
        <v>338</v>
      </c>
    </row>
    <row r="177" spans="1:1" x14ac:dyDescent="0.25">
      <c r="A177" t="s">
        <v>339</v>
      </c>
    </row>
    <row r="178" spans="1:1" x14ac:dyDescent="0.25">
      <c r="A178" t="s">
        <v>340</v>
      </c>
    </row>
    <row r="179" spans="1:1" x14ac:dyDescent="0.25">
      <c r="A179" t="s">
        <v>341</v>
      </c>
    </row>
    <row r="180" spans="1:1" x14ac:dyDescent="0.25">
      <c r="A180" t="s">
        <v>342</v>
      </c>
    </row>
    <row r="181" spans="1:1" x14ac:dyDescent="0.25">
      <c r="A181" t="s">
        <v>343</v>
      </c>
    </row>
    <row r="182" spans="1:1" x14ac:dyDescent="0.25">
      <c r="A182" t="s">
        <v>344</v>
      </c>
    </row>
    <row r="183" spans="1:1" x14ac:dyDescent="0.25">
      <c r="A183" t="s">
        <v>345</v>
      </c>
    </row>
    <row r="184" spans="1:1" x14ac:dyDescent="0.25">
      <c r="A184" t="s">
        <v>346</v>
      </c>
    </row>
    <row r="185" spans="1:1" x14ac:dyDescent="0.25">
      <c r="A185" t="s">
        <v>347</v>
      </c>
    </row>
    <row r="186" spans="1:1" x14ac:dyDescent="0.25">
      <c r="A186" t="s">
        <v>348</v>
      </c>
    </row>
    <row r="187" spans="1:1" x14ac:dyDescent="0.25">
      <c r="A187" t="s">
        <v>349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2018-06-26T11:11:30Z</dcterms:created>
  <dcterms:modified xsi:type="dcterms:W3CDTF">2018-06-26T11:11:30Z</dcterms:modified>
</cp:coreProperties>
</file>