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96" i="1" l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<sst xmlns="http://schemas.openxmlformats.org/spreadsheetml/2006/main" count="821" uniqueCount="524">
  <si>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</si>
  <si>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</si>
  <si>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</si>
  <si>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ΧΩΡΙΣ ΕΜΠΕΙΡΙΑ</t>
  </si>
  <si>
    <t>ΔΕ ΗΛΕΚΤΡΟΤΕΧΝΙΚΟΙ ΣΤΑΘΜΩΝ ΥΠΟΣΤΑΘΜΩΝ/Τ4/Β (ΘΕΣΗ 302)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</si>
  <si>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</si>
  <si>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</si>
  <si>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</si>
  <si>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</si>
  <si>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</si>
  <si>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</si>
  <si>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</si>
  <si>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</si>
  <si>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ΚΑΡΑΠΙΝΤΖΟΣ</t>
  </si>
  <si>
    <t>ΔΗΜΗΤΡΙΟΣ</t>
  </si>
  <si>
    <t>ΧΡΙΣΤΟΔΟΥΛΟΣ</t>
  </si>
  <si>
    <t>ΑΕ819726</t>
  </si>
  <si>
    <t>1083,5</t>
  </si>
  <si>
    <t>1263,5</t>
  </si>
  <si>
    <t>ΠΑΠΟΥΛΙΑ</t>
  </si>
  <si>
    <t>ΕΥΑΓΓΕΛΙΑ</t>
  </si>
  <si>
    <t>ΛΑΖΑΡΟΣ</t>
  </si>
  <si>
    <t>ΑΜ403254</t>
  </si>
  <si>
    <t>ΧΑΤΖΗΓΕΩΡΓΙΟΥ</t>
  </si>
  <si>
    <t>ΚΩΝΣΤΑΝΤΙΝΟΣ</t>
  </si>
  <si>
    <t>ΓΕΩΡΓΙΟΣ</t>
  </si>
  <si>
    <t>ΑΙ329253</t>
  </si>
  <si>
    <t>ΜΙΧΟΣ</t>
  </si>
  <si>
    <t>Σ890375</t>
  </si>
  <si>
    <t>1094,5</t>
  </si>
  <si>
    <t>1244,5</t>
  </si>
  <si>
    <t>306-302</t>
  </si>
  <si>
    <t>ΜΑΡΚΟΠΟΥΛΟΥ</t>
  </si>
  <si>
    <t>ΠΑΝΑΓΙΩΤΑ</t>
  </si>
  <si>
    <t>ΖΗΣΗΣ</t>
  </si>
  <si>
    <t>ΑΑ480107</t>
  </si>
  <si>
    <t>302-306-301-305-304-303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</si>
  <si>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</si>
  <si>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</si>
  <si>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</si>
  <si>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</si>
  <si>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</si>
  <si>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</si>
  <si>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</si>
  <si>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ΚΩΝΣΤΑΝΤΙΝΙΔΗΣ</t>
  </si>
  <si>
    <t>ΜΑΝΑΣΣΗΣ</t>
  </si>
  <si>
    <t>ΘΩΜΑΣ</t>
  </si>
  <si>
    <t>ΑΚ287759</t>
  </si>
  <si>
    <t>1029,6</t>
  </si>
  <si>
    <t>1209,6</t>
  </si>
  <si>
    <t>ΜΑΛΤΕΖΟΣ</t>
  </si>
  <si>
    <t>ΑΗ793885</t>
  </si>
  <si>
    <t>1050,5</t>
  </si>
  <si>
    <t>1200,5</t>
  </si>
  <si>
    <t>304-303-305-302</t>
  </si>
  <si>
    <t>ΜΑΝΑΝΗΣ</t>
  </si>
  <si>
    <t>ΠΑΝΤΕΛΕΗΜΩΝ</t>
  </si>
  <si>
    <t>ΧΡΗΣΤΟΣ</t>
  </si>
  <si>
    <t>ΑΙ877904</t>
  </si>
  <si>
    <t>ΤΑΤΣΗΣ</t>
  </si>
  <si>
    <t>ΒΑΣΙΛΕΙΟΣ</t>
  </si>
  <si>
    <t>ΑΖ745985</t>
  </si>
  <si>
    <t>ΔΗΜΗΤΡΙΑΔΗΣ</t>
  </si>
  <si>
    <t>ΙΩΑΝΝΗΣ</t>
  </si>
  <si>
    <t>Χ988044</t>
  </si>
  <si>
    <t>1026,3</t>
  </si>
  <si>
    <t>1176,3</t>
  </si>
  <si>
    <t>ΕΛΕΥΘΕΡΙΑΔΗΣ</t>
  </si>
  <si>
    <t>Χ487485</t>
  </si>
  <si>
    <t>ΙΩΑΝΝΙΔΗΣ</t>
  </si>
  <si>
    <t>ΚΥΡΙΑΚΟΣ</t>
  </si>
  <si>
    <t>ΑΑ429068</t>
  </si>
  <si>
    <t>1019,7</t>
  </si>
  <si>
    <t>1169,7</t>
  </si>
  <si>
    <t>302-306</t>
  </si>
  <si>
    <t>ΧΑΒΔΟΥΛΑΣ</t>
  </si>
  <si>
    <t>ΑΝΕΥ</t>
  </si>
  <si>
    <t>ΑΗ782172</t>
  </si>
  <si>
    <t>ΤΣΙΝΤΩΝΗΣ</t>
  </si>
  <si>
    <t>ΑΡΙΣΤΕΙΔΗΣ</t>
  </si>
  <si>
    <t>ΑΝ244098</t>
  </si>
  <si>
    <t>964,7</t>
  </si>
  <si>
    <t>1144,7</t>
  </si>
  <si>
    <t>304-303-301-302-305-306</t>
  </si>
  <si>
    <t>ΠΑΠΑΔΟΠΟΥΛΟΥ</t>
  </si>
  <si>
    <t>ΧΑΡΟΥΛΑ</t>
  </si>
  <si>
    <t>ΠΑΥΛΟΣ</t>
  </si>
  <si>
    <t>ΑΑ411556</t>
  </si>
  <si>
    <t>ΓΚΟΥΝΤΟΥΛΑΣ</t>
  </si>
  <si>
    <t>ΦΩΤΙΟΣ</t>
  </si>
  <si>
    <t>Φ469214</t>
  </si>
  <si>
    <t>301-302</t>
  </si>
  <si>
    <t>ΓΚΟΥΓΚΟΥΛΟΠΟΥΛΟΣ</t>
  </si>
  <si>
    <t>Χ912308</t>
  </si>
  <si>
    <t>954,8</t>
  </si>
  <si>
    <t>1104,8</t>
  </si>
  <si>
    <t>ΚΑΠΛΑΝΙΔΗΣ</t>
  </si>
  <si>
    <t>ΝΙΚΟΛΑΟΣ</t>
  </si>
  <si>
    <t>ΑΝΑΣΤΑΣΙΟΣ</t>
  </si>
  <si>
    <t>ΑΑ408733</t>
  </si>
  <si>
    <t>302-304-303-305</t>
  </si>
  <si>
    <t>ΤΖΗΜΟΠΟΥΛΟΣ</t>
  </si>
  <si>
    <t>ΣΠΥΡΙΔΩΝ</t>
  </si>
  <si>
    <t>ΑΒ860557</t>
  </si>
  <si>
    <t>302-305-304-303</t>
  </si>
  <si>
    <t>ΤΑΡΤΟΡΑΣ</t>
  </si>
  <si>
    <t>ΑΘΑΝΑΣΙΟΣ</t>
  </si>
  <si>
    <t>Χ488799</t>
  </si>
  <si>
    <t>947,1</t>
  </si>
  <si>
    <t>1097,1</t>
  </si>
  <si>
    <t>ΝΤΙΝΟΣ</t>
  </si>
  <si>
    <t>ΧΑΡΑΛΑΜΠΟΣ</t>
  </si>
  <si>
    <t>ΑΜ377956</t>
  </si>
  <si>
    <t>302-301-303-304-305-306</t>
  </si>
  <si>
    <t>ΤΑΣΟΠΟΥΛΟΣ</t>
  </si>
  <si>
    <t>ΠΕΤΡΟΣ</t>
  </si>
  <si>
    <t>ΑΙ878302</t>
  </si>
  <si>
    <t>302-301</t>
  </si>
  <si>
    <t>ΑΑ412017</t>
  </si>
  <si>
    <t>ΤΟΡΤΟΚΑΣ</t>
  </si>
  <si>
    <t>ΣΩΚΡΑΤΗΣ</t>
  </si>
  <si>
    <t>Χ890044</t>
  </si>
  <si>
    <t>1061,5</t>
  </si>
  <si>
    <t>1091,5</t>
  </si>
  <si>
    <t>ΚΟΥΡΑΜΠΑΣ</t>
  </si>
  <si>
    <t>ΑΜ773037</t>
  </si>
  <si>
    <t>940,5</t>
  </si>
  <si>
    <t>1090,5</t>
  </si>
  <si>
    <t>ΣΑΛΒΑΡΗΣ</t>
  </si>
  <si>
    <t>ΚΥΡΙΑΚΟΣ-ΜΙΧΑΗΛ</t>
  </si>
  <si>
    <t>ΣΤΥΛΙΑΝΟΣ</t>
  </si>
  <si>
    <t>Χ822462</t>
  </si>
  <si>
    <t>909,7</t>
  </si>
  <si>
    <t>1089,7</t>
  </si>
  <si>
    <t>ΚΑΒΑΛΙΕΡΗΣ</t>
  </si>
  <si>
    <t>ΑΕ243986</t>
  </si>
  <si>
    <t>1086,8</t>
  </si>
  <si>
    <t>ΧΑΡΑΒΙΤΣΙΔΗΣ</t>
  </si>
  <si>
    <t>ΑΛΕΞΑΝΔΡΟΣ</t>
  </si>
  <si>
    <t>ΑΒ868592</t>
  </si>
  <si>
    <t>ΜΠΑΡΜΠΑΣ</t>
  </si>
  <si>
    <t>ΘΕΟΔΩΡΟΣ</t>
  </si>
  <si>
    <t>Χ890503</t>
  </si>
  <si>
    <t>1079,1</t>
  </si>
  <si>
    <t>ΜΩΥΣΙΑΔΗΣ</t>
  </si>
  <si>
    <t>ΘΕΟΦΙΛΟΣ</t>
  </si>
  <si>
    <t>ΕΛΕΥΘΕΡΙΟΣ</t>
  </si>
  <si>
    <t>Τ919491</t>
  </si>
  <si>
    <t>921,8</t>
  </si>
  <si>
    <t>1071,8</t>
  </si>
  <si>
    <t>304-303-302-305</t>
  </si>
  <si>
    <t>Γιολδασης</t>
  </si>
  <si>
    <t>Λάμπρος</t>
  </si>
  <si>
    <t>Δημήτριος</t>
  </si>
  <si>
    <t>ΑΗ748284</t>
  </si>
  <si>
    <t>ΚΑΖΝΕΣΗΣ</t>
  </si>
  <si>
    <t>Φ266268</t>
  </si>
  <si>
    <t>914,1</t>
  </si>
  <si>
    <t>1064,1</t>
  </si>
  <si>
    <t>ΣΤΑΙΚΟΣ</t>
  </si>
  <si>
    <t>Χ779889</t>
  </si>
  <si>
    <t>1059,3</t>
  </si>
  <si>
    <t>ΜΕΛΙΔΗΣ</t>
  </si>
  <si>
    <t>ΑΔΑΜ</t>
  </si>
  <si>
    <t>ΑΑ869732</t>
  </si>
  <si>
    <t>907,5</t>
  </si>
  <si>
    <t>1057,5</t>
  </si>
  <si>
    <t>305-304-303-302-306</t>
  </si>
  <si>
    <t>ΠΑΠΑΙΩΑΝΝΟΥ</t>
  </si>
  <si>
    <t>ΑΠΟΣΤΟΛΟΣ</t>
  </si>
  <si>
    <t>ΑΕ950307</t>
  </si>
  <si>
    <t>ΣΑΜΑΡΑΣ</t>
  </si>
  <si>
    <t>ΣΑΡΑΝΤΗΣ</t>
  </si>
  <si>
    <t>ΦΩΤΕΙΝΟΣ</t>
  </si>
  <si>
    <t>ΑΕ817030</t>
  </si>
  <si>
    <t>ΚΑΠΕΤΑΝΟΥ</t>
  </si>
  <si>
    <t>ΒΑΣΙΛΙΚΗ</t>
  </si>
  <si>
    <t>Χ390188</t>
  </si>
  <si>
    <t>ΚΑΛΦΟΥΝΤΖΟΣ</t>
  </si>
  <si>
    <t>ΦΩΤΗΣ</t>
  </si>
  <si>
    <t>ΑΖ035038</t>
  </si>
  <si>
    <t>899,8</t>
  </si>
  <si>
    <t>1049,8</t>
  </si>
  <si>
    <t>ΒΑΡΣΑΜΗΣ</t>
  </si>
  <si>
    <t>ΑΖ781118</t>
  </si>
  <si>
    <t>ΧΡΙΣΤΟΦΟΡΙΔΗΣ</t>
  </si>
  <si>
    <t>ΑΒΡΑΑΜ</t>
  </si>
  <si>
    <t>ΑΒ434091</t>
  </si>
  <si>
    <t>ΒΑΣΙΛΑΚΗΣ</t>
  </si>
  <si>
    <t>Φ819097</t>
  </si>
  <si>
    <t>994,4</t>
  </si>
  <si>
    <t>1044,4</t>
  </si>
  <si>
    <t>ΠΑΠΑΒΑΣΙΛΕΙΟΥ</t>
  </si>
  <si>
    <t>ΑΗ894196</t>
  </si>
  <si>
    <t>1039,5</t>
  </si>
  <si>
    <t>304-305-303-302-301</t>
  </si>
  <si>
    <t>ΧΑΤΖΗΠΑΥΛΟΣ</t>
  </si>
  <si>
    <t>ΑΗ793801</t>
  </si>
  <si>
    <t>885,5</t>
  </si>
  <si>
    <t>1035,5</t>
  </si>
  <si>
    <t>302-303-305</t>
  </si>
  <si>
    <t>ΜΑΛΩΝΑΣ</t>
  </si>
  <si>
    <t>ΣΑΒΒΑΣ</t>
  </si>
  <si>
    <t>ΕΜΜΑΝΟΥΗΛ</t>
  </si>
  <si>
    <t>ΑΗ447432</t>
  </si>
  <si>
    <t>ΑΘΑΝΑΣΙΑΔΗΣ</t>
  </si>
  <si>
    <t>ΗΛΙΑΣ</t>
  </si>
  <si>
    <t>ΑΙ869422</t>
  </si>
  <si>
    <t>302-301-306</t>
  </si>
  <si>
    <t>ΜΠΡΟΥΓΚΑΣ</t>
  </si>
  <si>
    <t>Σ855852</t>
  </si>
  <si>
    <t>ΜΙΧΕΛΗΣ</t>
  </si>
  <si>
    <t>ΠΑΝΑΓΙΩΤΗΣ</t>
  </si>
  <si>
    <t>ΑΒ782077</t>
  </si>
  <si>
    <t>ΣΑΝΤΕΤΣΙΔΗΣ</t>
  </si>
  <si>
    <t>ΠΕΡΙΚΛΗΣ</t>
  </si>
  <si>
    <t>ΑΒ109354</t>
  </si>
  <si>
    <t>ΤΡΙΑΝΤΑΦΥΛΛΟΥ</t>
  </si>
  <si>
    <t>ΧΡΥΣΟΣΤΟΜΟΣ</t>
  </si>
  <si>
    <t>ΑΑ803710</t>
  </si>
  <si>
    <t>ΜΠΟΥΤΖΙΩΡΗΣ</t>
  </si>
  <si>
    <t>Χ877780</t>
  </si>
  <si>
    <t>ΑΔΑΜΟΠΟΥΛΟΣ</t>
  </si>
  <si>
    <t>Φ305262</t>
  </si>
  <si>
    <t>ΚΑΡΑΝΑΤΣΟΣ</t>
  </si>
  <si>
    <t>ΣΩΤΗΡΙΟΣ</t>
  </si>
  <si>
    <t>ΑΚ979495</t>
  </si>
  <si>
    <t>ΧΡΙΣΤΙΝΑ</t>
  </si>
  <si>
    <t>Χ890821</t>
  </si>
  <si>
    <t>ΜΙΧΑΗΛ</t>
  </si>
  <si>
    <t>ΑΑ343805</t>
  </si>
  <si>
    <t>ΤΣΑΓΓΑΡΗΣ</t>
  </si>
  <si>
    <t>ΑΒ847660</t>
  </si>
  <si>
    <t>834,9</t>
  </si>
  <si>
    <t>984,9</t>
  </si>
  <si>
    <t>ΠΙΝΝΗΣ</t>
  </si>
  <si>
    <t>ΣΤΑΜΑΤΙΟΣ</t>
  </si>
  <si>
    <t>ΑΝ447771</t>
  </si>
  <si>
    <t>ΒΕΛΑΩΡΑΣ</t>
  </si>
  <si>
    <t>ΑΜ483108</t>
  </si>
  <si>
    <t>969,1</t>
  </si>
  <si>
    <t>ΜΑΝΟΥΗΛΙΔΟΥ</t>
  </si>
  <si>
    <t>ΑΙΝΤΑ</t>
  </si>
  <si>
    <t>ΟΥΛΙΧΑΝΙΑΝ</t>
  </si>
  <si>
    <t>ΑΜ395121</t>
  </si>
  <si>
    <t>ΙΕΡΟΜΟΝΑΧΟΣ</t>
  </si>
  <si>
    <t>ΙΩΑΝΝΗΣ-ΚΩΝΣΤΑΝΤΙΝΟΣ</t>
  </si>
  <si>
    <t>ΑΑ802272</t>
  </si>
  <si>
    <t>ΒΟΥΡΑΚΗΣ</t>
  </si>
  <si>
    <t>ΣΤΕΦΑΝΟΣ</t>
  </si>
  <si>
    <t>Χ356722</t>
  </si>
  <si>
    <t>ΡΟΒΟΛΑΣ</t>
  </si>
  <si>
    <t>ΑΒ075906</t>
  </si>
  <si>
    <t>ΧΑΛΒΑΤΖΗΣ</t>
  </si>
  <si>
    <t>ΜΑΡΙΟΣ</t>
  </si>
  <si>
    <t>Χ830135</t>
  </si>
  <si>
    <t>806,3</t>
  </si>
  <si>
    <t>956,3</t>
  </si>
  <si>
    <t>ΚΑΒΡΟΥΔΑΚΗΣ</t>
  </si>
  <si>
    <t>ΕΥΣΤΡΑΤΙΟΣ</t>
  </si>
  <si>
    <t>ΑΖ975648</t>
  </si>
  <si>
    <t>302-305-306</t>
  </si>
  <si>
    <t>ΜΠΙΝΤΖΙΟΣ</t>
  </si>
  <si>
    <t>ΔΗΜΗΤΡΙΟΣ ΜΑΡΙΝΟΣ</t>
  </si>
  <si>
    <t>ΑΖ725927</t>
  </si>
  <si>
    <t>ΚΑΡΤΣΙΟΥΚΑΣ</t>
  </si>
  <si>
    <t>ΑΑ971187</t>
  </si>
  <si>
    <t>939,4</t>
  </si>
  <si>
    <t>ΜΠΟΥΛΟΥΚΩΣΤΑΣ</t>
  </si>
  <si>
    <t>ΑΚ413778</t>
  </si>
  <si>
    <t>ΣΤΑΜΑΤΑΚΗΣ</t>
  </si>
  <si>
    <t>ΚΛΕΟΒΟΥΛΟΣ</t>
  </si>
  <si>
    <t>Χ822678</t>
  </si>
  <si>
    <t>301-302-306</t>
  </si>
  <si>
    <t>ΣΤΑΥΡΟΠΟΥΛΟΣ</t>
  </si>
  <si>
    <t>ΔΙΟΝΥΣΙΟΣ</t>
  </si>
  <si>
    <t>Φ244624</t>
  </si>
  <si>
    <t>784,3</t>
  </si>
  <si>
    <t>934,3</t>
  </si>
  <si>
    <t>ΜΑΛΙΑΚΑΣ</t>
  </si>
  <si>
    <t>ΑΜ945365</t>
  </si>
  <si>
    <t>929,8</t>
  </si>
  <si>
    <t>ΚΟΜΠΟΓΙΑΝΝΗΣ</t>
  </si>
  <si>
    <t>Χ375831</t>
  </si>
  <si>
    <t>929,5</t>
  </si>
  <si>
    <t>ΤΣΙΑΝΑΣ</t>
  </si>
  <si>
    <t>Τ373577</t>
  </si>
  <si>
    <t>925,1</t>
  </si>
  <si>
    <t>ΛΙΑΚΑΤΑΣ</t>
  </si>
  <si>
    <t>ΑΝΔΡΕΑΣ</t>
  </si>
  <si>
    <t>ΓΙΩΡΓΟΣ</t>
  </si>
  <si>
    <t>Χ701980</t>
  </si>
  <si>
    <t>894,3</t>
  </si>
  <si>
    <t>924,3</t>
  </si>
  <si>
    <t>ΚΑΤΕΡΗΣ</t>
  </si>
  <si>
    <t>ΑΖ244303</t>
  </si>
  <si>
    <t>ΜΑΡΚΟΥΤΣΑΣ</t>
  </si>
  <si>
    <t>Χ324774</t>
  </si>
  <si>
    <t>ΧΟΡΤΑΡΙΑΣ</t>
  </si>
  <si>
    <t>ΑΚ357842</t>
  </si>
  <si>
    <t>ΣΦΥΡΗΣ</t>
  </si>
  <si>
    <t>ΒΑΙΟΣ</t>
  </si>
  <si>
    <t>ΑΜ367992</t>
  </si>
  <si>
    <t>ΜΠΟΥΡΑΣ</t>
  </si>
  <si>
    <t>Χ286050</t>
  </si>
  <si>
    <t>754,6</t>
  </si>
  <si>
    <t>904,6</t>
  </si>
  <si>
    <t>ΤΖΙΑΛΛΑΣ</t>
  </si>
  <si>
    <t>ΑΧΙΛΛΕΑΣ</t>
  </si>
  <si>
    <t>ΑΖ296401</t>
  </si>
  <si>
    <t>ΜΑΝΕΓΑΣ</t>
  </si>
  <si>
    <t>ΑΒ092434</t>
  </si>
  <si>
    <t>896,5</t>
  </si>
  <si>
    <t>ΚΑΛΑΘΑΣ</t>
  </si>
  <si>
    <t>Τ853250</t>
  </si>
  <si>
    <t>738,1</t>
  </si>
  <si>
    <t>888,1</t>
  </si>
  <si>
    <t>ΧΑΤΖΗΣΑΒΒΑΣ</t>
  </si>
  <si>
    <t>ΑΒ832623</t>
  </si>
  <si>
    <t>852,5</t>
  </si>
  <si>
    <t>882,5</t>
  </si>
  <si>
    <t>ΓΥΛΛΟΣ</t>
  </si>
  <si>
    <t>Φ230935</t>
  </si>
  <si>
    <t>844,8</t>
  </si>
  <si>
    <t>874,8</t>
  </si>
  <si>
    <t>ΠΑΠΑΠΑΝΑΓΟΣ</t>
  </si>
  <si>
    <t>ΑΚ733902</t>
  </si>
  <si>
    <t>873,4</t>
  </si>
  <si>
    <t>ΚΑΡΕΚΛΑΣ</t>
  </si>
  <si>
    <t>ΑΖ167591</t>
  </si>
  <si>
    <t>722,7</t>
  </si>
  <si>
    <t>872,7</t>
  </si>
  <si>
    <t>ΧΡΙΣΤΟΓΙΑΝΝΗΣ</t>
  </si>
  <si>
    <t>ΑΑ310626</t>
  </si>
  <si>
    <t>ΦΙΤΣΙΟΣ</t>
  </si>
  <si>
    <t>ΑΑ408983</t>
  </si>
  <si>
    <t>ΤΡΥΦΩΝ</t>
  </si>
  <si>
    <t>Φ497644</t>
  </si>
  <si>
    <t>ΚΑΝΤΖΟΥΡΗΣ</t>
  </si>
  <si>
    <t>Χ894273</t>
  </si>
  <si>
    <t>829,4</t>
  </si>
  <si>
    <t>859,4</t>
  </si>
  <si>
    <t>305-304-303-302</t>
  </si>
  <si>
    <t>ΑΠΟΣΤΟΛΟΥ</t>
  </si>
  <si>
    <t>ΑΝ370870</t>
  </si>
  <si>
    <t>859,1</t>
  </si>
  <si>
    <t>ΖΕΜΠΕΡΙΔΟΥ</t>
  </si>
  <si>
    <t>ΜΑΡΙΑ</t>
  </si>
  <si>
    <t>Χ987134</t>
  </si>
  <si>
    <t>ΧΑΝΤΖΗΣ</t>
  </si>
  <si>
    <t>Τ241238</t>
  </si>
  <si>
    <t>699,6</t>
  </si>
  <si>
    <t>849,6</t>
  </si>
  <si>
    <t>ΣΤΕΦΑΝΟΥ</t>
  </si>
  <si>
    <t>ΧΡΗΣΤΟΣ ΠΑΝΟΡΜΙΤΗΣ</t>
  </si>
  <si>
    <t>ΑΕ450470</t>
  </si>
  <si>
    <t>849,2</t>
  </si>
  <si>
    <t>ΧΑΡΑΛΑΜΠΙΔΗΣ</t>
  </si>
  <si>
    <t>ΜΙΛΤΙΑΔΗΣ</t>
  </si>
  <si>
    <t>ΑΗ357708</t>
  </si>
  <si>
    <t>ΕΜΜΑΝΟΥΗΛΙΔΗΣ</t>
  </si>
  <si>
    <t>ΕΙΡΗΝΑΙΟΣ</t>
  </si>
  <si>
    <t>ΑΓΓΕΛΟΣ</t>
  </si>
  <si>
    <t>ΑΙ349482</t>
  </si>
  <si>
    <t>808,5</t>
  </si>
  <si>
    <t>838,5</t>
  </si>
  <si>
    <t>ΠΕΡΟΥΛΛΗΣ</t>
  </si>
  <si>
    <t>ΚΩΝΣΤΑΝΤΊΝΟΣ</t>
  </si>
  <si>
    <t>ΕΥΣΤΆΘΙΟΣ</t>
  </si>
  <si>
    <t>ΑΖ 945225</t>
  </si>
  <si>
    <t>ΜΠΟΓΛΗΣ</t>
  </si>
  <si>
    <t>ΑΕ828338</t>
  </si>
  <si>
    <t>303-302-304-305</t>
  </si>
  <si>
    <t>ΓΙΑΝΝΑΚΟΣ</t>
  </si>
  <si>
    <t>ΑΝΤΩΝΙΟΣ</t>
  </si>
  <si>
    <t>ΑΗ945475</t>
  </si>
  <si>
    <t>ΚΟΡΔΑΣ</t>
  </si>
  <si>
    <t>ΑΜ325277</t>
  </si>
  <si>
    <t>ΜΠΑΛΑΦΑΣ</t>
  </si>
  <si>
    <t>Χ796702</t>
  </si>
  <si>
    <t>774,4</t>
  </si>
  <si>
    <t>824,4</t>
  </si>
  <si>
    <t>ΠΑΝΑΓΙΩΤΟΥ</t>
  </si>
  <si>
    <t>ΑΕ406435</t>
  </si>
  <si>
    <t>303-302</t>
  </si>
  <si>
    <t>ΣΙΑΜΕΤΗΣ</t>
  </si>
  <si>
    <t>ΑΑ410961</t>
  </si>
  <si>
    <t>ΔΙΑΜΑΝΤΙΔΗΣ</t>
  </si>
  <si>
    <t>ΑΜ110312</t>
  </si>
  <si>
    <t>ΦΩΤΟΣ</t>
  </si>
  <si>
    <t>ΔΗΜΟΣΘΕΝΗΣ</t>
  </si>
  <si>
    <t>ΑΗ744321</t>
  </si>
  <si>
    <t>ΚΑΛΛΙΔΗΣ</t>
  </si>
  <si>
    <t>ΑΜ920364</t>
  </si>
  <si>
    <t>789,8</t>
  </si>
  <si>
    <t>305-303-304-302-306</t>
  </si>
  <si>
    <t>ΧΑΛΚΙΑΣ</t>
  </si>
  <si>
    <t>ΓΕΩΡΓΙΟΣ-ΤΣΑΜΠΙΚΟΣ</t>
  </si>
  <si>
    <t>ΑΕ949621</t>
  </si>
  <si>
    <t>301-302-305-306</t>
  </si>
  <si>
    <t>ΚΟΝΤΟΓΙΑΝΝΗΣ</t>
  </si>
  <si>
    <t>ΑΕ708768</t>
  </si>
  <si>
    <t>786,5</t>
  </si>
  <si>
    <t>ΚΙΖΙΡΙΔΗΣ</t>
  </si>
  <si>
    <t>ΑΙ327265</t>
  </si>
  <si>
    <t>ΠΑΠΑΔΟΠΟΥΛΟΣ</t>
  </si>
  <si>
    <t>ΑΑ479282</t>
  </si>
  <si>
    <t>ΚΕΡΔΕΜΕΛΙΔΗΣ</t>
  </si>
  <si>
    <t>ΡΑΦΑΗΛ</t>
  </si>
  <si>
    <t>ΕΥΣΤΑΘΙΟΣ</t>
  </si>
  <si>
    <t>ΑΕ334523</t>
  </si>
  <si>
    <t>ΣΤΡΑΓΚΑΣ</t>
  </si>
  <si>
    <t>ΑΑ408809</t>
  </si>
  <si>
    <t>ΕΥΘΥΜΙΟΣ</t>
  </si>
  <si>
    <t>Χ277311</t>
  </si>
  <si>
    <t>773,3</t>
  </si>
  <si>
    <t>ΠΟΥΛΟΣ</t>
  </si>
  <si>
    <t>Χ799160</t>
  </si>
  <si>
    <t>ΣΚΟΡΔΑΣ</t>
  </si>
  <si>
    <t>ΑΗ891224</t>
  </si>
  <si>
    <t>ΤΣΟΥΡΑΜΑΝΗΣ</t>
  </si>
  <si>
    <t>ΑΒ389252</t>
  </si>
  <si>
    <t>751,3</t>
  </si>
  <si>
    <t>ΤΣΑΓΚΑΝΕΛΙΑΣ</t>
  </si>
  <si>
    <t>ΖΩΗΣ</t>
  </si>
  <si>
    <t>ΑΑ358973</t>
  </si>
  <si>
    <t>739,2</t>
  </si>
  <si>
    <t>ΦΟΥΡΤΟΥΛΑΚΗΣ</t>
  </si>
  <si>
    <t>Σ239374</t>
  </si>
  <si>
    <t>ΚΑΙΜΑΚΗΣ</t>
  </si>
  <si>
    <t>ΑΖ438132</t>
  </si>
  <si>
    <t>ΑΑ479941</t>
  </si>
  <si>
    <t>734,8</t>
  </si>
  <si>
    <t>ΣΥΜΕΩΝΑΚΗΣ</t>
  </si>
  <si>
    <t>Τ356391</t>
  </si>
  <si>
    <t>723,8</t>
  </si>
  <si>
    <t>ΦΡΑΓΚΟΣ</t>
  </si>
  <si>
    <t>ΖΗΣΟ</t>
  </si>
  <si>
    <t>ΑΚ309317</t>
  </si>
  <si>
    <t>ΓΕΩΡΓΑΡΑΣ</t>
  </si>
  <si>
    <t>Χ326410</t>
  </si>
  <si>
    <t>ΜΟΓΛΕΝΙΔΗΣ</t>
  </si>
  <si>
    <t>ΑΒ113391</t>
  </si>
  <si>
    <t>709,5</t>
  </si>
  <si>
    <t>ΠΑΝΤΕΛΗΣ</t>
  </si>
  <si>
    <t>Φ211296</t>
  </si>
  <si>
    <t>700,7</t>
  </si>
  <si>
    <t>ΝΑΒΡΟΖΙΔΗΣ</t>
  </si>
  <si>
    <t>ΑΗ291414</t>
  </si>
  <si>
    <t>302-303-304-305-306</t>
  </si>
  <si>
    <t>ΚΟΝΤΟΣ</t>
  </si>
  <si>
    <t>ΓΕΡΑΣΙΜΟΣ</t>
  </si>
  <si>
    <t>ΑΑ382501</t>
  </si>
  <si>
    <t>ΒΟΥΛΓΑΡΙΔΗΣ</t>
  </si>
  <si>
    <t>ΑΑ408618</t>
  </si>
  <si>
    <t>ΚΟΥΒΑΡΗΣ</t>
  </si>
  <si>
    <t>ΑΕ942464</t>
  </si>
  <si>
    <t>694,1</t>
  </si>
  <si>
    <t>ΚΙΡΤΙΚΙΔΗΣ</t>
  </si>
  <si>
    <t>ΑΙ353809</t>
  </si>
  <si>
    <t>ΝΙΚΗΦΟΡΟΣ</t>
  </si>
  <si>
    <t>ΑΖ964774</t>
  </si>
  <si>
    <t>687,5</t>
  </si>
  <si>
    <t>ΔΗΜΑΚΗΣ</t>
  </si>
  <si>
    <t>ΘΕΟΛΟΓΟΣ</t>
  </si>
  <si>
    <t>ΑΚ983809</t>
  </si>
  <si>
    <t>684,2</t>
  </si>
  <si>
    <t>302-306-305</t>
  </si>
  <si>
    <t>ΑΜ443610</t>
  </si>
  <si>
    <t>674,3</t>
  </si>
  <si>
    <t>ΚΑΤΩΓΙΑΝΝΗΣ</t>
  </si>
  <si>
    <t>Χ458148</t>
  </si>
  <si>
    <t>673,2</t>
  </si>
  <si>
    <t>ΚΑΡΑΝΤΑΝΗΣ</t>
  </si>
  <si>
    <t>ΔΗΜΗΤΡΗΣ</t>
  </si>
  <si>
    <t>ΑΖ945751</t>
  </si>
  <si>
    <t>665,5</t>
  </si>
  <si>
    <t>ΓΡΗΓΟΡΙΑΔΗΣ</t>
  </si>
  <si>
    <t>ΑΗ791800</t>
  </si>
  <si>
    <t>ΣΙΜΟΠΟΥΛΟΣ</t>
  </si>
  <si>
    <t>ΑΒ461965</t>
  </si>
  <si>
    <t>610,5</t>
  </si>
  <si>
    <t>660,5</t>
  </si>
  <si>
    <t>ΜΑΖΗΣ</t>
  </si>
  <si>
    <t>ΧΡΥΣΟΒΑΛΑΝΤΗΣ</t>
  </si>
  <si>
    <t>ΑΖ985332</t>
  </si>
  <si>
    <t>ΔΗΜΚΟΥ</t>
  </si>
  <si>
    <t>ΑΖ803405</t>
  </si>
  <si>
    <t>302-304-303-301-306-305</t>
  </si>
  <si>
    <t>ΚΑΡΑΓΙΑΝΝΗΣ</t>
  </si>
  <si>
    <t>ΑΝ243852</t>
  </si>
  <si>
    <t>639,1</t>
  </si>
  <si>
    <t>ΤΣΙΟΥΜΑΣ</t>
  </si>
  <si>
    <t>ΣΩΤΗΡΗΣ</t>
  </si>
  <si>
    <t>Χ389396</t>
  </si>
  <si>
    <t>614,9</t>
  </si>
  <si>
    <t>ΒΑΡΤΖΩΚΑΣ</t>
  </si>
  <si>
    <t>Χ389333</t>
  </si>
  <si>
    <t>304-303-302-301-305</t>
  </si>
  <si>
    <t>ΜΑΜΜΟΣ</t>
  </si>
  <si>
    <t>ΑΕ427007</t>
  </si>
  <si>
    <t>588,5</t>
  </si>
  <si>
    <t>ΒΟΥΛΓΑΡΑΚΗΣ</t>
  </si>
  <si>
    <t>ΑΗ435149</t>
  </si>
  <si>
    <t>ΓΛΑΡΟΣ</t>
  </si>
  <si>
    <t>Χ833836</t>
  </si>
  <si>
    <t>564,3</t>
  </si>
  <si>
    <t>ΣΚΟΥΛΛΟΣ</t>
  </si>
  <si>
    <t>ΚΙΜΩΝ</t>
  </si>
  <si>
    <t>ΑΗ949331</t>
  </si>
  <si>
    <t>544,5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</si>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</sst>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558</v>
      </c>
      <c r="C8" t="s">
        <v>13</v>
      </c>
      <c r="D8" t="s">
        <v>14</v>
      </c>
      <c r="E8" t="s">
        <v>15</v>
      </c>
      <c r="F8" t="s">
        <v>16</v>
      </c>
      <c r="G8" t="str">
        <f>"00144384"</f>
        <v>00144384</v>
      </c>
      <c r="H8" t="s">
        <v>17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t="s">
        <v>18</v>
      </c>
    </row>
    <row r="9" spans="1:21" x14ac:dyDescent="0.25">
      <c r="H9">
        <v>302</v>
      </c>
    </row>
    <row r="10" spans="1:21" x14ac:dyDescent="0.25">
      <c r="A10">
        <v>2</v>
      </c>
      <c r="B10">
        <v>481</v>
      </c>
      <c r="C10" t="s">
        <v>19</v>
      </c>
      <c r="D10" t="s">
        <v>20</v>
      </c>
      <c r="E10" t="s">
        <v>21</v>
      </c>
      <c r="F10" t="s">
        <v>22</v>
      </c>
      <c r="G10" t="str">
        <f>"201410002962"</f>
        <v>201410002962</v>
      </c>
      <c r="H10">
        <v>1078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1</v>
      </c>
      <c r="U10">
        <v>1258</v>
      </c>
    </row>
    <row r="11" spans="1:21" x14ac:dyDescent="0.25">
      <c r="H11">
        <v>302</v>
      </c>
    </row>
    <row r="12" spans="1:21" x14ac:dyDescent="0.25">
      <c r="A12">
        <v>3</v>
      </c>
      <c r="B12">
        <v>134</v>
      </c>
      <c r="C12" t="s">
        <v>23</v>
      </c>
      <c r="D12" t="s">
        <v>24</v>
      </c>
      <c r="E12" t="s">
        <v>25</v>
      </c>
      <c r="F12" t="s">
        <v>26</v>
      </c>
      <c r="G12" t="str">
        <f>"00157634"</f>
        <v>00157634</v>
      </c>
      <c r="H12">
        <v>1100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2</v>
      </c>
      <c r="U12">
        <v>1250</v>
      </c>
    </row>
    <row r="13" spans="1:21" x14ac:dyDescent="0.25">
      <c r="H13">
        <v>302</v>
      </c>
    </row>
    <row r="14" spans="1:21" x14ac:dyDescent="0.25">
      <c r="A14">
        <v>4</v>
      </c>
      <c r="B14">
        <v>65</v>
      </c>
      <c r="C14" t="s">
        <v>27</v>
      </c>
      <c r="D14" t="s">
        <v>25</v>
      </c>
      <c r="E14" t="s">
        <v>14</v>
      </c>
      <c r="F14" t="s">
        <v>28</v>
      </c>
      <c r="G14" t="str">
        <f>"200801011634"</f>
        <v>200801011634</v>
      </c>
      <c r="H14" t="s">
        <v>29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30</v>
      </c>
    </row>
    <row r="15" spans="1:21" x14ac:dyDescent="0.25">
      <c r="H15" t="s">
        <v>31</v>
      </c>
    </row>
    <row r="16" spans="1:21" x14ac:dyDescent="0.25">
      <c r="A16">
        <v>5</v>
      </c>
      <c r="B16">
        <v>258</v>
      </c>
      <c r="C16" t="s">
        <v>32</v>
      </c>
      <c r="D16" t="s">
        <v>33</v>
      </c>
      <c r="E16" t="s">
        <v>34</v>
      </c>
      <c r="F16" t="s">
        <v>35</v>
      </c>
      <c r="G16" t="str">
        <f>"201405002062"</f>
        <v>201405002062</v>
      </c>
      <c r="H16">
        <v>1089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1</v>
      </c>
      <c r="U16">
        <v>1239</v>
      </c>
    </row>
    <row r="17" spans="1:21" x14ac:dyDescent="0.25">
      <c r="H17" t="s">
        <v>36</v>
      </c>
    </row>
    <row r="18" spans="1:21" x14ac:dyDescent="0.25">
      <c r="A18">
        <v>6</v>
      </c>
      <c r="B18">
        <v>543</v>
      </c>
      <c r="C18" t="s">
        <v>37</v>
      </c>
      <c r="D18" t="s">
        <v>38</v>
      </c>
      <c r="E18" t="s">
        <v>39</v>
      </c>
      <c r="F18" t="s">
        <v>40</v>
      </c>
      <c r="G18" t="str">
        <f>"00219838"</f>
        <v>00219838</v>
      </c>
      <c r="H18" t="s">
        <v>41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1</v>
      </c>
      <c r="U18" t="s">
        <v>42</v>
      </c>
    </row>
    <row r="19" spans="1:21" x14ac:dyDescent="0.25">
      <c r="H19" t="s">
        <v>43</v>
      </c>
    </row>
    <row r="20" spans="1:21" x14ac:dyDescent="0.25">
      <c r="A20">
        <v>7</v>
      </c>
      <c r="B20">
        <v>20</v>
      </c>
      <c r="C20" t="s">
        <v>44</v>
      </c>
      <c r="D20" t="s">
        <v>45</v>
      </c>
      <c r="E20" t="s">
        <v>46</v>
      </c>
      <c r="F20" t="s">
        <v>47</v>
      </c>
      <c r="G20" t="str">
        <f>"201406000360"</f>
        <v>201406000360</v>
      </c>
      <c r="H20" t="s">
        <v>48</v>
      </c>
      <c r="I20">
        <v>150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49</v>
      </c>
    </row>
    <row r="21" spans="1:21" x14ac:dyDescent="0.25">
      <c r="H21">
        <v>302</v>
      </c>
    </row>
    <row r="22" spans="1:21" x14ac:dyDescent="0.25">
      <c r="A22">
        <v>8</v>
      </c>
      <c r="B22">
        <v>135</v>
      </c>
      <c r="C22" t="s">
        <v>50</v>
      </c>
      <c r="D22" t="s">
        <v>14</v>
      </c>
      <c r="E22" t="s">
        <v>21</v>
      </c>
      <c r="F22" t="s">
        <v>51</v>
      </c>
      <c r="G22" t="str">
        <f>"201507000998"</f>
        <v>201507000998</v>
      </c>
      <c r="H22" t="s">
        <v>52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53</v>
      </c>
    </row>
    <row r="23" spans="1:21" x14ac:dyDescent="0.25">
      <c r="H23" t="s">
        <v>54</v>
      </c>
    </row>
    <row r="24" spans="1:21" x14ac:dyDescent="0.25">
      <c r="A24">
        <v>9</v>
      </c>
      <c r="B24">
        <v>591</v>
      </c>
      <c r="C24" t="s">
        <v>55</v>
      </c>
      <c r="D24" t="s">
        <v>56</v>
      </c>
      <c r="E24" t="s">
        <v>57</v>
      </c>
      <c r="F24" t="s">
        <v>58</v>
      </c>
      <c r="G24" t="str">
        <f>"201507001264"</f>
        <v>201507001264</v>
      </c>
      <c r="H24">
        <v>1045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>
        <v>1195</v>
      </c>
    </row>
    <row r="25" spans="1:21" x14ac:dyDescent="0.25">
      <c r="H25">
        <v>302</v>
      </c>
    </row>
    <row r="26" spans="1:21" x14ac:dyDescent="0.25">
      <c r="A26">
        <v>10</v>
      </c>
      <c r="B26">
        <v>440</v>
      </c>
      <c r="C26" t="s">
        <v>59</v>
      </c>
      <c r="D26" t="s">
        <v>57</v>
      </c>
      <c r="E26" t="s">
        <v>60</v>
      </c>
      <c r="F26" t="s">
        <v>61</v>
      </c>
      <c r="G26" t="str">
        <f>"201409000891"</f>
        <v>201409000891</v>
      </c>
      <c r="H26">
        <v>1045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1195</v>
      </c>
    </row>
    <row r="27" spans="1:21" x14ac:dyDescent="0.25">
      <c r="H27">
        <v>302</v>
      </c>
    </row>
    <row r="28" spans="1:21" x14ac:dyDescent="0.25">
      <c r="A28">
        <v>11</v>
      </c>
      <c r="B28">
        <v>231</v>
      </c>
      <c r="C28" t="s">
        <v>62</v>
      </c>
      <c r="D28" t="s">
        <v>14</v>
      </c>
      <c r="E28" t="s">
        <v>63</v>
      </c>
      <c r="F28" t="s">
        <v>64</v>
      </c>
      <c r="G28" t="str">
        <f>"00218846"</f>
        <v>00218846</v>
      </c>
      <c r="H28" t="s">
        <v>65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1</v>
      </c>
      <c r="U28" t="s">
        <v>66</v>
      </c>
    </row>
    <row r="29" spans="1:21" x14ac:dyDescent="0.25">
      <c r="H29">
        <v>302</v>
      </c>
    </row>
    <row r="30" spans="1:21" x14ac:dyDescent="0.25">
      <c r="A30">
        <v>12</v>
      </c>
      <c r="B30">
        <v>454</v>
      </c>
      <c r="C30" t="s">
        <v>67</v>
      </c>
      <c r="D30" t="s">
        <v>60</v>
      </c>
      <c r="E30" t="s">
        <v>63</v>
      </c>
      <c r="F30" t="s">
        <v>68</v>
      </c>
      <c r="G30" t="str">
        <f>"201410010777"</f>
        <v>201410010777</v>
      </c>
      <c r="H30">
        <v>1023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>
        <v>1173</v>
      </c>
    </row>
    <row r="31" spans="1:21" x14ac:dyDescent="0.25">
      <c r="H31" t="s">
        <v>54</v>
      </c>
    </row>
    <row r="32" spans="1:21" x14ac:dyDescent="0.25">
      <c r="A32">
        <v>13</v>
      </c>
      <c r="B32">
        <v>512</v>
      </c>
      <c r="C32" t="s">
        <v>69</v>
      </c>
      <c r="D32" t="s">
        <v>70</v>
      </c>
      <c r="E32" t="s">
        <v>25</v>
      </c>
      <c r="F32" t="s">
        <v>71</v>
      </c>
      <c r="G32" t="str">
        <f>"201409001343"</f>
        <v>201409001343</v>
      </c>
      <c r="H32" t="s">
        <v>72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 t="s">
        <v>73</v>
      </c>
    </row>
    <row r="33" spans="1:21" x14ac:dyDescent="0.25">
      <c r="H33" t="s">
        <v>74</v>
      </c>
    </row>
    <row r="34" spans="1:21" x14ac:dyDescent="0.25">
      <c r="A34">
        <v>14</v>
      </c>
      <c r="B34">
        <v>107</v>
      </c>
      <c r="C34" t="s">
        <v>75</v>
      </c>
      <c r="D34" t="s">
        <v>57</v>
      </c>
      <c r="E34" t="s">
        <v>76</v>
      </c>
      <c r="F34" t="s">
        <v>77</v>
      </c>
      <c r="G34" t="str">
        <f>"00184298"</f>
        <v>00184298</v>
      </c>
      <c r="H34">
        <v>1001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2</v>
      </c>
      <c r="U34">
        <v>1151</v>
      </c>
    </row>
    <row r="35" spans="1:21" x14ac:dyDescent="0.25">
      <c r="H35" t="s">
        <v>31</v>
      </c>
    </row>
    <row r="36" spans="1:21" x14ac:dyDescent="0.25">
      <c r="A36">
        <v>15</v>
      </c>
      <c r="B36">
        <v>430</v>
      </c>
      <c r="C36" t="s">
        <v>78</v>
      </c>
      <c r="D36" t="s">
        <v>24</v>
      </c>
      <c r="E36" t="s">
        <v>79</v>
      </c>
      <c r="F36" t="s">
        <v>80</v>
      </c>
      <c r="G36" t="str">
        <f>"201504000208"</f>
        <v>201504000208</v>
      </c>
      <c r="H36" t="s">
        <v>81</v>
      </c>
      <c r="I36">
        <v>150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82</v>
      </c>
    </row>
    <row r="37" spans="1:21" x14ac:dyDescent="0.25">
      <c r="H37" t="s">
        <v>83</v>
      </c>
    </row>
    <row r="38" spans="1:21" x14ac:dyDescent="0.25">
      <c r="A38">
        <v>16</v>
      </c>
      <c r="B38">
        <v>597</v>
      </c>
      <c r="C38" t="s">
        <v>84</v>
      </c>
      <c r="D38" t="s">
        <v>85</v>
      </c>
      <c r="E38" t="s">
        <v>86</v>
      </c>
      <c r="F38" t="s">
        <v>87</v>
      </c>
      <c r="G38" t="str">
        <f>"00220185"</f>
        <v>00220185</v>
      </c>
      <c r="H38">
        <v>1100</v>
      </c>
      <c r="I38">
        <v>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>
        <v>1130</v>
      </c>
    </row>
    <row r="39" spans="1:21" x14ac:dyDescent="0.25">
      <c r="H39">
        <v>302</v>
      </c>
    </row>
    <row r="40" spans="1:21" x14ac:dyDescent="0.25">
      <c r="A40">
        <v>17</v>
      </c>
      <c r="B40">
        <v>352</v>
      </c>
      <c r="C40" t="s">
        <v>88</v>
      </c>
      <c r="D40" t="s">
        <v>21</v>
      </c>
      <c r="E40" t="s">
        <v>89</v>
      </c>
      <c r="F40" t="s">
        <v>90</v>
      </c>
      <c r="G40" t="str">
        <f>"00220265"</f>
        <v>00220265</v>
      </c>
      <c r="H40">
        <v>1056</v>
      </c>
      <c r="I40">
        <v>0</v>
      </c>
      <c r="J40">
        <v>50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>
        <v>1106</v>
      </c>
    </row>
    <row r="41" spans="1:21" x14ac:dyDescent="0.25">
      <c r="H41" t="s">
        <v>91</v>
      </c>
    </row>
    <row r="42" spans="1:21" x14ac:dyDescent="0.25">
      <c r="A42">
        <v>18</v>
      </c>
      <c r="B42">
        <v>128</v>
      </c>
      <c r="C42" t="s">
        <v>92</v>
      </c>
      <c r="D42" t="s">
        <v>24</v>
      </c>
      <c r="E42" t="s">
        <v>14</v>
      </c>
      <c r="F42" t="s">
        <v>93</v>
      </c>
      <c r="G42" t="str">
        <f>"201410002877"</f>
        <v>201410002877</v>
      </c>
      <c r="H42" t="s">
        <v>94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 t="s">
        <v>95</v>
      </c>
    </row>
    <row r="43" spans="1:21" x14ac:dyDescent="0.25">
      <c r="H43">
        <v>302</v>
      </c>
    </row>
    <row r="44" spans="1:21" x14ac:dyDescent="0.25">
      <c r="A44">
        <v>19</v>
      </c>
      <c r="B44">
        <v>104</v>
      </c>
      <c r="C44" t="s">
        <v>96</v>
      </c>
      <c r="D44" t="s">
        <v>97</v>
      </c>
      <c r="E44" t="s">
        <v>98</v>
      </c>
      <c r="F44" t="s">
        <v>99</v>
      </c>
      <c r="G44" t="str">
        <f>"201507005076"</f>
        <v>201507005076</v>
      </c>
      <c r="H44" t="s">
        <v>94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 t="s">
        <v>95</v>
      </c>
    </row>
    <row r="45" spans="1:21" x14ac:dyDescent="0.25">
      <c r="H45" t="s">
        <v>100</v>
      </c>
    </row>
    <row r="46" spans="1:21" x14ac:dyDescent="0.25">
      <c r="A46">
        <v>20</v>
      </c>
      <c r="B46">
        <v>377</v>
      </c>
      <c r="C46" t="s">
        <v>101</v>
      </c>
      <c r="D46" t="s">
        <v>102</v>
      </c>
      <c r="E46" t="s">
        <v>97</v>
      </c>
      <c r="F46" t="s">
        <v>103</v>
      </c>
      <c r="G46" t="str">
        <f>"201504000640"</f>
        <v>201504000640</v>
      </c>
      <c r="H46">
        <v>1100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>
        <v>1100</v>
      </c>
    </row>
    <row r="47" spans="1:21" x14ac:dyDescent="0.25">
      <c r="H47" t="s">
        <v>104</v>
      </c>
    </row>
    <row r="48" spans="1:21" x14ac:dyDescent="0.25">
      <c r="A48">
        <v>21</v>
      </c>
      <c r="B48">
        <v>68</v>
      </c>
      <c r="C48" t="s">
        <v>105</v>
      </c>
      <c r="D48" t="s">
        <v>57</v>
      </c>
      <c r="E48" t="s">
        <v>106</v>
      </c>
      <c r="F48" t="s">
        <v>107</v>
      </c>
      <c r="G48" t="str">
        <f>"201410004389"</f>
        <v>201410004389</v>
      </c>
      <c r="H48" t="s">
        <v>108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 t="s">
        <v>109</v>
      </c>
    </row>
    <row r="49" spans="1:21" x14ac:dyDescent="0.25">
      <c r="H49">
        <v>302</v>
      </c>
    </row>
    <row r="50" spans="1:21" x14ac:dyDescent="0.25">
      <c r="A50">
        <v>22</v>
      </c>
      <c r="B50">
        <v>287</v>
      </c>
      <c r="C50" t="s">
        <v>110</v>
      </c>
      <c r="D50" t="s">
        <v>111</v>
      </c>
      <c r="E50" t="s">
        <v>24</v>
      </c>
      <c r="F50" t="s">
        <v>112</v>
      </c>
      <c r="G50" t="str">
        <f>"201410003918"</f>
        <v>201410003918</v>
      </c>
      <c r="H50">
        <v>946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1</v>
      </c>
      <c r="U50">
        <v>1096</v>
      </c>
    </row>
    <row r="51" spans="1:21" x14ac:dyDescent="0.25">
      <c r="H51" t="s">
        <v>113</v>
      </c>
    </row>
    <row r="52" spans="1:21" x14ac:dyDescent="0.25">
      <c r="A52">
        <v>23</v>
      </c>
      <c r="B52">
        <v>503</v>
      </c>
      <c r="C52" t="s">
        <v>114</v>
      </c>
      <c r="D52" t="s">
        <v>39</v>
      </c>
      <c r="E52" t="s">
        <v>115</v>
      </c>
      <c r="F52" t="s">
        <v>116</v>
      </c>
      <c r="G52" t="str">
        <f>"201410007224"</f>
        <v>201410007224</v>
      </c>
      <c r="H52">
        <v>946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>
        <v>1096</v>
      </c>
    </row>
    <row r="53" spans="1:21" x14ac:dyDescent="0.25">
      <c r="H53" t="s">
        <v>117</v>
      </c>
    </row>
    <row r="54" spans="1:21" x14ac:dyDescent="0.25">
      <c r="A54">
        <v>24</v>
      </c>
      <c r="B54">
        <v>511</v>
      </c>
      <c r="C54" t="s">
        <v>101</v>
      </c>
      <c r="D54" t="s">
        <v>24</v>
      </c>
      <c r="E54" t="s">
        <v>97</v>
      </c>
      <c r="F54" t="s">
        <v>118</v>
      </c>
      <c r="G54" t="str">
        <f>"00216689"</f>
        <v>00216689</v>
      </c>
      <c r="H54">
        <v>1045</v>
      </c>
      <c r="I54">
        <v>0</v>
      </c>
      <c r="J54">
        <v>50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1095</v>
      </c>
    </row>
    <row r="55" spans="1:21" x14ac:dyDescent="0.25">
      <c r="H55">
        <v>302</v>
      </c>
    </row>
    <row r="56" spans="1:21" x14ac:dyDescent="0.25">
      <c r="A56">
        <v>25</v>
      </c>
      <c r="B56">
        <v>621</v>
      </c>
      <c r="C56" t="s">
        <v>119</v>
      </c>
      <c r="D56" t="s">
        <v>25</v>
      </c>
      <c r="E56" t="s">
        <v>120</v>
      </c>
      <c r="F56" t="s">
        <v>121</v>
      </c>
      <c r="G56" t="str">
        <f>"201506002125"</f>
        <v>201506002125</v>
      </c>
      <c r="H56" t="s">
        <v>122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0</v>
      </c>
      <c r="U56" t="s">
        <v>123</v>
      </c>
    </row>
    <row r="57" spans="1:21" x14ac:dyDescent="0.25">
      <c r="H57">
        <v>302</v>
      </c>
    </row>
    <row r="58" spans="1:21" x14ac:dyDescent="0.25">
      <c r="A58">
        <v>26</v>
      </c>
      <c r="B58">
        <v>370</v>
      </c>
      <c r="C58" t="s">
        <v>124</v>
      </c>
      <c r="D58" t="s">
        <v>25</v>
      </c>
      <c r="E58" t="s">
        <v>63</v>
      </c>
      <c r="F58" t="s">
        <v>125</v>
      </c>
      <c r="G58" t="str">
        <f>"201409000847"</f>
        <v>201409000847</v>
      </c>
      <c r="H58" t="s">
        <v>126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 t="s">
        <v>127</v>
      </c>
    </row>
    <row r="59" spans="1:21" x14ac:dyDescent="0.25">
      <c r="H59" t="s">
        <v>74</v>
      </c>
    </row>
    <row r="60" spans="1:21" x14ac:dyDescent="0.25">
      <c r="A60">
        <v>27</v>
      </c>
      <c r="B60">
        <v>603</v>
      </c>
      <c r="C60" t="s">
        <v>128</v>
      </c>
      <c r="D60" t="s">
        <v>129</v>
      </c>
      <c r="E60" t="s">
        <v>130</v>
      </c>
      <c r="F60" t="s">
        <v>131</v>
      </c>
      <c r="G60" t="str">
        <f>"201410001747"</f>
        <v>201410001747</v>
      </c>
      <c r="H60" t="s">
        <v>132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306</v>
      </c>
      <c r="S60">
        <v>302</v>
      </c>
      <c r="T60">
        <v>0</v>
      </c>
      <c r="U60" t="s">
        <v>133</v>
      </c>
    </row>
    <row r="61" spans="1:21" x14ac:dyDescent="0.25">
      <c r="H61">
        <v>302</v>
      </c>
    </row>
    <row r="62" spans="1:21" x14ac:dyDescent="0.25">
      <c r="A62">
        <v>28</v>
      </c>
      <c r="B62">
        <v>25</v>
      </c>
      <c r="C62" t="s">
        <v>134</v>
      </c>
      <c r="D62" t="s">
        <v>97</v>
      </c>
      <c r="E62" t="s">
        <v>24</v>
      </c>
      <c r="F62" t="s">
        <v>135</v>
      </c>
      <c r="G62" t="str">
        <f>"201507003734"</f>
        <v>201507003734</v>
      </c>
      <c r="H62" t="s">
        <v>136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 t="s">
        <v>136</v>
      </c>
    </row>
    <row r="63" spans="1:21" x14ac:dyDescent="0.25">
      <c r="H63">
        <v>302</v>
      </c>
    </row>
    <row r="64" spans="1:21" x14ac:dyDescent="0.25">
      <c r="A64">
        <v>29</v>
      </c>
      <c r="B64">
        <v>607</v>
      </c>
      <c r="C64" t="s">
        <v>137</v>
      </c>
      <c r="D64" t="s">
        <v>138</v>
      </c>
      <c r="E64" t="s">
        <v>46</v>
      </c>
      <c r="F64" t="s">
        <v>139</v>
      </c>
      <c r="G64" t="str">
        <f>"201410006329"</f>
        <v>201410006329</v>
      </c>
      <c r="H64">
        <v>935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1085</v>
      </c>
    </row>
    <row r="65" spans="1:21" x14ac:dyDescent="0.25">
      <c r="H65">
        <v>302</v>
      </c>
    </row>
    <row r="66" spans="1:21" x14ac:dyDescent="0.25">
      <c r="A66">
        <v>30</v>
      </c>
      <c r="B66">
        <v>232</v>
      </c>
      <c r="C66" t="s">
        <v>140</v>
      </c>
      <c r="D66" t="s">
        <v>141</v>
      </c>
      <c r="E66" t="s">
        <v>14</v>
      </c>
      <c r="F66" t="s">
        <v>142</v>
      </c>
      <c r="G66" t="str">
        <f>"201410004413"</f>
        <v>201410004413</v>
      </c>
      <c r="H66" t="s">
        <v>143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 t="s">
        <v>143</v>
      </c>
    </row>
    <row r="67" spans="1:21" x14ac:dyDescent="0.25">
      <c r="H67" t="s">
        <v>117</v>
      </c>
    </row>
    <row r="68" spans="1:21" x14ac:dyDescent="0.25">
      <c r="A68">
        <v>31</v>
      </c>
      <c r="B68">
        <v>123</v>
      </c>
      <c r="C68" t="s">
        <v>144</v>
      </c>
      <c r="D68" t="s">
        <v>145</v>
      </c>
      <c r="E68" t="s">
        <v>146</v>
      </c>
      <c r="F68" t="s">
        <v>147</v>
      </c>
      <c r="G68" t="str">
        <f>"201507002744"</f>
        <v>201507002744</v>
      </c>
      <c r="H68" t="s">
        <v>148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149</v>
      </c>
    </row>
    <row r="69" spans="1:21" x14ac:dyDescent="0.25">
      <c r="H69" t="s">
        <v>150</v>
      </c>
    </row>
    <row r="70" spans="1:21" x14ac:dyDescent="0.25">
      <c r="A70">
        <v>32</v>
      </c>
      <c r="B70">
        <v>463</v>
      </c>
      <c r="C70" t="s">
        <v>151</v>
      </c>
      <c r="D70" t="s">
        <v>152</v>
      </c>
      <c r="E70" t="s">
        <v>153</v>
      </c>
      <c r="F70" t="s">
        <v>154</v>
      </c>
      <c r="G70" t="str">
        <f>"00214735"</f>
        <v>00214735</v>
      </c>
      <c r="H70">
        <v>1001</v>
      </c>
      <c r="I70">
        <v>0</v>
      </c>
      <c r="J70">
        <v>70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>
        <v>1071</v>
      </c>
    </row>
    <row r="71" spans="1:21" x14ac:dyDescent="0.25">
      <c r="H71">
        <v>302</v>
      </c>
    </row>
    <row r="72" spans="1:21" x14ac:dyDescent="0.25">
      <c r="A72">
        <v>33</v>
      </c>
      <c r="B72">
        <v>86</v>
      </c>
      <c r="C72" t="s">
        <v>155</v>
      </c>
      <c r="D72" t="s">
        <v>24</v>
      </c>
      <c r="E72" t="s">
        <v>57</v>
      </c>
      <c r="F72" t="s">
        <v>156</v>
      </c>
      <c r="G72" t="str">
        <f>"201410008106"</f>
        <v>201410008106</v>
      </c>
      <c r="H72" t="s">
        <v>157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 t="s">
        <v>158</v>
      </c>
    </row>
    <row r="73" spans="1:21" x14ac:dyDescent="0.25">
      <c r="H73">
        <v>302</v>
      </c>
    </row>
    <row r="74" spans="1:21" x14ac:dyDescent="0.25">
      <c r="A74">
        <v>34</v>
      </c>
      <c r="B74">
        <v>261</v>
      </c>
      <c r="C74" t="s">
        <v>159</v>
      </c>
      <c r="D74" t="s">
        <v>106</v>
      </c>
      <c r="E74" t="s">
        <v>24</v>
      </c>
      <c r="F74" t="s">
        <v>160</v>
      </c>
      <c r="G74" t="str">
        <f>"00213032"</f>
        <v>00213032</v>
      </c>
      <c r="H74" t="s">
        <v>161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1</v>
      </c>
      <c r="U74" t="s">
        <v>161</v>
      </c>
    </row>
    <row r="75" spans="1:21" x14ac:dyDescent="0.25">
      <c r="H75">
        <v>302</v>
      </c>
    </row>
    <row r="76" spans="1:21" x14ac:dyDescent="0.25">
      <c r="A76">
        <v>35</v>
      </c>
      <c r="B76">
        <v>114</v>
      </c>
      <c r="C76" t="s">
        <v>162</v>
      </c>
      <c r="D76" t="s">
        <v>163</v>
      </c>
      <c r="E76" t="s">
        <v>57</v>
      </c>
      <c r="F76" t="s">
        <v>164</v>
      </c>
      <c r="G76" t="str">
        <f>"201507003228"</f>
        <v>201507003228</v>
      </c>
      <c r="H76" t="s">
        <v>165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 t="s">
        <v>166</v>
      </c>
    </row>
    <row r="77" spans="1:21" x14ac:dyDescent="0.25">
      <c r="H77" t="s">
        <v>167</v>
      </c>
    </row>
    <row r="78" spans="1:21" x14ac:dyDescent="0.25">
      <c r="A78">
        <v>36</v>
      </c>
      <c r="B78">
        <v>502</v>
      </c>
      <c r="C78" t="s">
        <v>168</v>
      </c>
      <c r="D78" t="s">
        <v>169</v>
      </c>
      <c r="E78" t="s">
        <v>25</v>
      </c>
      <c r="F78" t="s">
        <v>170</v>
      </c>
      <c r="G78" t="str">
        <f>"00220141"</f>
        <v>00220141</v>
      </c>
      <c r="H78" t="s">
        <v>165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 t="s">
        <v>166</v>
      </c>
    </row>
    <row r="79" spans="1:21" x14ac:dyDescent="0.25">
      <c r="H79">
        <v>302</v>
      </c>
    </row>
    <row r="80" spans="1:21" x14ac:dyDescent="0.25">
      <c r="A80">
        <v>37</v>
      </c>
      <c r="B80">
        <v>434</v>
      </c>
      <c r="C80" t="s">
        <v>171</v>
      </c>
      <c r="D80" t="s">
        <v>172</v>
      </c>
      <c r="E80" t="s">
        <v>173</v>
      </c>
      <c r="F80" t="s">
        <v>174</v>
      </c>
      <c r="G80" t="str">
        <f>"201410001333"</f>
        <v>201410001333</v>
      </c>
      <c r="H80">
        <v>1056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>
        <v>1056</v>
      </c>
    </row>
    <row r="81" spans="1:21" x14ac:dyDescent="0.25">
      <c r="H81">
        <v>302</v>
      </c>
    </row>
    <row r="82" spans="1:21" x14ac:dyDescent="0.25">
      <c r="A82">
        <v>38</v>
      </c>
      <c r="B82">
        <v>83</v>
      </c>
      <c r="C82" t="s">
        <v>175</v>
      </c>
      <c r="D82" t="s">
        <v>176</v>
      </c>
      <c r="E82" t="s">
        <v>115</v>
      </c>
      <c r="F82" t="s">
        <v>177</v>
      </c>
      <c r="G82" t="str">
        <f>"201506002003"</f>
        <v>201506002003</v>
      </c>
      <c r="H82" t="s">
        <v>52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 t="s">
        <v>52</v>
      </c>
    </row>
    <row r="83" spans="1:21" x14ac:dyDescent="0.25">
      <c r="H83" t="s">
        <v>74</v>
      </c>
    </row>
    <row r="84" spans="1:21" x14ac:dyDescent="0.25">
      <c r="A84">
        <v>39</v>
      </c>
      <c r="B84">
        <v>141</v>
      </c>
      <c r="C84" t="s">
        <v>178</v>
      </c>
      <c r="D84" t="s">
        <v>179</v>
      </c>
      <c r="E84" t="s">
        <v>24</v>
      </c>
      <c r="F84" t="s">
        <v>180</v>
      </c>
      <c r="G84" t="str">
        <f>"201506004272"</f>
        <v>201506004272</v>
      </c>
      <c r="H84" t="s">
        <v>181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2</v>
      </c>
      <c r="U84" t="s">
        <v>182</v>
      </c>
    </row>
    <row r="85" spans="1:21" x14ac:dyDescent="0.25">
      <c r="H85">
        <v>302</v>
      </c>
    </row>
    <row r="86" spans="1:21" x14ac:dyDescent="0.25">
      <c r="A86">
        <v>40</v>
      </c>
      <c r="B86">
        <v>33</v>
      </c>
      <c r="C86" t="s">
        <v>183</v>
      </c>
      <c r="D86" t="s">
        <v>106</v>
      </c>
      <c r="E86" t="s">
        <v>102</v>
      </c>
      <c r="F86" t="s">
        <v>184</v>
      </c>
      <c r="G86" t="str">
        <f>"201410007344"</f>
        <v>201410007344</v>
      </c>
      <c r="H86">
        <v>1045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2</v>
      </c>
      <c r="U86">
        <v>1045</v>
      </c>
    </row>
    <row r="87" spans="1:21" x14ac:dyDescent="0.25">
      <c r="H87">
        <v>302</v>
      </c>
    </row>
    <row r="88" spans="1:21" x14ac:dyDescent="0.25">
      <c r="A88">
        <v>41</v>
      </c>
      <c r="B88">
        <v>354</v>
      </c>
      <c r="C88" t="s">
        <v>185</v>
      </c>
      <c r="D88" t="s">
        <v>141</v>
      </c>
      <c r="E88" t="s">
        <v>186</v>
      </c>
      <c r="F88" t="s">
        <v>187</v>
      </c>
      <c r="G88" t="str">
        <f>"201506004335"</f>
        <v>201506004335</v>
      </c>
      <c r="H88">
        <v>1045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>
        <v>1045</v>
      </c>
    </row>
    <row r="89" spans="1:21" x14ac:dyDescent="0.25">
      <c r="H89" t="s">
        <v>104</v>
      </c>
    </row>
    <row r="90" spans="1:21" x14ac:dyDescent="0.25">
      <c r="A90">
        <v>42</v>
      </c>
      <c r="B90">
        <v>226</v>
      </c>
      <c r="C90" t="s">
        <v>188</v>
      </c>
      <c r="D90" t="s">
        <v>39</v>
      </c>
      <c r="E90" t="s">
        <v>97</v>
      </c>
      <c r="F90" t="s">
        <v>189</v>
      </c>
      <c r="G90" t="str">
        <f>"201401000510"</f>
        <v>201401000510</v>
      </c>
      <c r="H90" t="s">
        <v>190</v>
      </c>
      <c r="I90">
        <v>0</v>
      </c>
      <c r="J90">
        <v>50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 t="s">
        <v>191</v>
      </c>
    </row>
    <row r="91" spans="1:21" x14ac:dyDescent="0.25">
      <c r="H91">
        <v>302</v>
      </c>
    </row>
    <row r="92" spans="1:21" x14ac:dyDescent="0.25">
      <c r="A92">
        <v>43</v>
      </c>
      <c r="B92">
        <v>655</v>
      </c>
      <c r="C92" t="s">
        <v>192</v>
      </c>
      <c r="D92" t="s">
        <v>97</v>
      </c>
      <c r="E92" t="s">
        <v>106</v>
      </c>
      <c r="F92" t="s">
        <v>193</v>
      </c>
      <c r="G92" t="str">
        <f>"201410007899"</f>
        <v>201410007899</v>
      </c>
      <c r="H92" t="s">
        <v>194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194</v>
      </c>
    </row>
    <row r="93" spans="1:21" x14ac:dyDescent="0.25">
      <c r="H93" t="s">
        <v>195</v>
      </c>
    </row>
    <row r="94" spans="1:21" x14ac:dyDescent="0.25">
      <c r="A94">
        <v>44</v>
      </c>
      <c r="B94">
        <v>415</v>
      </c>
      <c r="C94" t="s">
        <v>196</v>
      </c>
      <c r="D94" t="s">
        <v>39</v>
      </c>
      <c r="E94" t="s">
        <v>97</v>
      </c>
      <c r="F94" t="s">
        <v>197</v>
      </c>
      <c r="G94" t="str">
        <f>"00221178"</f>
        <v>00221178</v>
      </c>
      <c r="H94" t="s">
        <v>198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199</v>
      </c>
    </row>
    <row r="95" spans="1:21" x14ac:dyDescent="0.25">
      <c r="H95" t="s">
        <v>200</v>
      </c>
    </row>
    <row r="96" spans="1:21" x14ac:dyDescent="0.25">
      <c r="A96">
        <v>45</v>
      </c>
      <c r="B96">
        <v>47</v>
      </c>
      <c r="C96" t="s">
        <v>201</v>
      </c>
      <c r="D96" t="s">
        <v>202</v>
      </c>
      <c r="E96" t="s">
        <v>203</v>
      </c>
      <c r="F96" t="s">
        <v>204</v>
      </c>
      <c r="G96" t="str">
        <f>"200801004313"</f>
        <v>200801004313</v>
      </c>
      <c r="H96">
        <v>1034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1</v>
      </c>
      <c r="U96">
        <v>1034</v>
      </c>
    </row>
    <row r="97" spans="1:21" x14ac:dyDescent="0.25">
      <c r="H97">
        <v>302</v>
      </c>
    </row>
    <row r="98" spans="1:21" x14ac:dyDescent="0.25">
      <c r="A98">
        <v>46</v>
      </c>
      <c r="B98">
        <v>42</v>
      </c>
      <c r="C98" t="s">
        <v>205</v>
      </c>
      <c r="D98" t="s">
        <v>206</v>
      </c>
      <c r="E98" t="s">
        <v>24</v>
      </c>
      <c r="F98" t="s">
        <v>207</v>
      </c>
      <c r="G98" t="str">
        <f>"00005970"</f>
        <v>00005970</v>
      </c>
      <c r="H98">
        <v>1001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1</v>
      </c>
      <c r="U98">
        <v>1031</v>
      </c>
    </row>
    <row r="99" spans="1:21" x14ac:dyDescent="0.25">
      <c r="H99" t="s">
        <v>208</v>
      </c>
    </row>
    <row r="100" spans="1:21" x14ac:dyDescent="0.25">
      <c r="A100">
        <v>47</v>
      </c>
      <c r="B100">
        <v>477</v>
      </c>
      <c r="C100" t="s">
        <v>209</v>
      </c>
      <c r="D100" t="s">
        <v>60</v>
      </c>
      <c r="E100" t="s">
        <v>25</v>
      </c>
      <c r="F100" t="s">
        <v>210</v>
      </c>
      <c r="G100" t="str">
        <f>"201410004300"</f>
        <v>201410004300</v>
      </c>
      <c r="H100" t="s">
        <v>65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 t="s">
        <v>65</v>
      </c>
    </row>
    <row r="101" spans="1:21" x14ac:dyDescent="0.25">
      <c r="H101">
        <v>302</v>
      </c>
    </row>
    <row r="102" spans="1:21" x14ac:dyDescent="0.25">
      <c r="A102">
        <v>48</v>
      </c>
      <c r="B102">
        <v>4</v>
      </c>
      <c r="C102" t="s">
        <v>211</v>
      </c>
      <c r="D102" t="s">
        <v>24</v>
      </c>
      <c r="E102" t="s">
        <v>212</v>
      </c>
      <c r="F102" t="s">
        <v>213</v>
      </c>
      <c r="G102" t="str">
        <f>"201410006266"</f>
        <v>201410006266</v>
      </c>
      <c r="H102">
        <v>990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1</v>
      </c>
      <c r="U102">
        <v>1020</v>
      </c>
    </row>
    <row r="103" spans="1:21" x14ac:dyDescent="0.25">
      <c r="H103">
        <v>302</v>
      </c>
    </row>
    <row r="104" spans="1:21" x14ac:dyDescent="0.25">
      <c r="A104">
        <v>49</v>
      </c>
      <c r="B104">
        <v>644</v>
      </c>
      <c r="C104" t="s">
        <v>214</v>
      </c>
      <c r="D104" t="s">
        <v>215</v>
      </c>
      <c r="E104" t="s">
        <v>24</v>
      </c>
      <c r="F104" t="s">
        <v>216</v>
      </c>
      <c r="G104" t="str">
        <f>"201409000655"</f>
        <v>201409000655</v>
      </c>
      <c r="H104" t="s">
        <v>72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1</v>
      </c>
      <c r="U104" t="s">
        <v>72</v>
      </c>
    </row>
    <row r="105" spans="1:21" x14ac:dyDescent="0.25">
      <c r="H105">
        <v>302</v>
      </c>
    </row>
    <row r="106" spans="1:21" x14ac:dyDescent="0.25">
      <c r="A106">
        <v>50</v>
      </c>
      <c r="B106">
        <v>273</v>
      </c>
      <c r="C106" t="s">
        <v>217</v>
      </c>
      <c r="D106" t="s">
        <v>218</v>
      </c>
      <c r="E106" t="s">
        <v>14</v>
      </c>
      <c r="F106" t="s">
        <v>219</v>
      </c>
      <c r="G106" t="str">
        <f>"201410008285"</f>
        <v>201410008285</v>
      </c>
      <c r="H106">
        <v>1012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>
        <v>1012</v>
      </c>
    </row>
    <row r="107" spans="1:21" x14ac:dyDescent="0.25">
      <c r="H107">
        <v>302</v>
      </c>
    </row>
    <row r="108" spans="1:21" x14ac:dyDescent="0.25">
      <c r="A108">
        <v>51</v>
      </c>
      <c r="B108">
        <v>501</v>
      </c>
      <c r="C108" t="s">
        <v>220</v>
      </c>
      <c r="D108" t="s">
        <v>24</v>
      </c>
      <c r="E108" t="s">
        <v>25</v>
      </c>
      <c r="F108" t="s">
        <v>221</v>
      </c>
      <c r="G108" t="str">
        <f>"201410009641"</f>
        <v>201410009641</v>
      </c>
      <c r="H108" t="s">
        <v>190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0</v>
      </c>
      <c r="U108" t="s">
        <v>190</v>
      </c>
    </row>
    <row r="109" spans="1:21" x14ac:dyDescent="0.25">
      <c r="H109">
        <v>302</v>
      </c>
    </row>
    <row r="110" spans="1:21" x14ac:dyDescent="0.25">
      <c r="A110">
        <v>52</v>
      </c>
      <c r="B110">
        <v>183</v>
      </c>
      <c r="C110" t="s">
        <v>222</v>
      </c>
      <c r="D110" t="s">
        <v>60</v>
      </c>
      <c r="E110" t="s">
        <v>98</v>
      </c>
      <c r="F110" t="s">
        <v>223</v>
      </c>
      <c r="G110" t="str">
        <f>"201410001162"</f>
        <v>201410001162</v>
      </c>
      <c r="H110">
        <v>990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990</v>
      </c>
    </row>
    <row r="111" spans="1:21" x14ac:dyDescent="0.25">
      <c r="H111">
        <v>302</v>
      </c>
    </row>
    <row r="112" spans="1:21" x14ac:dyDescent="0.25">
      <c r="A112">
        <v>53</v>
      </c>
      <c r="B112">
        <v>106</v>
      </c>
      <c r="C112" t="s">
        <v>224</v>
      </c>
      <c r="D112" t="s">
        <v>63</v>
      </c>
      <c r="E112" t="s">
        <v>225</v>
      </c>
      <c r="F112" t="s">
        <v>226</v>
      </c>
      <c r="G112" t="str">
        <f>"201401002092"</f>
        <v>201401002092</v>
      </c>
      <c r="H112">
        <v>990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1</v>
      </c>
      <c r="U112">
        <v>990</v>
      </c>
    </row>
    <row r="113" spans="1:21" x14ac:dyDescent="0.25">
      <c r="H113">
        <v>302</v>
      </c>
    </row>
    <row r="114" spans="1:21" x14ac:dyDescent="0.25">
      <c r="A114">
        <v>54</v>
      </c>
      <c r="B114">
        <v>611</v>
      </c>
      <c r="C114" t="s">
        <v>84</v>
      </c>
      <c r="D114" t="s">
        <v>227</v>
      </c>
      <c r="E114" t="s">
        <v>25</v>
      </c>
      <c r="F114" t="s">
        <v>228</v>
      </c>
      <c r="G114" t="str">
        <f>"201507003568"</f>
        <v>201507003568</v>
      </c>
      <c r="H114">
        <v>836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>
        <v>986</v>
      </c>
    </row>
    <row r="115" spans="1:21" x14ac:dyDescent="0.25">
      <c r="H115">
        <v>302</v>
      </c>
    </row>
    <row r="116" spans="1:21" x14ac:dyDescent="0.25">
      <c r="A116">
        <v>55</v>
      </c>
      <c r="B116">
        <v>519</v>
      </c>
      <c r="C116" t="s">
        <v>217</v>
      </c>
      <c r="D116" t="s">
        <v>229</v>
      </c>
      <c r="E116" t="s">
        <v>25</v>
      </c>
      <c r="F116" t="s">
        <v>230</v>
      </c>
      <c r="G116" t="str">
        <f>"201409002568"</f>
        <v>201409002568</v>
      </c>
      <c r="H116">
        <v>935</v>
      </c>
      <c r="I116">
        <v>0</v>
      </c>
      <c r="J116">
        <v>50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>
        <v>985</v>
      </c>
    </row>
    <row r="117" spans="1:21" x14ac:dyDescent="0.25">
      <c r="H117" t="s">
        <v>208</v>
      </c>
    </row>
    <row r="118" spans="1:21" x14ac:dyDescent="0.25">
      <c r="A118">
        <v>56</v>
      </c>
      <c r="B118">
        <v>300</v>
      </c>
      <c r="C118" t="s">
        <v>231</v>
      </c>
      <c r="D118" t="s">
        <v>25</v>
      </c>
      <c r="E118" t="s">
        <v>130</v>
      </c>
      <c r="F118" t="s">
        <v>232</v>
      </c>
      <c r="G118" t="str">
        <f>"201409005056"</f>
        <v>201409005056</v>
      </c>
      <c r="H118" t="s">
        <v>233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 t="s">
        <v>234</v>
      </c>
    </row>
    <row r="119" spans="1:21" x14ac:dyDescent="0.25">
      <c r="H119">
        <v>302</v>
      </c>
    </row>
    <row r="120" spans="1:21" x14ac:dyDescent="0.25">
      <c r="A120">
        <v>57</v>
      </c>
      <c r="B120">
        <v>126</v>
      </c>
      <c r="C120" t="s">
        <v>235</v>
      </c>
      <c r="D120" t="s">
        <v>236</v>
      </c>
      <c r="E120" t="s">
        <v>63</v>
      </c>
      <c r="F120" t="s">
        <v>237</v>
      </c>
      <c r="G120" t="str">
        <f>"00220351"</f>
        <v>00220351</v>
      </c>
      <c r="H120">
        <v>979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311</v>
      </c>
      <c r="S120">
        <v>302</v>
      </c>
      <c r="T120">
        <v>0</v>
      </c>
      <c r="U120">
        <v>979</v>
      </c>
    </row>
    <row r="121" spans="1:21" x14ac:dyDescent="0.25">
      <c r="H121" t="s">
        <v>117</v>
      </c>
    </row>
    <row r="122" spans="1:21" x14ac:dyDescent="0.25">
      <c r="A122">
        <v>58</v>
      </c>
      <c r="B122">
        <v>259</v>
      </c>
      <c r="C122" t="s">
        <v>238</v>
      </c>
      <c r="D122" t="s">
        <v>206</v>
      </c>
      <c r="E122" t="s">
        <v>141</v>
      </c>
      <c r="F122" t="s">
        <v>239</v>
      </c>
      <c r="G122" t="str">
        <f>"201409002263"</f>
        <v>201409002263</v>
      </c>
      <c r="H122" t="s">
        <v>240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 t="s">
        <v>240</v>
      </c>
    </row>
    <row r="123" spans="1:21" x14ac:dyDescent="0.25">
      <c r="H123">
        <v>302</v>
      </c>
    </row>
    <row r="124" spans="1:21" x14ac:dyDescent="0.25">
      <c r="A124">
        <v>59</v>
      </c>
      <c r="B124">
        <v>108</v>
      </c>
      <c r="C124" t="s">
        <v>241</v>
      </c>
      <c r="D124" t="s">
        <v>242</v>
      </c>
      <c r="E124" t="s">
        <v>243</v>
      </c>
      <c r="F124" t="s">
        <v>244</v>
      </c>
      <c r="G124" t="str">
        <f>"201507002337"</f>
        <v>201507002337</v>
      </c>
      <c r="H124">
        <v>968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>
        <v>968</v>
      </c>
    </row>
    <row r="125" spans="1:21" x14ac:dyDescent="0.25">
      <c r="H125" t="s">
        <v>54</v>
      </c>
    </row>
    <row r="126" spans="1:21" x14ac:dyDescent="0.25">
      <c r="A126">
        <v>60</v>
      </c>
      <c r="B126">
        <v>405</v>
      </c>
      <c r="C126" t="s">
        <v>245</v>
      </c>
      <c r="D126" t="s">
        <v>246</v>
      </c>
      <c r="E126" t="s">
        <v>203</v>
      </c>
      <c r="F126" t="s">
        <v>247</v>
      </c>
      <c r="G126" t="str">
        <f>"00221337"</f>
        <v>00221337</v>
      </c>
      <c r="H126">
        <v>935</v>
      </c>
      <c r="I126">
        <v>0</v>
      </c>
      <c r="J126">
        <v>30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311</v>
      </c>
      <c r="S126">
        <v>302</v>
      </c>
      <c r="T126">
        <v>0</v>
      </c>
      <c r="U126">
        <v>965</v>
      </c>
    </row>
    <row r="127" spans="1:21" x14ac:dyDescent="0.25">
      <c r="H127" t="s">
        <v>91</v>
      </c>
    </row>
    <row r="128" spans="1:21" x14ac:dyDescent="0.25">
      <c r="A128">
        <v>61</v>
      </c>
      <c r="B128">
        <v>446</v>
      </c>
      <c r="C128" t="s">
        <v>248</v>
      </c>
      <c r="D128" t="s">
        <v>24</v>
      </c>
      <c r="E128" t="s">
        <v>249</v>
      </c>
      <c r="F128" t="s">
        <v>250</v>
      </c>
      <c r="G128" t="str">
        <f>"201409002330"</f>
        <v>201409002330</v>
      </c>
      <c r="H128">
        <v>814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>
        <v>964</v>
      </c>
    </row>
    <row r="129" spans="1:21" x14ac:dyDescent="0.25">
      <c r="H129">
        <v>302</v>
      </c>
    </row>
    <row r="130" spans="1:21" x14ac:dyDescent="0.25">
      <c r="A130">
        <v>62</v>
      </c>
      <c r="B130">
        <v>109</v>
      </c>
      <c r="C130" t="s">
        <v>251</v>
      </c>
      <c r="D130" t="s">
        <v>24</v>
      </c>
      <c r="E130" t="s">
        <v>63</v>
      </c>
      <c r="F130" t="s">
        <v>252</v>
      </c>
      <c r="G130" t="str">
        <f>"00219783"</f>
        <v>00219783</v>
      </c>
      <c r="H130">
        <v>957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3</v>
      </c>
      <c r="U130">
        <v>957</v>
      </c>
    </row>
    <row r="131" spans="1:21" x14ac:dyDescent="0.25">
      <c r="H131">
        <v>302</v>
      </c>
    </row>
    <row r="132" spans="1:21" x14ac:dyDescent="0.25">
      <c r="A132">
        <v>63</v>
      </c>
      <c r="B132">
        <v>53</v>
      </c>
      <c r="C132" t="s">
        <v>253</v>
      </c>
      <c r="D132" t="s">
        <v>254</v>
      </c>
      <c r="E132" t="s">
        <v>97</v>
      </c>
      <c r="F132" t="s">
        <v>255</v>
      </c>
      <c r="G132" t="str">
        <f>"201409005346"</f>
        <v>201409005346</v>
      </c>
      <c r="H132" t="s">
        <v>256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257</v>
      </c>
    </row>
    <row r="133" spans="1:21" x14ac:dyDescent="0.25">
      <c r="H133">
        <v>302</v>
      </c>
    </row>
    <row r="134" spans="1:21" x14ac:dyDescent="0.25">
      <c r="A134">
        <v>64</v>
      </c>
      <c r="B134">
        <v>1</v>
      </c>
      <c r="C134" t="s">
        <v>258</v>
      </c>
      <c r="D134" t="s">
        <v>259</v>
      </c>
      <c r="E134" t="s">
        <v>259</v>
      </c>
      <c r="F134" t="s">
        <v>260</v>
      </c>
      <c r="G134" t="str">
        <f>"00220568"</f>
        <v>00220568</v>
      </c>
      <c r="H134">
        <v>803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2</v>
      </c>
      <c r="U134">
        <v>953</v>
      </c>
    </row>
    <row r="135" spans="1:21" x14ac:dyDescent="0.25">
      <c r="H135" t="s">
        <v>261</v>
      </c>
    </row>
    <row r="136" spans="1:21" x14ac:dyDescent="0.25">
      <c r="A136">
        <v>65</v>
      </c>
      <c r="B136">
        <v>605</v>
      </c>
      <c r="C136" t="s">
        <v>262</v>
      </c>
      <c r="D136" t="s">
        <v>263</v>
      </c>
      <c r="E136" t="s">
        <v>212</v>
      </c>
      <c r="F136" t="s">
        <v>264</v>
      </c>
      <c r="G136" t="str">
        <f>"00110399"</f>
        <v>00110399</v>
      </c>
      <c r="H136">
        <v>770</v>
      </c>
      <c r="I136">
        <v>150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>
        <v>950</v>
      </c>
    </row>
    <row r="137" spans="1:21" x14ac:dyDescent="0.25">
      <c r="H137">
        <v>302</v>
      </c>
    </row>
    <row r="138" spans="1:21" x14ac:dyDescent="0.25">
      <c r="A138">
        <v>66</v>
      </c>
      <c r="B138">
        <v>98</v>
      </c>
      <c r="C138" t="s">
        <v>265</v>
      </c>
      <c r="D138" t="s">
        <v>212</v>
      </c>
      <c r="E138" t="s">
        <v>14</v>
      </c>
      <c r="F138" t="s">
        <v>266</v>
      </c>
      <c r="G138" t="str">
        <f>"201410002801"</f>
        <v>201410002801</v>
      </c>
      <c r="H138" t="s">
        <v>267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 t="s">
        <v>267</v>
      </c>
    </row>
    <row r="139" spans="1:21" x14ac:dyDescent="0.25">
      <c r="H139">
        <v>302</v>
      </c>
    </row>
    <row r="140" spans="1:21" x14ac:dyDescent="0.25">
      <c r="A140">
        <v>67</v>
      </c>
      <c r="B140">
        <v>239</v>
      </c>
      <c r="C140" t="s">
        <v>268</v>
      </c>
      <c r="D140" t="s">
        <v>57</v>
      </c>
      <c r="E140" t="s">
        <v>39</v>
      </c>
      <c r="F140" t="s">
        <v>269</v>
      </c>
      <c r="G140" t="str">
        <f>"201410002790"</f>
        <v>201410002790</v>
      </c>
      <c r="H140">
        <v>935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935</v>
      </c>
    </row>
    <row r="141" spans="1:21" x14ac:dyDescent="0.25">
      <c r="H141">
        <v>302</v>
      </c>
    </row>
    <row r="142" spans="1:21" x14ac:dyDescent="0.25">
      <c r="A142">
        <v>68</v>
      </c>
      <c r="B142">
        <v>336</v>
      </c>
      <c r="C142" t="s">
        <v>270</v>
      </c>
      <c r="D142" t="s">
        <v>236</v>
      </c>
      <c r="E142" t="s">
        <v>271</v>
      </c>
      <c r="F142" t="s">
        <v>272</v>
      </c>
      <c r="G142" t="str">
        <f>"201507000749"</f>
        <v>201507000749</v>
      </c>
      <c r="H142">
        <v>935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>
        <v>935</v>
      </c>
    </row>
    <row r="143" spans="1:21" x14ac:dyDescent="0.25">
      <c r="H143" t="s">
        <v>273</v>
      </c>
    </row>
    <row r="144" spans="1:21" x14ac:dyDescent="0.25">
      <c r="A144">
        <v>69</v>
      </c>
      <c r="B144">
        <v>427</v>
      </c>
      <c r="C144" t="s">
        <v>274</v>
      </c>
      <c r="D144" t="s">
        <v>275</v>
      </c>
      <c r="E144" t="s">
        <v>25</v>
      </c>
      <c r="F144" t="s">
        <v>276</v>
      </c>
      <c r="G144" t="str">
        <f>"201507001098"</f>
        <v>201507001098</v>
      </c>
      <c r="H144" t="s">
        <v>277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0</v>
      </c>
      <c r="U144" t="s">
        <v>278</v>
      </c>
    </row>
    <row r="145" spans="1:21" x14ac:dyDescent="0.25">
      <c r="H145">
        <v>302</v>
      </c>
    </row>
    <row r="146" spans="1:21" x14ac:dyDescent="0.25">
      <c r="A146">
        <v>70</v>
      </c>
      <c r="B146">
        <v>255</v>
      </c>
      <c r="C146" t="s">
        <v>279</v>
      </c>
      <c r="D146" t="s">
        <v>203</v>
      </c>
      <c r="E146" t="s">
        <v>24</v>
      </c>
      <c r="F146" t="s">
        <v>280</v>
      </c>
      <c r="G146" t="str">
        <f>"00220699"</f>
        <v>00220699</v>
      </c>
      <c r="H146" t="s">
        <v>181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 t="s">
        <v>281</v>
      </c>
    </row>
    <row r="147" spans="1:21" x14ac:dyDescent="0.25">
      <c r="H147">
        <v>302</v>
      </c>
    </row>
    <row r="148" spans="1:21" x14ac:dyDescent="0.25">
      <c r="A148">
        <v>71</v>
      </c>
      <c r="B148">
        <v>34</v>
      </c>
      <c r="C148" t="s">
        <v>282</v>
      </c>
      <c r="D148" t="s">
        <v>24</v>
      </c>
      <c r="E148" t="s">
        <v>169</v>
      </c>
      <c r="F148" t="s">
        <v>283</v>
      </c>
      <c r="G148" t="str">
        <f>"201410008405"</f>
        <v>201410008405</v>
      </c>
      <c r="H148" t="s">
        <v>284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2</v>
      </c>
      <c r="U148" t="s">
        <v>284</v>
      </c>
    </row>
    <row r="149" spans="1:21" x14ac:dyDescent="0.25">
      <c r="H149">
        <v>302</v>
      </c>
    </row>
    <row r="150" spans="1:21" x14ac:dyDescent="0.25">
      <c r="A150">
        <v>72</v>
      </c>
      <c r="B150">
        <v>62</v>
      </c>
      <c r="C150" t="s">
        <v>285</v>
      </c>
      <c r="D150" t="s">
        <v>97</v>
      </c>
      <c r="E150" t="s">
        <v>46</v>
      </c>
      <c r="F150" t="s">
        <v>286</v>
      </c>
      <c r="G150" t="str">
        <f>"201410002848"</f>
        <v>201410002848</v>
      </c>
      <c r="H150" t="s">
        <v>287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 t="s">
        <v>287</v>
      </c>
    </row>
    <row r="151" spans="1:21" x14ac:dyDescent="0.25">
      <c r="H151">
        <v>302</v>
      </c>
    </row>
    <row r="152" spans="1:21" x14ac:dyDescent="0.25">
      <c r="A152">
        <v>73</v>
      </c>
      <c r="B152">
        <v>407</v>
      </c>
      <c r="C152" t="s">
        <v>288</v>
      </c>
      <c r="D152" t="s">
        <v>289</v>
      </c>
      <c r="E152" t="s">
        <v>290</v>
      </c>
      <c r="F152" t="s">
        <v>291</v>
      </c>
      <c r="G152" t="str">
        <f>"201409004985"</f>
        <v>201409004985</v>
      </c>
      <c r="H152" t="s">
        <v>292</v>
      </c>
      <c r="I152">
        <v>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0</v>
      </c>
      <c r="U152" t="s">
        <v>293</v>
      </c>
    </row>
    <row r="153" spans="1:21" x14ac:dyDescent="0.25">
      <c r="H153">
        <v>302</v>
      </c>
    </row>
    <row r="154" spans="1:21" x14ac:dyDescent="0.25">
      <c r="A154">
        <v>74</v>
      </c>
      <c r="B154">
        <v>153</v>
      </c>
      <c r="C154" t="s">
        <v>294</v>
      </c>
      <c r="D154" t="s">
        <v>57</v>
      </c>
      <c r="E154" t="s">
        <v>63</v>
      </c>
      <c r="F154" t="s">
        <v>295</v>
      </c>
      <c r="G154" t="str">
        <f>"201604004515"</f>
        <v>201604004515</v>
      </c>
      <c r="H154">
        <v>924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>
        <v>924</v>
      </c>
    </row>
    <row r="155" spans="1:21" x14ac:dyDescent="0.25">
      <c r="H155">
        <v>302</v>
      </c>
    </row>
    <row r="156" spans="1:21" x14ac:dyDescent="0.25">
      <c r="A156">
        <v>75</v>
      </c>
      <c r="B156">
        <v>465</v>
      </c>
      <c r="C156" t="s">
        <v>296</v>
      </c>
      <c r="D156" t="s">
        <v>212</v>
      </c>
      <c r="E156" t="s">
        <v>14</v>
      </c>
      <c r="F156" t="s">
        <v>297</v>
      </c>
      <c r="G156" t="str">
        <f>"201507001009"</f>
        <v>201507001009</v>
      </c>
      <c r="H156">
        <v>770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>
        <v>920</v>
      </c>
    </row>
    <row r="157" spans="1:21" x14ac:dyDescent="0.25">
      <c r="H157">
        <v>302</v>
      </c>
    </row>
    <row r="158" spans="1:21" x14ac:dyDescent="0.25">
      <c r="A158">
        <v>76</v>
      </c>
      <c r="B158">
        <v>263</v>
      </c>
      <c r="C158" t="s">
        <v>298</v>
      </c>
      <c r="D158" t="s">
        <v>25</v>
      </c>
      <c r="E158" t="s">
        <v>14</v>
      </c>
      <c r="F158" t="s">
        <v>299</v>
      </c>
      <c r="G158" t="str">
        <f>"201410002458"</f>
        <v>201410002458</v>
      </c>
      <c r="H158" t="s">
        <v>157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0</v>
      </c>
      <c r="U158" t="s">
        <v>157</v>
      </c>
    </row>
    <row r="159" spans="1:21" x14ac:dyDescent="0.25">
      <c r="H159">
        <v>302</v>
      </c>
    </row>
    <row r="160" spans="1:21" x14ac:dyDescent="0.25">
      <c r="A160">
        <v>77</v>
      </c>
      <c r="B160">
        <v>521</v>
      </c>
      <c r="C160" t="s">
        <v>300</v>
      </c>
      <c r="D160" t="s">
        <v>301</v>
      </c>
      <c r="E160" t="s">
        <v>212</v>
      </c>
      <c r="F160" t="s">
        <v>302</v>
      </c>
      <c r="G160" t="str">
        <f>"201410002768"</f>
        <v>201410002768</v>
      </c>
      <c r="H160">
        <v>913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1</v>
      </c>
      <c r="U160">
        <v>913</v>
      </c>
    </row>
    <row r="161" spans="1:21" x14ac:dyDescent="0.25">
      <c r="H161">
        <v>302</v>
      </c>
    </row>
    <row r="162" spans="1:21" x14ac:dyDescent="0.25">
      <c r="A162">
        <v>78</v>
      </c>
      <c r="B162">
        <v>654</v>
      </c>
      <c r="C162" t="s">
        <v>303</v>
      </c>
      <c r="D162" t="s">
        <v>39</v>
      </c>
      <c r="E162" t="s">
        <v>212</v>
      </c>
      <c r="F162" t="s">
        <v>304</v>
      </c>
      <c r="G162" t="str">
        <f>"201507003754"</f>
        <v>201507003754</v>
      </c>
      <c r="H162" t="s">
        <v>305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2</v>
      </c>
      <c r="U162" t="s">
        <v>306</v>
      </c>
    </row>
    <row r="163" spans="1:21" x14ac:dyDescent="0.25">
      <c r="H163">
        <v>302</v>
      </c>
    </row>
    <row r="164" spans="1:21" x14ac:dyDescent="0.25">
      <c r="A164">
        <v>79</v>
      </c>
      <c r="B164">
        <v>450</v>
      </c>
      <c r="C164" t="s">
        <v>307</v>
      </c>
      <c r="D164" t="s">
        <v>308</v>
      </c>
      <c r="E164" t="s">
        <v>97</v>
      </c>
      <c r="F164" t="s">
        <v>309</v>
      </c>
      <c r="G164" t="str">
        <f>"201512000486"</f>
        <v>201512000486</v>
      </c>
      <c r="H164" t="s">
        <v>181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 t="s">
        <v>181</v>
      </c>
    </row>
    <row r="165" spans="1:21" x14ac:dyDescent="0.25">
      <c r="H165">
        <v>302</v>
      </c>
    </row>
    <row r="166" spans="1:21" x14ac:dyDescent="0.25">
      <c r="A166">
        <v>80</v>
      </c>
      <c r="B166">
        <v>341</v>
      </c>
      <c r="C166" t="s">
        <v>310</v>
      </c>
      <c r="D166" t="s">
        <v>46</v>
      </c>
      <c r="E166" t="s">
        <v>57</v>
      </c>
      <c r="F166" t="s">
        <v>311</v>
      </c>
      <c r="G166" t="str">
        <f>"201410003752"</f>
        <v>201410003752</v>
      </c>
      <c r="H166" t="s">
        <v>312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0</v>
      </c>
      <c r="U166" t="s">
        <v>312</v>
      </c>
    </row>
    <row r="167" spans="1:21" x14ac:dyDescent="0.25">
      <c r="H167">
        <v>302</v>
      </c>
    </row>
    <row r="168" spans="1:21" x14ac:dyDescent="0.25">
      <c r="A168">
        <v>81</v>
      </c>
      <c r="B168">
        <v>325</v>
      </c>
      <c r="C168" t="s">
        <v>313</v>
      </c>
      <c r="D168" t="s">
        <v>97</v>
      </c>
      <c r="E168" t="s">
        <v>60</v>
      </c>
      <c r="F168" t="s">
        <v>314</v>
      </c>
      <c r="G168" t="str">
        <f>"201506004548"</f>
        <v>201506004548</v>
      </c>
      <c r="H168" t="s">
        <v>315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2</v>
      </c>
      <c r="U168" t="s">
        <v>316</v>
      </c>
    </row>
    <row r="169" spans="1:21" x14ac:dyDescent="0.25">
      <c r="H169">
        <v>302</v>
      </c>
    </row>
    <row r="170" spans="1:21" x14ac:dyDescent="0.25">
      <c r="A170">
        <v>82</v>
      </c>
      <c r="B170">
        <v>582</v>
      </c>
      <c r="C170" t="s">
        <v>317</v>
      </c>
      <c r="D170" t="s">
        <v>202</v>
      </c>
      <c r="E170" t="s">
        <v>97</v>
      </c>
      <c r="F170" t="s">
        <v>318</v>
      </c>
      <c r="G170" t="str">
        <f>"201506003607"</f>
        <v>201506003607</v>
      </c>
      <c r="H170" t="s">
        <v>319</v>
      </c>
      <c r="I170">
        <v>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 t="s">
        <v>320</v>
      </c>
    </row>
    <row r="171" spans="1:21" x14ac:dyDescent="0.25">
      <c r="H171" t="s">
        <v>74</v>
      </c>
    </row>
    <row r="172" spans="1:21" x14ac:dyDescent="0.25">
      <c r="A172">
        <v>83</v>
      </c>
      <c r="B172">
        <v>125</v>
      </c>
      <c r="C172" t="s">
        <v>321</v>
      </c>
      <c r="D172" t="s">
        <v>25</v>
      </c>
      <c r="E172" t="s">
        <v>229</v>
      </c>
      <c r="F172" t="s">
        <v>322</v>
      </c>
      <c r="G172" t="str">
        <f>"201410005894"</f>
        <v>201410005894</v>
      </c>
      <c r="H172" t="s">
        <v>323</v>
      </c>
      <c r="I172">
        <v>0</v>
      </c>
      <c r="J172">
        <v>30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0</v>
      </c>
      <c r="U172" t="s">
        <v>324</v>
      </c>
    </row>
    <row r="173" spans="1:21" x14ac:dyDescent="0.25">
      <c r="H173">
        <v>302</v>
      </c>
    </row>
    <row r="174" spans="1:21" x14ac:dyDescent="0.25">
      <c r="A174">
        <v>84</v>
      </c>
      <c r="B174">
        <v>344</v>
      </c>
      <c r="C174" t="s">
        <v>325</v>
      </c>
      <c r="D174" t="s">
        <v>275</v>
      </c>
      <c r="E174" t="s">
        <v>25</v>
      </c>
      <c r="F174" t="s">
        <v>326</v>
      </c>
      <c r="G174" t="str">
        <f>"201409002276"</f>
        <v>201409002276</v>
      </c>
      <c r="H174" t="s">
        <v>327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 t="s">
        <v>327</v>
      </c>
    </row>
    <row r="175" spans="1:21" x14ac:dyDescent="0.25">
      <c r="H175">
        <v>302</v>
      </c>
    </row>
    <row r="176" spans="1:21" x14ac:dyDescent="0.25">
      <c r="A176">
        <v>85</v>
      </c>
      <c r="B176">
        <v>535</v>
      </c>
      <c r="C176" t="s">
        <v>328</v>
      </c>
      <c r="D176" t="s">
        <v>97</v>
      </c>
      <c r="E176" t="s">
        <v>14</v>
      </c>
      <c r="F176" t="s">
        <v>329</v>
      </c>
      <c r="G176" t="str">
        <f>"201511042127"</f>
        <v>201511042127</v>
      </c>
      <c r="H176" t="s">
        <v>330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0</v>
      </c>
      <c r="U176" t="s">
        <v>331</v>
      </c>
    </row>
    <row r="177" spans="1:21" x14ac:dyDescent="0.25">
      <c r="H177" t="s">
        <v>91</v>
      </c>
    </row>
    <row r="178" spans="1:21" x14ac:dyDescent="0.25">
      <c r="A178">
        <v>86</v>
      </c>
      <c r="B178">
        <v>441</v>
      </c>
      <c r="C178" t="s">
        <v>332</v>
      </c>
      <c r="D178" t="s">
        <v>25</v>
      </c>
      <c r="E178" t="s">
        <v>115</v>
      </c>
      <c r="F178" t="s">
        <v>333</v>
      </c>
      <c r="G178" t="str">
        <f>"201410007275"</f>
        <v>201410007275</v>
      </c>
      <c r="H178">
        <v>770</v>
      </c>
      <c r="I178">
        <v>0</v>
      </c>
      <c r="J178">
        <v>70</v>
      </c>
      <c r="K178">
        <v>0</v>
      </c>
      <c r="L178">
        <v>30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0</v>
      </c>
      <c r="U178">
        <v>870</v>
      </c>
    </row>
    <row r="179" spans="1:21" x14ac:dyDescent="0.25">
      <c r="H179">
        <v>302</v>
      </c>
    </row>
    <row r="180" spans="1:21" x14ac:dyDescent="0.25">
      <c r="A180">
        <v>87</v>
      </c>
      <c r="B180">
        <v>570</v>
      </c>
      <c r="C180" t="s">
        <v>334</v>
      </c>
      <c r="D180" t="s">
        <v>97</v>
      </c>
      <c r="E180" t="s">
        <v>57</v>
      </c>
      <c r="F180" t="s">
        <v>335</v>
      </c>
      <c r="G180" t="str">
        <f>"201511012446"</f>
        <v>201511012446</v>
      </c>
      <c r="H180">
        <v>869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0</v>
      </c>
      <c r="U180">
        <v>869</v>
      </c>
    </row>
    <row r="181" spans="1:21" x14ac:dyDescent="0.25">
      <c r="H181">
        <v>302</v>
      </c>
    </row>
    <row r="182" spans="1:21" x14ac:dyDescent="0.25">
      <c r="A182">
        <v>88</v>
      </c>
      <c r="B182">
        <v>43</v>
      </c>
      <c r="C182" t="s">
        <v>206</v>
      </c>
      <c r="D182" t="s">
        <v>115</v>
      </c>
      <c r="E182" t="s">
        <v>336</v>
      </c>
      <c r="F182" t="s">
        <v>337</v>
      </c>
      <c r="G182" t="str">
        <f>"201507000807"</f>
        <v>201507000807</v>
      </c>
      <c r="H182">
        <v>715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1</v>
      </c>
      <c r="U182">
        <v>865</v>
      </c>
    </row>
    <row r="183" spans="1:21" x14ac:dyDescent="0.25">
      <c r="H183">
        <v>302</v>
      </c>
    </row>
    <row r="184" spans="1:21" x14ac:dyDescent="0.25">
      <c r="A184">
        <v>89</v>
      </c>
      <c r="B184">
        <v>58</v>
      </c>
      <c r="C184" t="s">
        <v>338</v>
      </c>
      <c r="D184" t="s">
        <v>24</v>
      </c>
      <c r="E184" t="s">
        <v>63</v>
      </c>
      <c r="F184" t="s">
        <v>339</v>
      </c>
      <c r="G184" t="str">
        <f>"201507003157"</f>
        <v>201507003157</v>
      </c>
      <c r="H184" t="s">
        <v>340</v>
      </c>
      <c r="I184">
        <v>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 t="s">
        <v>341</v>
      </c>
    </row>
    <row r="185" spans="1:21" x14ac:dyDescent="0.25">
      <c r="H185" t="s">
        <v>342</v>
      </c>
    </row>
    <row r="186" spans="1:21" x14ac:dyDescent="0.25">
      <c r="A186">
        <v>90</v>
      </c>
      <c r="B186">
        <v>298</v>
      </c>
      <c r="C186" t="s">
        <v>343</v>
      </c>
      <c r="D186" t="s">
        <v>225</v>
      </c>
      <c r="E186" t="s">
        <v>25</v>
      </c>
      <c r="F186" t="s">
        <v>344</v>
      </c>
      <c r="G186" t="str">
        <f>"201409004444"</f>
        <v>201409004444</v>
      </c>
      <c r="H186" t="s">
        <v>345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 t="s">
        <v>345</v>
      </c>
    </row>
    <row r="187" spans="1:21" x14ac:dyDescent="0.25">
      <c r="H187" t="s">
        <v>91</v>
      </c>
    </row>
    <row r="188" spans="1:21" x14ac:dyDescent="0.25">
      <c r="A188">
        <v>91</v>
      </c>
      <c r="B188">
        <v>176</v>
      </c>
      <c r="C188" t="s">
        <v>346</v>
      </c>
      <c r="D188" t="s">
        <v>347</v>
      </c>
      <c r="E188" t="s">
        <v>141</v>
      </c>
      <c r="F188" t="s">
        <v>348</v>
      </c>
      <c r="G188" t="str">
        <f>"201507003637"</f>
        <v>201507003637</v>
      </c>
      <c r="H188">
        <v>704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0</v>
      </c>
      <c r="U188">
        <v>854</v>
      </c>
    </row>
    <row r="189" spans="1:21" x14ac:dyDescent="0.25">
      <c r="H189" t="s">
        <v>117</v>
      </c>
    </row>
    <row r="190" spans="1:21" x14ac:dyDescent="0.25">
      <c r="A190">
        <v>92</v>
      </c>
      <c r="B190">
        <v>379</v>
      </c>
      <c r="C190" t="s">
        <v>349</v>
      </c>
      <c r="D190" t="s">
        <v>39</v>
      </c>
      <c r="E190" t="s">
        <v>63</v>
      </c>
      <c r="F190" t="s">
        <v>350</v>
      </c>
      <c r="G190" t="str">
        <f>"00216387"</f>
        <v>00216387</v>
      </c>
      <c r="H190" t="s">
        <v>351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0</v>
      </c>
      <c r="U190" t="s">
        <v>352</v>
      </c>
    </row>
    <row r="191" spans="1:21" x14ac:dyDescent="0.25">
      <c r="H191">
        <v>302</v>
      </c>
    </row>
    <row r="192" spans="1:21" x14ac:dyDescent="0.25">
      <c r="A192">
        <v>93</v>
      </c>
      <c r="B192">
        <v>188</v>
      </c>
      <c r="C192" t="s">
        <v>353</v>
      </c>
      <c r="D192" t="s">
        <v>354</v>
      </c>
      <c r="E192" t="s">
        <v>97</v>
      </c>
      <c r="F192" t="s">
        <v>355</v>
      </c>
      <c r="G192" t="str">
        <f>"201507002039"</f>
        <v>201507002039</v>
      </c>
      <c r="H192" t="s">
        <v>356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2</v>
      </c>
      <c r="U192" t="s">
        <v>356</v>
      </c>
    </row>
    <row r="193" spans="1:21" x14ac:dyDescent="0.25">
      <c r="H193">
        <v>302</v>
      </c>
    </row>
    <row r="194" spans="1:21" x14ac:dyDescent="0.25">
      <c r="A194">
        <v>94</v>
      </c>
      <c r="B194">
        <v>321</v>
      </c>
      <c r="C194" t="s">
        <v>357</v>
      </c>
      <c r="D194" t="s">
        <v>358</v>
      </c>
      <c r="E194" t="s">
        <v>111</v>
      </c>
      <c r="F194" t="s">
        <v>359</v>
      </c>
      <c r="G194" t="str">
        <f>"00218733"</f>
        <v>00218733</v>
      </c>
      <c r="H194">
        <v>814</v>
      </c>
      <c r="I194">
        <v>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0</v>
      </c>
      <c r="U194">
        <v>844</v>
      </c>
    </row>
    <row r="195" spans="1:21" x14ac:dyDescent="0.25">
      <c r="H195">
        <v>302</v>
      </c>
    </row>
    <row r="196" spans="1:21" x14ac:dyDescent="0.25">
      <c r="A196">
        <v>95</v>
      </c>
      <c r="B196">
        <v>629</v>
      </c>
      <c r="C196" t="s">
        <v>360</v>
      </c>
      <c r="D196" t="s">
        <v>361</v>
      </c>
      <c r="E196" t="s">
        <v>362</v>
      </c>
      <c r="F196" t="s">
        <v>363</v>
      </c>
      <c r="G196" t="str">
        <f>"201507004194"</f>
        <v>201507004194</v>
      </c>
      <c r="H196" t="s">
        <v>364</v>
      </c>
      <c r="I196">
        <v>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T196">
        <v>0</v>
      </c>
      <c r="U196" t="s">
        <v>365</v>
      </c>
    </row>
    <row r="197" spans="1:21" x14ac:dyDescent="0.25">
      <c r="H197" t="s">
        <v>91</v>
      </c>
    </row>
    <row r="198" spans="1:21" x14ac:dyDescent="0.25">
      <c r="A198">
        <v>96</v>
      </c>
      <c r="B198">
        <v>172</v>
      </c>
      <c r="C198" t="s">
        <v>366</v>
      </c>
      <c r="D198" t="s">
        <v>367</v>
      </c>
      <c r="E198" t="s">
        <v>368</v>
      </c>
      <c r="F198" t="s">
        <v>369</v>
      </c>
      <c r="G198" t="str">
        <f>"00219737"</f>
        <v>00219737</v>
      </c>
      <c r="H198" t="s">
        <v>233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306</v>
      </c>
      <c r="S198">
        <v>302</v>
      </c>
      <c r="T198">
        <v>0</v>
      </c>
      <c r="U198" t="s">
        <v>233</v>
      </c>
    </row>
    <row r="199" spans="1:21" x14ac:dyDescent="0.25">
      <c r="H199" t="s">
        <v>74</v>
      </c>
    </row>
    <row r="200" spans="1:21" x14ac:dyDescent="0.25">
      <c r="A200">
        <v>97</v>
      </c>
      <c r="B200">
        <v>485</v>
      </c>
      <c r="C200" t="s">
        <v>370</v>
      </c>
      <c r="D200" t="s">
        <v>97</v>
      </c>
      <c r="E200" t="s">
        <v>25</v>
      </c>
      <c r="F200" t="s">
        <v>371</v>
      </c>
      <c r="G200" t="str">
        <f>"201002000315"</f>
        <v>201002000315</v>
      </c>
      <c r="H200">
        <v>803</v>
      </c>
      <c r="I200">
        <v>0</v>
      </c>
      <c r="J200">
        <v>30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0</v>
      </c>
      <c r="U200">
        <v>833</v>
      </c>
    </row>
    <row r="201" spans="1:21" x14ac:dyDescent="0.25">
      <c r="H201" t="s">
        <v>372</v>
      </c>
    </row>
    <row r="202" spans="1:21" x14ac:dyDescent="0.25">
      <c r="A202">
        <v>98</v>
      </c>
      <c r="B202">
        <v>269</v>
      </c>
      <c r="C202" t="s">
        <v>373</v>
      </c>
      <c r="D202" t="s">
        <v>374</v>
      </c>
      <c r="E202" t="s">
        <v>14</v>
      </c>
      <c r="F202" t="s">
        <v>375</v>
      </c>
      <c r="G202" t="str">
        <f>"00156906"</f>
        <v>00156906</v>
      </c>
      <c r="H202">
        <v>803</v>
      </c>
      <c r="I202">
        <v>0</v>
      </c>
      <c r="J202">
        <v>30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>
        <v>833</v>
      </c>
    </row>
    <row r="203" spans="1:21" x14ac:dyDescent="0.25">
      <c r="H203">
        <v>302</v>
      </c>
    </row>
    <row r="204" spans="1:21" x14ac:dyDescent="0.25">
      <c r="A204">
        <v>99</v>
      </c>
      <c r="B204">
        <v>223</v>
      </c>
      <c r="C204" t="s">
        <v>376</v>
      </c>
      <c r="D204" t="s">
        <v>358</v>
      </c>
      <c r="E204" t="s">
        <v>97</v>
      </c>
      <c r="F204" t="s">
        <v>377</v>
      </c>
      <c r="G204" t="str">
        <f>"201410004295"</f>
        <v>201410004295</v>
      </c>
      <c r="H204">
        <v>825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>
        <v>825</v>
      </c>
    </row>
    <row r="205" spans="1:21" x14ac:dyDescent="0.25">
      <c r="H205">
        <v>302</v>
      </c>
    </row>
    <row r="206" spans="1:21" x14ac:dyDescent="0.25">
      <c r="A206">
        <v>100</v>
      </c>
      <c r="B206">
        <v>338</v>
      </c>
      <c r="C206" t="s">
        <v>378</v>
      </c>
      <c r="D206" t="s">
        <v>146</v>
      </c>
      <c r="E206" t="s">
        <v>63</v>
      </c>
      <c r="F206" t="s">
        <v>379</v>
      </c>
      <c r="G206" t="str">
        <f>"00179316"</f>
        <v>00179316</v>
      </c>
      <c r="H206" t="s">
        <v>380</v>
      </c>
      <c r="I206">
        <v>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2</v>
      </c>
      <c r="U206" t="s">
        <v>381</v>
      </c>
    </row>
    <row r="207" spans="1:21" x14ac:dyDescent="0.25">
      <c r="H207">
        <v>302</v>
      </c>
    </row>
    <row r="208" spans="1:21" x14ac:dyDescent="0.25">
      <c r="A208">
        <v>101</v>
      </c>
      <c r="B208">
        <v>402</v>
      </c>
      <c r="C208" t="s">
        <v>382</v>
      </c>
      <c r="D208" t="s">
        <v>212</v>
      </c>
      <c r="E208" t="s">
        <v>14</v>
      </c>
      <c r="F208" t="s">
        <v>383</v>
      </c>
      <c r="G208" t="str">
        <f>"201409002163"</f>
        <v>201409002163</v>
      </c>
      <c r="H208">
        <v>638</v>
      </c>
      <c r="I208">
        <v>150</v>
      </c>
      <c r="J208">
        <v>30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>
        <v>818</v>
      </c>
    </row>
    <row r="209" spans="1:21" x14ac:dyDescent="0.25">
      <c r="H209" t="s">
        <v>384</v>
      </c>
    </row>
    <row r="210" spans="1:21" x14ac:dyDescent="0.25">
      <c r="A210">
        <v>102</v>
      </c>
      <c r="B210">
        <v>579</v>
      </c>
      <c r="C210" t="s">
        <v>385</v>
      </c>
      <c r="D210" t="s">
        <v>14</v>
      </c>
      <c r="E210" t="s">
        <v>60</v>
      </c>
      <c r="F210" t="s">
        <v>386</v>
      </c>
      <c r="G210" t="str">
        <f>"201506002911"</f>
        <v>201506002911</v>
      </c>
      <c r="H210">
        <v>814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0</v>
      </c>
      <c r="U210">
        <v>814</v>
      </c>
    </row>
    <row r="211" spans="1:21" x14ac:dyDescent="0.25">
      <c r="H211">
        <v>302</v>
      </c>
    </row>
    <row r="212" spans="1:21" x14ac:dyDescent="0.25">
      <c r="A212">
        <v>103</v>
      </c>
      <c r="B212">
        <v>471</v>
      </c>
      <c r="C212" t="s">
        <v>387</v>
      </c>
      <c r="D212" t="s">
        <v>63</v>
      </c>
      <c r="E212" t="s">
        <v>206</v>
      </c>
      <c r="F212" t="s">
        <v>388</v>
      </c>
      <c r="G212" t="str">
        <f>"00220202"</f>
        <v>00220202</v>
      </c>
      <c r="H212">
        <v>803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>
        <v>803</v>
      </c>
    </row>
    <row r="213" spans="1:21" x14ac:dyDescent="0.25">
      <c r="H213">
        <v>302</v>
      </c>
    </row>
    <row r="214" spans="1:21" x14ac:dyDescent="0.25">
      <c r="A214">
        <v>104</v>
      </c>
      <c r="B214">
        <v>210</v>
      </c>
      <c r="C214" t="s">
        <v>389</v>
      </c>
      <c r="D214" t="s">
        <v>390</v>
      </c>
      <c r="E214" t="s">
        <v>25</v>
      </c>
      <c r="F214" t="s">
        <v>391</v>
      </c>
      <c r="G214" t="str">
        <f>"201511006346"</f>
        <v>201511006346</v>
      </c>
      <c r="H214">
        <v>803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>
        <v>803</v>
      </c>
    </row>
    <row r="215" spans="1:21" x14ac:dyDescent="0.25">
      <c r="H215">
        <v>302</v>
      </c>
    </row>
    <row r="216" spans="1:21" x14ac:dyDescent="0.25">
      <c r="A216">
        <v>105</v>
      </c>
      <c r="B216">
        <v>653</v>
      </c>
      <c r="C216" t="s">
        <v>392</v>
      </c>
      <c r="D216" t="s">
        <v>25</v>
      </c>
      <c r="E216" t="s">
        <v>212</v>
      </c>
      <c r="F216" t="s">
        <v>393</v>
      </c>
      <c r="G216" t="str">
        <f>"201410010333"</f>
        <v>201410010333</v>
      </c>
      <c r="H216" t="s">
        <v>394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1</v>
      </c>
      <c r="U216" t="s">
        <v>394</v>
      </c>
    </row>
    <row r="217" spans="1:21" x14ac:dyDescent="0.25">
      <c r="H217" t="s">
        <v>395</v>
      </c>
    </row>
    <row r="218" spans="1:21" x14ac:dyDescent="0.25">
      <c r="A218">
        <v>106</v>
      </c>
      <c r="B218">
        <v>41</v>
      </c>
      <c r="C218" t="s">
        <v>396</v>
      </c>
      <c r="D218" t="s">
        <v>397</v>
      </c>
      <c r="E218" t="s">
        <v>24</v>
      </c>
      <c r="F218" t="s">
        <v>398</v>
      </c>
      <c r="G218" t="str">
        <f>"201409005573"</f>
        <v>201409005573</v>
      </c>
      <c r="H218">
        <v>638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>
        <v>788</v>
      </c>
    </row>
    <row r="219" spans="1:21" x14ac:dyDescent="0.25">
      <c r="H219" t="s">
        <v>399</v>
      </c>
    </row>
    <row r="220" spans="1:21" x14ac:dyDescent="0.25">
      <c r="A220">
        <v>107</v>
      </c>
      <c r="B220">
        <v>424</v>
      </c>
      <c r="C220" t="s">
        <v>400</v>
      </c>
      <c r="D220" t="s">
        <v>25</v>
      </c>
      <c r="E220" t="s">
        <v>57</v>
      </c>
      <c r="F220" t="s">
        <v>401</v>
      </c>
      <c r="G220" t="str">
        <f>"201402009669"</f>
        <v>201402009669</v>
      </c>
      <c r="H220" t="s">
        <v>402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 t="s">
        <v>402</v>
      </c>
    </row>
    <row r="221" spans="1:21" x14ac:dyDescent="0.25">
      <c r="H221">
        <v>302</v>
      </c>
    </row>
    <row r="222" spans="1:21" x14ac:dyDescent="0.25">
      <c r="A222">
        <v>108</v>
      </c>
      <c r="B222">
        <v>44</v>
      </c>
      <c r="C222" t="s">
        <v>403</v>
      </c>
      <c r="D222" t="s">
        <v>24</v>
      </c>
      <c r="E222" t="s">
        <v>98</v>
      </c>
      <c r="F222" t="s">
        <v>404</v>
      </c>
      <c r="G222" t="str">
        <f>"201507002271"</f>
        <v>201507002271</v>
      </c>
      <c r="H222" t="s">
        <v>402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 t="s">
        <v>402</v>
      </c>
    </row>
    <row r="223" spans="1:21" x14ac:dyDescent="0.25">
      <c r="H223">
        <v>302</v>
      </c>
    </row>
    <row r="224" spans="1:21" x14ac:dyDescent="0.25">
      <c r="A224">
        <v>109</v>
      </c>
      <c r="B224">
        <v>374</v>
      </c>
      <c r="C224" t="s">
        <v>405</v>
      </c>
      <c r="D224" t="s">
        <v>212</v>
      </c>
      <c r="E224" t="s">
        <v>25</v>
      </c>
      <c r="F224" t="s">
        <v>406</v>
      </c>
      <c r="G224" t="str">
        <f>"201410007155"</f>
        <v>201410007155</v>
      </c>
      <c r="H224" t="s">
        <v>277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1</v>
      </c>
      <c r="U224" t="s">
        <v>277</v>
      </c>
    </row>
    <row r="225" spans="1:21" x14ac:dyDescent="0.25">
      <c r="H225">
        <v>302</v>
      </c>
    </row>
    <row r="226" spans="1:21" x14ac:dyDescent="0.25">
      <c r="A226">
        <v>110</v>
      </c>
      <c r="B226">
        <v>375</v>
      </c>
      <c r="C226" t="s">
        <v>407</v>
      </c>
      <c r="D226" t="s">
        <v>408</v>
      </c>
      <c r="E226" t="s">
        <v>409</v>
      </c>
      <c r="F226" t="s">
        <v>410</v>
      </c>
      <c r="G226" t="str">
        <f>"00215772"</f>
        <v>00215772</v>
      </c>
      <c r="H226">
        <v>781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>
        <v>781</v>
      </c>
    </row>
    <row r="227" spans="1:21" x14ac:dyDescent="0.25">
      <c r="H227">
        <v>302</v>
      </c>
    </row>
    <row r="228" spans="1:21" x14ac:dyDescent="0.25">
      <c r="A228">
        <v>111</v>
      </c>
      <c r="B228">
        <v>472</v>
      </c>
      <c r="C228" t="s">
        <v>411</v>
      </c>
      <c r="D228" t="s">
        <v>24</v>
      </c>
      <c r="E228" t="s">
        <v>97</v>
      </c>
      <c r="F228" t="s">
        <v>412</v>
      </c>
      <c r="G228" t="str">
        <f>"201507001339"</f>
        <v>201507001339</v>
      </c>
      <c r="H228" t="s">
        <v>380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1</v>
      </c>
      <c r="U228" t="s">
        <v>380</v>
      </c>
    </row>
    <row r="229" spans="1:21" x14ac:dyDescent="0.25">
      <c r="H229" t="s">
        <v>117</v>
      </c>
    </row>
    <row r="230" spans="1:21" x14ac:dyDescent="0.25">
      <c r="A230">
        <v>112</v>
      </c>
      <c r="B230">
        <v>564</v>
      </c>
      <c r="C230" t="s">
        <v>332</v>
      </c>
      <c r="D230" t="s">
        <v>24</v>
      </c>
      <c r="E230" t="s">
        <v>413</v>
      </c>
      <c r="F230" t="s">
        <v>414</v>
      </c>
      <c r="G230" t="str">
        <f>"201410006567"</f>
        <v>201410006567</v>
      </c>
      <c r="H230" t="s">
        <v>415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 t="s">
        <v>415</v>
      </c>
    </row>
    <row r="231" spans="1:21" x14ac:dyDescent="0.25">
      <c r="H231" t="s">
        <v>74</v>
      </c>
    </row>
    <row r="232" spans="1:21" x14ac:dyDescent="0.25">
      <c r="A232">
        <v>113</v>
      </c>
      <c r="B232">
        <v>245</v>
      </c>
      <c r="C232" t="s">
        <v>416</v>
      </c>
      <c r="D232" t="s">
        <v>374</v>
      </c>
      <c r="E232" t="s">
        <v>212</v>
      </c>
      <c r="F232" t="s">
        <v>417</v>
      </c>
      <c r="G232" t="str">
        <f>"00213493"</f>
        <v>00213493</v>
      </c>
      <c r="H232">
        <v>770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0</v>
      </c>
      <c r="U232">
        <v>770</v>
      </c>
    </row>
    <row r="233" spans="1:21" x14ac:dyDescent="0.25">
      <c r="H233" t="s">
        <v>273</v>
      </c>
    </row>
    <row r="234" spans="1:21" x14ac:dyDescent="0.25">
      <c r="A234">
        <v>114</v>
      </c>
      <c r="B234">
        <v>567</v>
      </c>
      <c r="C234" t="s">
        <v>418</v>
      </c>
      <c r="D234" t="s">
        <v>289</v>
      </c>
      <c r="E234" t="s">
        <v>229</v>
      </c>
      <c r="F234" t="s">
        <v>419</v>
      </c>
      <c r="G234" t="str">
        <f>"00219093"</f>
        <v>00219093</v>
      </c>
      <c r="H234">
        <v>770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>
        <v>770</v>
      </c>
    </row>
    <row r="235" spans="1:21" x14ac:dyDescent="0.25">
      <c r="H235">
        <v>302</v>
      </c>
    </row>
    <row r="236" spans="1:21" x14ac:dyDescent="0.25">
      <c r="A236">
        <v>115</v>
      </c>
      <c r="B236">
        <v>319</v>
      </c>
      <c r="C236" t="s">
        <v>420</v>
      </c>
      <c r="D236" t="s">
        <v>111</v>
      </c>
      <c r="E236" t="s">
        <v>24</v>
      </c>
      <c r="F236" t="s">
        <v>421</v>
      </c>
      <c r="G236" t="str">
        <f>"00218723"</f>
        <v>00218723</v>
      </c>
      <c r="H236" t="s">
        <v>422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 t="s">
        <v>422</v>
      </c>
    </row>
    <row r="237" spans="1:21" x14ac:dyDescent="0.25">
      <c r="H237" t="s">
        <v>74</v>
      </c>
    </row>
    <row r="238" spans="1:21" x14ac:dyDescent="0.25">
      <c r="A238">
        <v>116</v>
      </c>
      <c r="B238">
        <v>215</v>
      </c>
      <c r="C238" t="s">
        <v>423</v>
      </c>
      <c r="D238" t="s">
        <v>424</v>
      </c>
      <c r="E238" t="s">
        <v>336</v>
      </c>
      <c r="F238" t="s">
        <v>425</v>
      </c>
      <c r="G238" t="str">
        <f>"00213046"</f>
        <v>00213046</v>
      </c>
      <c r="H238" t="s">
        <v>426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0</v>
      </c>
      <c r="U238" t="s">
        <v>426</v>
      </c>
    </row>
    <row r="239" spans="1:21" x14ac:dyDescent="0.25">
      <c r="H239">
        <v>302</v>
      </c>
    </row>
    <row r="240" spans="1:21" x14ac:dyDescent="0.25">
      <c r="A240">
        <v>117</v>
      </c>
      <c r="B240">
        <v>99</v>
      </c>
      <c r="C240" t="s">
        <v>427</v>
      </c>
      <c r="D240" t="s">
        <v>63</v>
      </c>
      <c r="E240" t="s">
        <v>203</v>
      </c>
      <c r="F240" t="s">
        <v>428</v>
      </c>
      <c r="G240" t="str">
        <f>"201407000040"</f>
        <v>201407000040</v>
      </c>
      <c r="H240">
        <v>737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0</v>
      </c>
      <c r="U240">
        <v>737</v>
      </c>
    </row>
    <row r="241" spans="1:21" x14ac:dyDescent="0.25">
      <c r="H241">
        <v>302</v>
      </c>
    </row>
    <row r="242" spans="1:21" x14ac:dyDescent="0.25">
      <c r="A242">
        <v>118</v>
      </c>
      <c r="B242">
        <v>180</v>
      </c>
      <c r="C242" t="s">
        <v>429</v>
      </c>
      <c r="D242" t="s">
        <v>97</v>
      </c>
      <c r="E242" t="s">
        <v>229</v>
      </c>
      <c r="F242" t="s">
        <v>430</v>
      </c>
      <c r="G242" t="str">
        <f>"00216230"</f>
        <v>00216230</v>
      </c>
      <c r="H242">
        <v>737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>
        <v>737</v>
      </c>
    </row>
    <row r="243" spans="1:21" x14ac:dyDescent="0.25">
      <c r="H243">
        <v>302</v>
      </c>
    </row>
    <row r="244" spans="1:21" x14ac:dyDescent="0.25">
      <c r="A244">
        <v>119</v>
      </c>
      <c r="B244">
        <v>500</v>
      </c>
      <c r="C244" t="s">
        <v>405</v>
      </c>
      <c r="D244" t="s">
        <v>97</v>
      </c>
      <c r="E244" t="s">
        <v>63</v>
      </c>
      <c r="F244" t="s">
        <v>431</v>
      </c>
      <c r="G244" t="str">
        <f>"201507004448"</f>
        <v>201507004448</v>
      </c>
      <c r="H244" t="s">
        <v>432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2</v>
      </c>
      <c r="U244" t="s">
        <v>432</v>
      </c>
    </row>
    <row r="245" spans="1:21" x14ac:dyDescent="0.25">
      <c r="H245">
        <v>302</v>
      </c>
    </row>
    <row r="246" spans="1:21" x14ac:dyDescent="0.25">
      <c r="A246">
        <v>120</v>
      </c>
      <c r="B246">
        <v>596</v>
      </c>
      <c r="C246" t="s">
        <v>433</v>
      </c>
      <c r="D246" t="s">
        <v>115</v>
      </c>
      <c r="E246" t="s">
        <v>57</v>
      </c>
      <c r="F246" t="s">
        <v>434</v>
      </c>
      <c r="G246" t="str">
        <f>"00148387"</f>
        <v>00148387</v>
      </c>
      <c r="H246" t="s">
        <v>435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 t="s">
        <v>435</v>
      </c>
    </row>
    <row r="247" spans="1:21" x14ac:dyDescent="0.25">
      <c r="H247">
        <v>302</v>
      </c>
    </row>
    <row r="248" spans="1:21" x14ac:dyDescent="0.25">
      <c r="A248">
        <v>121</v>
      </c>
      <c r="B248">
        <v>74</v>
      </c>
      <c r="C248" t="s">
        <v>436</v>
      </c>
      <c r="D248" t="s">
        <v>46</v>
      </c>
      <c r="E248" t="s">
        <v>437</v>
      </c>
      <c r="F248" t="s">
        <v>438</v>
      </c>
      <c r="G248" t="str">
        <f>"00142594"</f>
        <v>00142594</v>
      </c>
      <c r="H248">
        <v>715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715</v>
      </c>
    </row>
    <row r="249" spans="1:21" x14ac:dyDescent="0.25">
      <c r="H249">
        <v>302</v>
      </c>
    </row>
    <row r="250" spans="1:21" x14ac:dyDescent="0.25">
      <c r="A250">
        <v>122</v>
      </c>
      <c r="B250">
        <v>242</v>
      </c>
      <c r="C250" t="s">
        <v>439</v>
      </c>
      <c r="D250" t="s">
        <v>141</v>
      </c>
      <c r="E250" t="s">
        <v>106</v>
      </c>
      <c r="F250" t="s">
        <v>440</v>
      </c>
      <c r="G250" t="str">
        <f>"201409000637"</f>
        <v>201409000637</v>
      </c>
      <c r="H250">
        <v>715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2</v>
      </c>
      <c r="U250">
        <v>715</v>
      </c>
    </row>
    <row r="251" spans="1:21" x14ac:dyDescent="0.25">
      <c r="H251">
        <v>302</v>
      </c>
    </row>
    <row r="252" spans="1:21" x14ac:dyDescent="0.25">
      <c r="A252">
        <v>123</v>
      </c>
      <c r="B252">
        <v>448</v>
      </c>
      <c r="C252" t="s">
        <v>441</v>
      </c>
      <c r="D252" t="s">
        <v>146</v>
      </c>
      <c r="E252" t="s">
        <v>25</v>
      </c>
      <c r="F252" t="s">
        <v>442</v>
      </c>
      <c r="G252" t="str">
        <f>"201409006175"</f>
        <v>201409006175</v>
      </c>
      <c r="H252" t="s">
        <v>443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0</v>
      </c>
      <c r="U252" t="s">
        <v>443</v>
      </c>
    </row>
    <row r="253" spans="1:21" x14ac:dyDescent="0.25">
      <c r="H253">
        <v>302</v>
      </c>
    </row>
    <row r="254" spans="1:21" x14ac:dyDescent="0.25">
      <c r="A254">
        <v>124</v>
      </c>
      <c r="B254">
        <v>251</v>
      </c>
      <c r="C254" t="s">
        <v>444</v>
      </c>
      <c r="D254" t="s">
        <v>14</v>
      </c>
      <c r="E254" t="s">
        <v>25</v>
      </c>
      <c r="F254" t="s">
        <v>445</v>
      </c>
      <c r="G254" t="str">
        <f>"201410010071"</f>
        <v>201410010071</v>
      </c>
      <c r="H254" t="s">
        <v>446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 t="s">
        <v>446</v>
      </c>
    </row>
    <row r="255" spans="1:21" x14ac:dyDescent="0.25">
      <c r="H255">
        <v>302</v>
      </c>
    </row>
    <row r="256" spans="1:21" x14ac:dyDescent="0.25">
      <c r="A256">
        <v>125</v>
      </c>
      <c r="B256">
        <v>572</v>
      </c>
      <c r="C256" t="s">
        <v>447</v>
      </c>
      <c r="D256" t="s">
        <v>111</v>
      </c>
      <c r="E256" t="s">
        <v>21</v>
      </c>
      <c r="F256" t="s">
        <v>448</v>
      </c>
      <c r="G256" t="str">
        <f>"201409000259"</f>
        <v>201409000259</v>
      </c>
      <c r="H256">
        <v>550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>
        <v>700</v>
      </c>
    </row>
    <row r="257" spans="1:21" x14ac:dyDescent="0.25">
      <c r="H257" t="s">
        <v>449</v>
      </c>
    </row>
    <row r="258" spans="1:21" x14ac:dyDescent="0.25">
      <c r="A258">
        <v>126</v>
      </c>
      <c r="B258">
        <v>337</v>
      </c>
      <c r="C258" t="s">
        <v>450</v>
      </c>
      <c r="D258" t="s">
        <v>451</v>
      </c>
      <c r="E258" t="s">
        <v>25</v>
      </c>
      <c r="F258" t="s">
        <v>452</v>
      </c>
      <c r="G258" t="str">
        <f>"201410010275"</f>
        <v>201410010275</v>
      </c>
      <c r="H258" t="s">
        <v>351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 t="s">
        <v>351</v>
      </c>
    </row>
    <row r="259" spans="1:21" x14ac:dyDescent="0.25">
      <c r="H259">
        <v>302</v>
      </c>
    </row>
    <row r="260" spans="1:21" x14ac:dyDescent="0.25">
      <c r="A260">
        <v>127</v>
      </c>
      <c r="B260">
        <v>105</v>
      </c>
      <c r="C260" t="s">
        <v>453</v>
      </c>
      <c r="D260" t="s">
        <v>63</v>
      </c>
      <c r="E260" t="s">
        <v>25</v>
      </c>
      <c r="F260" t="s">
        <v>454</v>
      </c>
      <c r="G260" t="str">
        <f>"201507000034"</f>
        <v>201507000034</v>
      </c>
      <c r="H260" t="s">
        <v>351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 t="s">
        <v>351</v>
      </c>
    </row>
    <row r="261" spans="1:21" x14ac:dyDescent="0.25">
      <c r="H261">
        <v>302</v>
      </c>
    </row>
    <row r="262" spans="1:21" x14ac:dyDescent="0.25">
      <c r="A262">
        <v>128</v>
      </c>
      <c r="B262">
        <v>640</v>
      </c>
      <c r="C262" t="s">
        <v>455</v>
      </c>
      <c r="D262" t="s">
        <v>97</v>
      </c>
      <c r="E262" t="s">
        <v>259</v>
      </c>
      <c r="F262" t="s">
        <v>456</v>
      </c>
      <c r="G262" t="str">
        <f>"201409004636"</f>
        <v>201409004636</v>
      </c>
      <c r="H262" t="s">
        <v>457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 t="s">
        <v>457</v>
      </c>
    </row>
    <row r="263" spans="1:21" x14ac:dyDescent="0.25">
      <c r="H263">
        <v>302</v>
      </c>
    </row>
    <row r="264" spans="1:21" x14ac:dyDescent="0.25">
      <c r="A264">
        <v>129</v>
      </c>
      <c r="B264">
        <v>376</v>
      </c>
      <c r="C264" t="s">
        <v>458</v>
      </c>
      <c r="D264" t="s">
        <v>206</v>
      </c>
      <c r="E264" t="s">
        <v>14</v>
      </c>
      <c r="F264" t="s">
        <v>459</v>
      </c>
      <c r="G264" t="str">
        <f>"201409003557"</f>
        <v>201409003557</v>
      </c>
      <c r="H264" t="s">
        <v>457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 t="s">
        <v>457</v>
      </c>
    </row>
    <row r="265" spans="1:21" x14ac:dyDescent="0.25">
      <c r="H265">
        <v>302</v>
      </c>
    </row>
    <row r="266" spans="1:21" x14ac:dyDescent="0.25">
      <c r="A266">
        <v>130</v>
      </c>
      <c r="B266">
        <v>316</v>
      </c>
      <c r="C266" t="s">
        <v>460</v>
      </c>
      <c r="D266" t="s">
        <v>25</v>
      </c>
      <c r="E266" t="s">
        <v>63</v>
      </c>
      <c r="F266" t="s">
        <v>461</v>
      </c>
      <c r="G266" t="str">
        <f>"00218719"</f>
        <v>00218719</v>
      </c>
      <c r="H266" t="s">
        <v>462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 t="s">
        <v>462</v>
      </c>
    </row>
    <row r="267" spans="1:21" x14ac:dyDescent="0.25">
      <c r="H267">
        <v>302</v>
      </c>
    </row>
    <row r="268" spans="1:21" x14ac:dyDescent="0.25">
      <c r="A268">
        <v>131</v>
      </c>
      <c r="B268">
        <v>111</v>
      </c>
      <c r="C268" t="s">
        <v>463</v>
      </c>
      <c r="D268" t="s">
        <v>464</v>
      </c>
      <c r="E268" t="s">
        <v>97</v>
      </c>
      <c r="F268" t="s">
        <v>465</v>
      </c>
      <c r="G268" t="str">
        <f>"201410003105"</f>
        <v>201410003105</v>
      </c>
      <c r="H268" t="s">
        <v>466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 t="s">
        <v>466</v>
      </c>
    </row>
    <row r="269" spans="1:21" x14ac:dyDescent="0.25">
      <c r="H269" t="s">
        <v>467</v>
      </c>
    </row>
    <row r="270" spans="1:21" x14ac:dyDescent="0.25">
      <c r="A270">
        <v>132</v>
      </c>
      <c r="B270">
        <v>361</v>
      </c>
      <c r="C270" t="s">
        <v>382</v>
      </c>
      <c r="D270" t="s">
        <v>25</v>
      </c>
      <c r="E270" t="s">
        <v>34</v>
      </c>
      <c r="F270" t="s">
        <v>468</v>
      </c>
      <c r="G270" t="str">
        <f>"201511030777"</f>
        <v>201511030777</v>
      </c>
      <c r="H270" t="s">
        <v>469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0</v>
      </c>
      <c r="U270" t="s">
        <v>469</v>
      </c>
    </row>
    <row r="271" spans="1:21" x14ac:dyDescent="0.25">
      <c r="H271">
        <v>302</v>
      </c>
    </row>
    <row r="272" spans="1:21" x14ac:dyDescent="0.25">
      <c r="A272">
        <v>133</v>
      </c>
      <c r="B272">
        <v>496</v>
      </c>
      <c r="C272" t="s">
        <v>470</v>
      </c>
      <c r="D272" t="s">
        <v>24</v>
      </c>
      <c r="E272" t="s">
        <v>25</v>
      </c>
      <c r="F272" t="s">
        <v>471</v>
      </c>
      <c r="G272" t="str">
        <f>"201409002128"</f>
        <v>201409002128</v>
      </c>
      <c r="H272" t="s">
        <v>472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472</v>
      </c>
    </row>
    <row r="273" spans="1:21" x14ac:dyDescent="0.25">
      <c r="H273">
        <v>302</v>
      </c>
    </row>
    <row r="274" spans="1:21" x14ac:dyDescent="0.25">
      <c r="A274">
        <v>134</v>
      </c>
      <c r="B274">
        <v>253</v>
      </c>
      <c r="C274" t="s">
        <v>473</v>
      </c>
      <c r="D274" t="s">
        <v>474</v>
      </c>
      <c r="E274" t="s">
        <v>97</v>
      </c>
      <c r="F274" t="s">
        <v>475</v>
      </c>
      <c r="G274" t="str">
        <f>"201409002733"</f>
        <v>201409002733</v>
      </c>
      <c r="H274" t="s">
        <v>476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476</v>
      </c>
    </row>
    <row r="275" spans="1:21" x14ac:dyDescent="0.25">
      <c r="H275" t="s">
        <v>74</v>
      </c>
    </row>
    <row r="276" spans="1:21" x14ac:dyDescent="0.25">
      <c r="A276">
        <v>135</v>
      </c>
      <c r="B276">
        <v>286</v>
      </c>
      <c r="C276" t="s">
        <v>477</v>
      </c>
      <c r="D276" t="s">
        <v>25</v>
      </c>
      <c r="E276" t="s">
        <v>24</v>
      </c>
      <c r="F276" t="s">
        <v>478</v>
      </c>
      <c r="G276" t="str">
        <f>"201410007391"</f>
        <v>201410007391</v>
      </c>
      <c r="H276" t="s">
        <v>476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 t="s">
        <v>476</v>
      </c>
    </row>
    <row r="277" spans="1:21" x14ac:dyDescent="0.25">
      <c r="H277">
        <v>302</v>
      </c>
    </row>
    <row r="278" spans="1:21" x14ac:dyDescent="0.25">
      <c r="A278">
        <v>136</v>
      </c>
      <c r="B278">
        <v>157</v>
      </c>
      <c r="C278" t="s">
        <v>479</v>
      </c>
      <c r="D278" t="s">
        <v>141</v>
      </c>
      <c r="E278" t="s">
        <v>97</v>
      </c>
      <c r="F278" t="s">
        <v>480</v>
      </c>
      <c r="G278" t="str">
        <f>"201507004001"</f>
        <v>201507004001</v>
      </c>
      <c r="H278" t="s">
        <v>481</v>
      </c>
      <c r="I278">
        <v>0</v>
      </c>
      <c r="J278">
        <v>50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 t="s">
        <v>482</v>
      </c>
    </row>
    <row r="279" spans="1:21" x14ac:dyDescent="0.25">
      <c r="H279" t="s">
        <v>117</v>
      </c>
    </row>
    <row r="280" spans="1:21" x14ac:dyDescent="0.25">
      <c r="A280">
        <v>137</v>
      </c>
      <c r="B280">
        <v>248</v>
      </c>
      <c r="C280" t="s">
        <v>483</v>
      </c>
      <c r="D280" t="s">
        <v>484</v>
      </c>
      <c r="E280" t="s">
        <v>63</v>
      </c>
      <c r="F280" t="s">
        <v>485</v>
      </c>
      <c r="G280" t="str">
        <f>"201410008334"</f>
        <v>201410008334</v>
      </c>
      <c r="H280">
        <v>660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>
        <v>660</v>
      </c>
    </row>
    <row r="281" spans="1:21" x14ac:dyDescent="0.25">
      <c r="H281">
        <v>302</v>
      </c>
    </row>
    <row r="282" spans="1:21" x14ac:dyDescent="0.25">
      <c r="A282">
        <v>138</v>
      </c>
      <c r="B282">
        <v>181</v>
      </c>
      <c r="C282" t="s">
        <v>486</v>
      </c>
      <c r="D282" t="s">
        <v>57</v>
      </c>
      <c r="E282" t="s">
        <v>24</v>
      </c>
      <c r="F282" t="s">
        <v>487</v>
      </c>
      <c r="G282" t="str">
        <f>"00085542"</f>
        <v>00085542</v>
      </c>
      <c r="H282">
        <v>660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660</v>
      </c>
    </row>
    <row r="283" spans="1:21" x14ac:dyDescent="0.25">
      <c r="H283" t="s">
        <v>488</v>
      </c>
    </row>
    <row r="284" spans="1:21" x14ac:dyDescent="0.25">
      <c r="A284">
        <v>139</v>
      </c>
      <c r="B284">
        <v>156</v>
      </c>
      <c r="C284" t="s">
        <v>489</v>
      </c>
      <c r="D284" t="s">
        <v>254</v>
      </c>
      <c r="E284" t="s">
        <v>212</v>
      </c>
      <c r="F284" t="s">
        <v>490</v>
      </c>
      <c r="G284" t="str">
        <f>"201410009398"</f>
        <v>201410009398</v>
      </c>
      <c r="H284" t="s">
        <v>491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 t="s">
        <v>491</v>
      </c>
    </row>
    <row r="285" spans="1:21" x14ac:dyDescent="0.25">
      <c r="H285">
        <v>302</v>
      </c>
    </row>
    <row r="286" spans="1:21" x14ac:dyDescent="0.25">
      <c r="A286">
        <v>140</v>
      </c>
      <c r="B286">
        <v>230</v>
      </c>
      <c r="C286" t="s">
        <v>492</v>
      </c>
      <c r="D286" t="s">
        <v>493</v>
      </c>
      <c r="E286" t="s">
        <v>34</v>
      </c>
      <c r="F286" t="s">
        <v>494</v>
      </c>
      <c r="G286" t="str">
        <f>"201507000121"</f>
        <v>201507000121</v>
      </c>
      <c r="H286" t="s">
        <v>495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 t="s">
        <v>495</v>
      </c>
    </row>
    <row r="287" spans="1:21" x14ac:dyDescent="0.25">
      <c r="H287">
        <v>302</v>
      </c>
    </row>
    <row r="288" spans="1:21" x14ac:dyDescent="0.25">
      <c r="A288">
        <v>141</v>
      </c>
      <c r="B288">
        <v>54</v>
      </c>
      <c r="C288" t="s">
        <v>496</v>
      </c>
      <c r="D288" t="s">
        <v>106</v>
      </c>
      <c r="E288" t="s">
        <v>14</v>
      </c>
      <c r="F288" t="s">
        <v>497</v>
      </c>
      <c r="G288" t="str">
        <f>"201410010980"</f>
        <v>201410010980</v>
      </c>
      <c r="H288">
        <v>605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2</v>
      </c>
      <c r="U288">
        <v>605</v>
      </c>
    </row>
    <row r="289" spans="1:21" x14ac:dyDescent="0.25">
      <c r="H289" t="s">
        <v>498</v>
      </c>
    </row>
    <row r="290" spans="1:21" x14ac:dyDescent="0.25">
      <c r="A290">
        <v>142</v>
      </c>
      <c r="B290">
        <v>418</v>
      </c>
      <c r="C290" t="s">
        <v>499</v>
      </c>
      <c r="D290" t="s">
        <v>98</v>
      </c>
      <c r="E290" t="s">
        <v>212</v>
      </c>
      <c r="F290" t="s">
        <v>500</v>
      </c>
      <c r="G290" t="str">
        <f>"201507003039"</f>
        <v>201507003039</v>
      </c>
      <c r="H290" t="s">
        <v>501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 t="s">
        <v>501</v>
      </c>
    </row>
    <row r="291" spans="1:21" x14ac:dyDescent="0.25">
      <c r="H291">
        <v>302</v>
      </c>
    </row>
    <row r="292" spans="1:21" x14ac:dyDescent="0.25">
      <c r="A292">
        <v>143</v>
      </c>
      <c r="B292">
        <v>161</v>
      </c>
      <c r="C292" t="s">
        <v>502</v>
      </c>
      <c r="D292" t="s">
        <v>212</v>
      </c>
      <c r="E292" t="s">
        <v>39</v>
      </c>
      <c r="F292" t="s">
        <v>503</v>
      </c>
      <c r="G292" t="str">
        <f>"201410001953"</f>
        <v>201410001953</v>
      </c>
      <c r="H292" t="s">
        <v>501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1</v>
      </c>
      <c r="U292" t="s">
        <v>501</v>
      </c>
    </row>
    <row r="293" spans="1:21" x14ac:dyDescent="0.25">
      <c r="H293">
        <v>302</v>
      </c>
    </row>
    <row r="294" spans="1:21" x14ac:dyDescent="0.25">
      <c r="A294">
        <v>144</v>
      </c>
      <c r="B294">
        <v>637</v>
      </c>
      <c r="C294" t="s">
        <v>504</v>
      </c>
      <c r="D294" t="s">
        <v>362</v>
      </c>
      <c r="E294" t="s">
        <v>236</v>
      </c>
      <c r="F294" t="s">
        <v>505</v>
      </c>
      <c r="G294" t="str">
        <f>"201410000540"</f>
        <v>201410000540</v>
      </c>
      <c r="H294" t="s">
        <v>506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2</v>
      </c>
      <c r="U294" t="s">
        <v>506</v>
      </c>
    </row>
    <row r="295" spans="1:21" x14ac:dyDescent="0.25">
      <c r="H295">
        <v>302</v>
      </c>
    </row>
    <row r="296" spans="1:21" x14ac:dyDescent="0.25">
      <c r="A296">
        <v>145</v>
      </c>
      <c r="B296">
        <v>282</v>
      </c>
      <c r="C296" t="s">
        <v>507</v>
      </c>
      <c r="D296" t="s">
        <v>508</v>
      </c>
      <c r="E296" t="s">
        <v>60</v>
      </c>
      <c r="F296" t="s">
        <v>509</v>
      </c>
      <c r="G296" t="str">
        <f>"00220281"</f>
        <v>00220281</v>
      </c>
      <c r="H296" t="s">
        <v>510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1</v>
      </c>
      <c r="U296" t="s">
        <v>510</v>
      </c>
    </row>
    <row r="297" spans="1:21" x14ac:dyDescent="0.25">
      <c r="H297">
        <v>302</v>
      </c>
    </row>
    <row r="299" spans="1:21" x14ac:dyDescent="0.25">
      <c r="A299" t="s">
        <v>511</v>
      </c>
    </row>
    <row r="300" spans="1:21" x14ac:dyDescent="0.25">
      <c r="A300" t="s">
        <v>512</v>
      </c>
    </row>
    <row r="301" spans="1:21" x14ac:dyDescent="0.25">
      <c r="A301" t="s">
        <v>513</v>
      </c>
    </row>
    <row r="302" spans="1:21" x14ac:dyDescent="0.25">
      <c r="A302" t="s">
        <v>514</v>
      </c>
    </row>
    <row r="303" spans="1:21" x14ac:dyDescent="0.25">
      <c r="A303" t="s">
        <v>515</v>
      </c>
    </row>
    <row r="304" spans="1:21" x14ac:dyDescent="0.25">
      <c r="A304" t="s">
        <v>516</v>
      </c>
    </row>
    <row r="305" spans="1:1" x14ac:dyDescent="0.25">
      <c r="A305" t="s">
        <v>517</v>
      </c>
    </row>
    <row r="306" spans="1:1" x14ac:dyDescent="0.25">
      <c r="A306" t="s">
        <v>518</v>
      </c>
    </row>
    <row r="307" spans="1:1" x14ac:dyDescent="0.25">
      <c r="A307" t="s">
        <v>519</v>
      </c>
    </row>
    <row r="308" spans="1:1" x14ac:dyDescent="0.25">
      <c r="A308" t="s">
        <v>520</v>
      </c>
    </row>
    <row r="309" spans="1:1" x14ac:dyDescent="0.25">
      <c r="A309" t="s">
        <v>521</v>
      </c>
    </row>
    <row r="310" spans="1:1" x14ac:dyDescent="0.25">
      <c r="A310" t="s">
        <v>522</v>
      </c>
    </row>
    <row r="311" spans="1:1" x14ac:dyDescent="0.25">
      <c r="A311" t="s">
        <v>523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2018-06-26T11:11:48Z</dcterms:created>
  <dcterms:modified xsi:type="dcterms:W3CDTF">2018-06-26T11:11:49Z</dcterms:modified>
</cp:coreProperties>
</file>