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Π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58" i="1" l="1"/>
  <c r="B985" i="1"/>
  <c r="B993" i="1"/>
  <c r="B454" i="1"/>
  <c r="B443" i="1"/>
  <c r="B1763" i="1"/>
  <c r="B781" i="1"/>
  <c r="B366" i="1"/>
  <c r="B1527" i="1"/>
  <c r="B1757" i="1"/>
  <c r="B107" i="1"/>
  <c r="B956" i="1"/>
  <c r="B1606" i="1"/>
  <c r="B1964" i="1"/>
  <c r="B748" i="1"/>
  <c r="B643" i="1"/>
  <c r="B764" i="1"/>
  <c r="B702" i="1"/>
  <c r="B294" i="1"/>
  <c r="B483" i="1"/>
  <c r="B689" i="1"/>
  <c r="B741" i="1"/>
  <c r="B1619" i="1"/>
  <c r="B1864" i="1"/>
  <c r="B377" i="1"/>
  <c r="B657" i="1"/>
  <c r="B1828" i="1"/>
  <c r="B1300" i="1"/>
  <c r="B468" i="1"/>
  <c r="B455" i="1"/>
  <c r="B1970" i="1"/>
  <c r="B609" i="1"/>
  <c r="B938" i="1"/>
  <c r="B844" i="1"/>
  <c r="B1815" i="1"/>
  <c r="B710" i="1"/>
  <c r="B654" i="1"/>
  <c r="B286" i="1"/>
  <c r="B675" i="1"/>
  <c r="B1887" i="1"/>
  <c r="B937" i="1"/>
  <c r="B1076" i="1"/>
  <c r="B598" i="1"/>
  <c r="B806" i="1"/>
  <c r="B547" i="1"/>
  <c r="B715" i="1"/>
  <c r="B637" i="1"/>
  <c r="B467" i="1"/>
  <c r="B979" i="1"/>
  <c r="B1899" i="1"/>
  <c r="B1986" i="1"/>
  <c r="B2090" i="1"/>
  <c r="B1966" i="1"/>
  <c r="B1819" i="1"/>
  <c r="B476" i="1"/>
  <c r="B1854" i="1"/>
  <c r="B1277" i="1"/>
  <c r="B848" i="1"/>
  <c r="B1946" i="1"/>
  <c r="B97" i="1"/>
  <c r="B992" i="1"/>
  <c r="B1036" i="1"/>
  <c r="B1026" i="1"/>
  <c r="B533" i="1"/>
  <c r="B1848" i="1"/>
  <c r="B371" i="1"/>
  <c r="B666" i="1"/>
  <c r="B1726" i="1"/>
  <c r="B1168" i="1"/>
  <c r="B1810" i="1"/>
  <c r="B1955" i="1"/>
  <c r="B2040" i="1"/>
  <c r="B287" i="1"/>
  <c r="B1957" i="1"/>
  <c r="B93" i="1"/>
  <c r="B1707" i="1"/>
  <c r="B1490" i="1"/>
  <c r="B1853" i="1"/>
  <c r="B474" i="1"/>
  <c r="B1932" i="1"/>
  <c r="B1138" i="1"/>
  <c r="B1496" i="1"/>
  <c r="B672" i="1"/>
  <c r="B369" i="1"/>
  <c r="B636" i="1"/>
  <c r="B1004" i="1"/>
  <c r="B930" i="1"/>
  <c r="B465" i="1"/>
  <c r="B1037" i="1"/>
  <c r="B1077" i="1"/>
  <c r="B791" i="1"/>
  <c r="B661" i="1"/>
  <c r="B1961" i="1"/>
  <c r="B1808" i="1"/>
  <c r="B1914" i="1"/>
  <c r="B973" i="1"/>
  <c r="B787" i="1"/>
  <c r="B762" i="1"/>
  <c r="B959" i="1"/>
  <c r="B808" i="1"/>
  <c r="B431" i="1"/>
  <c r="B64" i="1"/>
  <c r="B1008" i="1"/>
  <c r="B1225" i="1"/>
  <c r="B742" i="1"/>
  <c r="B662" i="1"/>
  <c r="B175" i="1"/>
  <c r="B1788" i="1"/>
  <c r="B20" i="1"/>
  <c r="B1160" i="1"/>
  <c r="B1745" i="1"/>
  <c r="B22" i="1"/>
  <c r="B902" i="1"/>
  <c r="B170" i="1"/>
  <c r="B197" i="1"/>
  <c r="B888" i="1"/>
  <c r="B624" i="1"/>
  <c r="B816" i="1"/>
  <c r="B610" i="1"/>
  <c r="B311" i="1"/>
  <c r="B812" i="1"/>
  <c r="B639" i="1"/>
  <c r="B157" i="1"/>
  <c r="B989" i="1"/>
  <c r="B721" i="1"/>
  <c r="B2072" i="1"/>
  <c r="B576" i="1"/>
  <c r="B883" i="1"/>
  <c r="B1943" i="1"/>
  <c r="B1944" i="1"/>
  <c r="B54" i="1"/>
  <c r="B1067" i="1"/>
  <c r="B1882" i="1"/>
  <c r="B42" i="1"/>
  <c r="B1761" i="1"/>
  <c r="B1528" i="1"/>
  <c r="B282" i="1"/>
  <c r="B1524" i="1"/>
  <c r="B1202" i="1"/>
  <c r="B254" i="1"/>
  <c r="B1435" i="1"/>
  <c r="B1510" i="1"/>
  <c r="B2053" i="1"/>
  <c r="B1460" i="1"/>
  <c r="B1918" i="1"/>
  <c r="B1844" i="1"/>
  <c r="B1205" i="1"/>
  <c r="B1082" i="1"/>
  <c r="B1976" i="1"/>
  <c r="B27" i="1"/>
  <c r="B1239" i="1"/>
  <c r="B1201" i="1"/>
  <c r="B2079" i="1"/>
  <c r="B1019" i="1"/>
  <c r="B1789" i="1"/>
  <c r="B919" i="1"/>
  <c r="B1983" i="1"/>
  <c r="B1022" i="1"/>
  <c r="B869" i="1"/>
  <c r="B435" i="1"/>
  <c r="B2068" i="1"/>
  <c r="B62" i="1"/>
  <c r="B1786" i="1"/>
  <c r="B70" i="1"/>
  <c r="B1195" i="1"/>
  <c r="B1309" i="1"/>
  <c r="B851" i="1"/>
  <c r="B681" i="1"/>
  <c r="B686" i="1"/>
  <c r="B1191" i="1"/>
  <c r="B279" i="1"/>
  <c r="B556" i="1"/>
  <c r="B1529" i="1"/>
  <c r="B1288" i="1"/>
  <c r="B34" i="1"/>
  <c r="B1507" i="1"/>
  <c r="B1881" i="1"/>
  <c r="B1497" i="1"/>
  <c r="B1186" i="1"/>
  <c r="B755" i="1"/>
  <c r="B1798" i="1"/>
  <c r="B189" i="1"/>
  <c r="B1457" i="1"/>
  <c r="B674" i="1"/>
  <c r="B924" i="1"/>
  <c r="B1040" i="1"/>
  <c r="B1645" i="1"/>
  <c r="B205" i="1"/>
  <c r="B1041" i="1"/>
  <c r="B199" i="1"/>
  <c r="B1165" i="1"/>
  <c r="B1660" i="1"/>
  <c r="B1012" i="1"/>
  <c r="B1991" i="1"/>
  <c r="B1558" i="1"/>
  <c r="B141" i="1"/>
  <c r="B1612" i="1"/>
  <c r="B125" i="1"/>
  <c r="B1181" i="1"/>
  <c r="B1647" i="1"/>
  <c r="B347" i="1"/>
  <c r="B1190" i="1"/>
  <c r="B1425" i="1"/>
  <c r="B1545" i="1"/>
  <c r="B226" i="1"/>
  <c r="B2047" i="1"/>
  <c r="B224" i="1"/>
  <c r="B333" i="1"/>
  <c r="B1409" i="1"/>
  <c r="B1055" i="1"/>
  <c r="B1676" i="1"/>
  <c r="B1578" i="1"/>
  <c r="B2007" i="1"/>
  <c r="B1266" i="1"/>
  <c r="B1376" i="1"/>
  <c r="B1998" i="1"/>
  <c r="B233" i="1"/>
  <c r="B374" i="1"/>
  <c r="B222" i="1"/>
  <c r="B234" i="1"/>
  <c r="B1581" i="1"/>
  <c r="B623" i="1"/>
  <c r="B1245" i="1"/>
  <c r="B2061" i="1"/>
  <c r="B457" i="1"/>
  <c r="B777" i="1"/>
  <c r="B362" i="1"/>
  <c r="B529" i="1"/>
  <c r="B512" i="1"/>
  <c r="B770" i="1"/>
  <c r="B600" i="1"/>
  <c r="B1812" i="1"/>
  <c r="B280" i="1"/>
  <c r="B2076" i="1"/>
  <c r="B121" i="1"/>
  <c r="B1116" i="1"/>
  <c r="B1577" i="1"/>
  <c r="B1412" i="1"/>
  <c r="B495" i="1"/>
  <c r="B1832" i="1"/>
  <c r="B1178" i="1"/>
  <c r="B72" i="1"/>
  <c r="B1873" i="1"/>
  <c r="B1359" i="1"/>
  <c r="B1691" i="1"/>
  <c r="B1112" i="1"/>
  <c r="B126" i="1"/>
  <c r="B628" i="1"/>
  <c r="B1410" i="1"/>
  <c r="B274" i="1"/>
  <c r="B1187" i="1"/>
  <c r="B1663" i="1"/>
  <c r="B2044" i="1"/>
  <c r="B1289" i="1"/>
  <c r="B1706" i="1"/>
  <c r="B354" i="1"/>
  <c r="B1563" i="1"/>
  <c r="B1511" i="1"/>
  <c r="B751" i="1"/>
  <c r="B1401" i="1"/>
  <c r="B1725" i="1"/>
  <c r="B634" i="1"/>
  <c r="B253" i="1"/>
  <c r="B1548" i="1"/>
  <c r="B499" i="1"/>
  <c r="B627" i="1"/>
  <c r="B1774" i="1"/>
  <c r="B409" i="1"/>
  <c r="B734" i="1"/>
  <c r="B1389" i="1"/>
  <c r="B1124" i="1"/>
  <c r="B551" i="1"/>
  <c r="B1156" i="1"/>
  <c r="B1894" i="1"/>
  <c r="B80" i="1"/>
  <c r="B1484" i="1"/>
  <c r="B1310" i="1"/>
  <c r="B322" i="1"/>
  <c r="B754" i="1"/>
  <c r="B1543" i="1"/>
  <c r="B1252" i="1"/>
  <c r="B459" i="1"/>
  <c r="B1975" i="1"/>
  <c r="B1569" i="1"/>
  <c r="B761" i="1"/>
  <c r="B1884" i="1"/>
  <c r="B635" i="1"/>
  <c r="B1538" i="1"/>
  <c r="B1427" i="1"/>
  <c r="B2023" i="1"/>
  <c r="B8" i="1"/>
  <c r="B115" i="1"/>
  <c r="B153" i="1"/>
  <c r="B290" i="1"/>
  <c r="B1350" i="1"/>
  <c r="B113" i="1"/>
  <c r="B941" i="1"/>
  <c r="B1990" i="1"/>
  <c r="B1592" i="1"/>
  <c r="B1628" i="1"/>
  <c r="B516" i="1"/>
  <c r="B383" i="1"/>
  <c r="B2005" i="1"/>
  <c r="B1280" i="1"/>
  <c r="B1198" i="1"/>
  <c r="B967" i="1"/>
  <c r="B1697" i="1"/>
  <c r="B1278" i="1"/>
  <c r="B1610" i="1"/>
  <c r="B1630" i="1"/>
  <c r="B33" i="1"/>
  <c r="B1652" i="1"/>
  <c r="B917" i="1"/>
  <c r="B540" i="1"/>
  <c r="B2063" i="1"/>
  <c r="B1965" i="1"/>
  <c r="B1328" i="1"/>
  <c r="B820" i="1"/>
  <c r="B650" i="1"/>
  <c r="B934" i="1"/>
  <c r="B929" i="1"/>
  <c r="B82" i="1"/>
  <c r="B133" i="1"/>
  <c r="B328" i="1"/>
  <c r="B1654" i="1"/>
  <c r="B1308" i="1"/>
  <c r="B693" i="1"/>
  <c r="B210" i="1"/>
  <c r="B1378" i="1"/>
  <c r="B412" i="1"/>
  <c r="B1599" i="1"/>
  <c r="B1826" i="1"/>
  <c r="B439" i="1"/>
  <c r="B410" i="1"/>
  <c r="B360" i="1"/>
  <c r="B314" i="1"/>
  <c r="B331" i="1"/>
  <c r="B1471" i="1"/>
  <c r="B1622" i="1"/>
  <c r="B1103" i="1"/>
  <c r="B201" i="1"/>
  <c r="B1270" i="1"/>
  <c r="B324" i="1"/>
  <c r="B318" i="1"/>
  <c r="B718" i="1"/>
  <c r="B1960" i="1"/>
  <c r="B1547" i="1"/>
  <c r="B213" i="1"/>
  <c r="B1459" i="1"/>
  <c r="B359" i="1"/>
  <c r="B1604" i="1"/>
  <c r="B140" i="1"/>
  <c r="B1876" i="1"/>
  <c r="B835" i="1"/>
  <c r="B1285" i="1"/>
  <c r="B419" i="1"/>
  <c r="B413" i="1"/>
  <c r="B1636" i="1"/>
  <c r="B1113" i="1"/>
  <c r="B1211" i="1"/>
  <c r="B114" i="1"/>
  <c r="B1803" i="1"/>
  <c r="B1629" i="1"/>
  <c r="B545" i="1"/>
  <c r="B1420" i="1"/>
  <c r="B1825" i="1"/>
  <c r="B461" i="1"/>
  <c r="B255" i="1"/>
  <c r="B759" i="1"/>
  <c r="B1716" i="1"/>
  <c r="B1659" i="1"/>
  <c r="B858" i="1"/>
  <c r="B284" i="1"/>
  <c r="B1337" i="1"/>
  <c r="B382" i="1"/>
  <c r="B966" i="1"/>
  <c r="B747" i="1"/>
  <c r="B1898" i="1"/>
  <c r="B899" i="1"/>
  <c r="B834" i="1"/>
  <c r="B656" i="1"/>
  <c r="B317" i="1"/>
  <c r="B859" i="1"/>
  <c r="B716" i="1"/>
  <c r="B1338" i="1"/>
  <c r="B288" i="1"/>
  <c r="B440" i="1"/>
  <c r="B697" i="1"/>
  <c r="B1920" i="1"/>
  <c r="B1183" i="1"/>
  <c r="B1555" i="1"/>
  <c r="B958" i="1"/>
  <c r="B1995" i="1"/>
  <c r="B1392" i="1"/>
  <c r="B1505" i="1"/>
  <c r="B1432" i="1"/>
  <c r="B1729" i="1"/>
  <c r="B41" i="1"/>
  <c r="B2074" i="1"/>
  <c r="B1107" i="1"/>
  <c r="B1240" i="1"/>
  <c r="B112" i="1"/>
  <c r="B180" i="1"/>
  <c r="B523" i="1"/>
  <c r="B263" i="1"/>
  <c r="B1485" i="1"/>
  <c r="B1935" i="1"/>
  <c r="B1431" i="1"/>
  <c r="B1317" i="1"/>
  <c r="B1142" i="1"/>
  <c r="B803" i="1"/>
  <c r="B1649" i="1"/>
  <c r="B1721" i="1"/>
  <c r="B1172" i="1"/>
  <c r="B894" i="1"/>
  <c r="B1824" i="1"/>
  <c r="B1498" i="1"/>
  <c r="B1760" i="1"/>
  <c r="B1768" i="1"/>
  <c r="B1102" i="1"/>
  <c r="B1258" i="1"/>
  <c r="B118" i="1"/>
  <c r="B1753" i="1"/>
  <c r="B1049" i="1"/>
  <c r="B555" i="1"/>
  <c r="B159" i="1"/>
  <c r="B109" i="1"/>
  <c r="B1000" i="1"/>
  <c r="B1318" i="1"/>
  <c r="B1499" i="1"/>
  <c r="B2093" i="1"/>
  <c r="B918" i="1"/>
  <c r="B607" i="1"/>
  <c r="B788" i="1"/>
  <c r="B1924" i="1"/>
  <c r="B293" i="1"/>
  <c r="B355" i="1"/>
  <c r="B746" i="1"/>
  <c r="B862" i="1"/>
  <c r="B704" i="1"/>
  <c r="B789" i="1"/>
  <c r="B633" i="1"/>
  <c r="B649" i="1"/>
  <c r="B833" i="1"/>
  <c r="B1269" i="1"/>
  <c r="B928" i="1"/>
  <c r="B368" i="1"/>
  <c r="B1048" i="1"/>
  <c r="B1618" i="1"/>
  <c r="B980" i="1"/>
  <c r="B327" i="1"/>
  <c r="B670" i="1"/>
  <c r="B177" i="1"/>
  <c r="B996" i="1"/>
  <c r="B1665" i="1"/>
  <c r="B638" i="1"/>
  <c r="B2081" i="1"/>
  <c r="B264" i="1"/>
  <c r="B1262" i="1"/>
  <c r="B2050" i="1"/>
  <c r="B614" i="1"/>
  <c r="B321" i="1"/>
  <c r="B1908" i="1"/>
  <c r="B1234" i="1"/>
  <c r="B472" i="1"/>
  <c r="B553" i="1"/>
  <c r="B1078" i="1"/>
  <c r="B575" i="1"/>
  <c r="B665" i="1"/>
  <c r="B640" i="1"/>
  <c r="B185" i="1"/>
  <c r="B1847" i="1"/>
  <c r="B1279" i="1"/>
  <c r="B1286" i="1"/>
  <c r="B1483" i="1"/>
  <c r="B237" i="1"/>
  <c r="B2009" i="1"/>
  <c r="B1747" i="1"/>
  <c r="B811" i="1"/>
  <c r="B752" i="1"/>
  <c r="B585" i="1"/>
  <c r="B1939" i="1"/>
  <c r="B584" i="1"/>
  <c r="B1219" i="1"/>
  <c r="B691" i="1"/>
  <c r="B612" i="1"/>
  <c r="B1064" i="1"/>
  <c r="B1320" i="1"/>
  <c r="B1196" i="1"/>
  <c r="B485" i="1"/>
  <c r="B1666" i="1"/>
  <c r="B434" i="1"/>
  <c r="B1799" i="1"/>
  <c r="B735" i="1"/>
  <c r="B2031" i="1"/>
  <c r="B349" i="1"/>
  <c r="B1883" i="1"/>
  <c r="B1770" i="1"/>
  <c r="B772" i="1"/>
  <c r="B471" i="1"/>
  <c r="B1820" i="1"/>
  <c r="B1732" i="1"/>
  <c r="B1954" i="1"/>
  <c r="B1512" i="1"/>
  <c r="B857" i="1"/>
  <c r="B154" i="1"/>
  <c r="B338" i="1"/>
  <c r="B1840" i="1"/>
  <c r="B193" i="1"/>
  <c r="B1959" i="1"/>
  <c r="B1806" i="1"/>
  <c r="B7" i="1"/>
  <c r="B158" i="1"/>
  <c r="B960" i="1"/>
  <c r="B494" i="1"/>
  <c r="B926" i="1"/>
  <c r="B723" i="1"/>
  <c r="B1188" i="1"/>
  <c r="B815" i="1"/>
  <c r="B315" i="1"/>
  <c r="B1926" i="1"/>
  <c r="B897" i="1"/>
  <c r="B194" i="1"/>
  <c r="B1515" i="1"/>
  <c r="B1765" i="1"/>
  <c r="B877" i="1"/>
  <c r="B962" i="1"/>
  <c r="B910" i="1"/>
  <c r="B813" i="1"/>
  <c r="B1573" i="1"/>
  <c r="B524" i="1"/>
  <c r="B595" i="1"/>
  <c r="B641" i="1"/>
  <c r="B2087" i="1"/>
  <c r="B1488" i="1"/>
  <c r="B460" i="1"/>
  <c r="B198" i="1"/>
  <c r="B509" i="1"/>
  <c r="B270" i="1"/>
  <c r="B1552" i="1"/>
  <c r="B60" i="1"/>
  <c r="B58" i="1"/>
  <c r="B945" i="1"/>
  <c r="B1464" i="1"/>
  <c r="B1874" i="1"/>
  <c r="B71" i="1"/>
  <c r="B1818" i="1"/>
  <c r="B1295" i="1"/>
  <c r="B1759" i="1"/>
  <c r="B1214" i="1"/>
  <c r="B1493" i="1"/>
  <c r="B1802" i="1"/>
  <c r="B1235" i="1"/>
  <c r="B1541" i="1"/>
  <c r="B1519" i="1"/>
  <c r="B1767" i="1"/>
  <c r="B165" i="1"/>
  <c r="B1079" i="1"/>
  <c r="B389" i="1"/>
  <c r="B190" i="1"/>
  <c r="B184" i="1"/>
  <c r="B216" i="1"/>
  <c r="B1120" i="1"/>
  <c r="B1928" i="1"/>
  <c r="B1106" i="1"/>
  <c r="B1005" i="1"/>
  <c r="B219" i="1"/>
  <c r="B904" i="1"/>
  <c r="B1771" i="1"/>
  <c r="B722" i="1"/>
  <c r="B1479" i="1"/>
  <c r="B1950" i="1"/>
  <c r="B1516" i="1"/>
  <c r="B680" i="1"/>
  <c r="B1831" i="1"/>
  <c r="B350" i="1"/>
  <c r="B156" i="1"/>
  <c r="B1146" i="1"/>
  <c r="B2039" i="1"/>
  <c r="B167" i="1"/>
  <c r="B1817" i="1"/>
  <c r="B1849" i="1"/>
  <c r="B56" i="1"/>
  <c r="B100" i="1"/>
  <c r="B557" i="1"/>
  <c r="B881" i="1"/>
  <c r="B2092" i="1"/>
  <c r="B179" i="1"/>
  <c r="B700" i="1"/>
  <c r="B846" i="1"/>
  <c r="B572" i="1"/>
  <c r="B116" i="1"/>
  <c r="B1306" i="1"/>
  <c r="B444" i="1"/>
  <c r="B798" i="1"/>
  <c r="B123" i="1"/>
  <c r="B491" i="1"/>
  <c r="B1867" i="1"/>
  <c r="B830" i="1"/>
  <c r="B2029" i="1"/>
  <c r="B155" i="1"/>
  <c r="B1293" i="1"/>
  <c r="B1850" i="1"/>
  <c r="B1034" i="1"/>
  <c r="B1513" i="1"/>
  <c r="B1827" i="1"/>
  <c r="B522" i="1"/>
  <c r="B1253" i="1"/>
  <c r="B685" i="1"/>
  <c r="B1504" i="1"/>
  <c r="B1159" i="1"/>
  <c r="B162" i="1"/>
  <c r="B632" i="1"/>
  <c r="B1739" i="1"/>
  <c r="B1752" i="1"/>
  <c r="B1775" i="1"/>
  <c r="B1730" i="1"/>
  <c r="B1027" i="1"/>
  <c r="B1842" i="1"/>
  <c r="B568" i="1"/>
  <c r="B832" i="1"/>
  <c r="B707" i="1"/>
  <c r="B800" i="1"/>
  <c r="B676" i="1"/>
  <c r="B505" i="1"/>
  <c r="B325" i="1"/>
  <c r="B2070" i="1"/>
  <c r="B1737" i="1"/>
  <c r="B943" i="1"/>
  <c r="B870" i="1"/>
  <c r="B785" i="1"/>
  <c r="B481" i="1"/>
  <c r="B473" i="1"/>
  <c r="B780" i="1"/>
  <c r="B713" i="1"/>
  <c r="B456" i="1"/>
  <c r="B1821" i="1"/>
  <c r="B1632" i="1"/>
  <c r="B982" i="1"/>
  <c r="B840" i="1"/>
  <c r="B38" i="1"/>
  <c r="B458" i="1"/>
  <c r="B909" i="1"/>
  <c r="B1764" i="1"/>
  <c r="B1795" i="1"/>
  <c r="B1958" i="1"/>
  <c r="B508" i="1"/>
  <c r="B171" i="1"/>
  <c r="B583" i="1"/>
  <c r="B843" i="1"/>
  <c r="B749" i="1"/>
  <c r="B1641" i="1"/>
  <c r="B57" i="1"/>
  <c r="B10" i="1"/>
  <c r="B1742" i="1"/>
  <c r="B1916" i="1"/>
  <c r="B818" i="1"/>
  <c r="B978" i="1"/>
  <c r="B1921" i="1"/>
  <c r="B292" i="1"/>
  <c r="B1050" i="1"/>
  <c r="B61" i="1"/>
  <c r="B987" i="1"/>
  <c r="B984" i="1"/>
  <c r="B2033" i="1"/>
  <c r="B1161" i="1"/>
  <c r="B1177" i="1"/>
  <c r="B464" i="1"/>
  <c r="B906" i="1"/>
  <c r="B679" i="1"/>
  <c r="B196" i="1"/>
  <c r="B283" i="1"/>
  <c r="B326" i="1"/>
  <c r="B1482" i="1"/>
  <c r="B475" i="1"/>
  <c r="B825" i="1"/>
  <c r="B17" i="1"/>
  <c r="B2078" i="1"/>
  <c r="B296" i="1"/>
  <c r="B1017" i="1"/>
  <c r="B1830" i="1"/>
  <c r="B376" i="1"/>
  <c r="B942" i="1"/>
  <c r="B1039" i="1"/>
  <c r="B667" i="1"/>
  <c r="B1644" i="1"/>
  <c r="B1595" i="1"/>
  <c r="B1184" i="1"/>
  <c r="B187" i="1"/>
  <c r="B1870" i="1"/>
  <c r="B1744" i="1"/>
  <c r="B68" i="1"/>
  <c r="B1086" i="1"/>
  <c r="B1734" i="1"/>
  <c r="B1236" i="1"/>
  <c r="B853" i="1"/>
  <c r="B655" i="1"/>
  <c r="B110" i="1"/>
  <c r="B774" i="1"/>
  <c r="B842" i="1"/>
  <c r="B1090" i="1"/>
  <c r="B1016" i="1"/>
  <c r="B152" i="1"/>
  <c r="B725" i="1"/>
  <c r="B1014" i="1"/>
  <c r="B712" i="1"/>
  <c r="B586" i="1"/>
  <c r="B1714" i="1"/>
  <c r="B106" i="1"/>
  <c r="B181" i="1"/>
  <c r="B1813" i="1"/>
  <c r="B1593" i="1"/>
  <c r="B854" i="1"/>
  <c r="B149" i="1"/>
  <c r="B1982" i="1"/>
  <c r="B1778" i="1"/>
  <c r="B231" i="1"/>
  <c r="B48" i="1"/>
  <c r="B182" i="1"/>
  <c r="B1123" i="1"/>
  <c r="B1701" i="1"/>
  <c r="B1681" i="1"/>
  <c r="B1754" i="1"/>
  <c r="B1085" i="1"/>
  <c r="B143" i="1"/>
  <c r="B308" i="1"/>
  <c r="B1018" i="1"/>
  <c r="B1520" i="1"/>
  <c r="B2089" i="1"/>
  <c r="B47" i="1"/>
  <c r="B1246" i="1"/>
  <c r="B1731" i="1"/>
  <c r="B1141" i="1"/>
  <c r="B30" i="1"/>
  <c r="B503" i="1"/>
  <c r="B708" i="1"/>
  <c r="B1169" i="1"/>
  <c r="B1051" i="1"/>
  <c r="B66" i="1"/>
  <c r="B574" i="1"/>
  <c r="B1163" i="1"/>
  <c r="B977" i="1"/>
  <c r="B1841" i="1"/>
  <c r="B1314" i="1"/>
  <c r="B1756" i="1"/>
  <c r="B1792" i="1"/>
  <c r="B1434" i="1"/>
  <c r="B1463" i="1"/>
  <c r="B2066" i="1"/>
  <c r="B1028" i="1"/>
  <c r="B1265" i="1"/>
  <c r="B678" i="1"/>
  <c r="B1860" i="1"/>
  <c r="B1968" i="1"/>
  <c r="B504" i="1"/>
  <c r="B728" i="1"/>
  <c r="B1242" i="1"/>
  <c r="B1880" i="1"/>
  <c r="B447" i="1"/>
  <c r="B2085" i="1"/>
  <c r="B771" i="1"/>
  <c r="B605" i="1"/>
  <c r="B631" i="1"/>
  <c r="B1892" i="1"/>
  <c r="B799" i="1"/>
  <c r="B1057" i="1"/>
  <c r="B9" i="1"/>
  <c r="B1684" i="1"/>
  <c r="B285" i="1"/>
  <c r="B779" i="1"/>
  <c r="B26" i="1"/>
  <c r="B401" i="1"/>
  <c r="B695" i="1"/>
  <c r="B43" i="1"/>
  <c r="B1776" i="1"/>
  <c r="B690" i="1"/>
  <c r="B1273" i="1"/>
  <c r="B1865" i="1"/>
  <c r="B1953" i="1"/>
  <c r="B705" i="1"/>
  <c r="B108" i="1"/>
  <c r="B1101" i="1"/>
  <c r="B259" i="1"/>
  <c r="B1862" i="1"/>
  <c r="B2086" i="1"/>
  <c r="B620" i="1"/>
  <c r="B558" i="1"/>
  <c r="B1891" i="1"/>
  <c r="B1020" i="1"/>
  <c r="B1237" i="1"/>
  <c r="B1933" i="1"/>
  <c r="B74" i="1"/>
  <c r="B186" i="1"/>
  <c r="B4" i="1"/>
  <c r="B1372" i="1"/>
  <c r="B1220" i="1"/>
  <c r="B19" i="1"/>
  <c r="B1937" i="1"/>
  <c r="B104" i="1"/>
  <c r="B1755" i="1"/>
  <c r="B312" i="1"/>
  <c r="B539" i="1"/>
  <c r="B1746" i="1"/>
  <c r="B696" i="1"/>
  <c r="B974" i="1"/>
  <c r="B1491" i="1"/>
  <c r="B1233" i="1"/>
  <c r="B1203" i="1"/>
  <c r="B1476" i="1"/>
  <c r="B1332" i="1"/>
  <c r="B163" i="1"/>
  <c r="B373" i="1"/>
  <c r="B1174" i="1"/>
  <c r="B1861" i="1"/>
  <c r="B1751" i="1"/>
  <c r="B1453" i="1"/>
  <c r="B1216" i="1"/>
  <c r="B1121" i="1"/>
  <c r="B2038" i="1"/>
  <c r="B2095" i="1"/>
  <c r="B1560" i="1"/>
  <c r="B588" i="1"/>
  <c r="B31" i="1"/>
  <c r="B2083" i="1"/>
  <c r="B1130" i="1"/>
  <c r="B1855" i="1"/>
  <c r="B25" i="1"/>
  <c r="B243" i="1"/>
  <c r="B951" i="1"/>
  <c r="B1740" i="1"/>
  <c r="B370" i="1"/>
  <c r="B1294" i="1"/>
  <c r="B890" i="1"/>
  <c r="B1772" i="1"/>
  <c r="B1456" i="1"/>
  <c r="B1805" i="1"/>
  <c r="B893" i="1"/>
  <c r="B1833" i="1"/>
  <c r="B242" i="1"/>
  <c r="B1251" i="1"/>
  <c r="B1091" i="1"/>
  <c r="B1807" i="1"/>
  <c r="B1462" i="1"/>
  <c r="B342" i="1"/>
  <c r="B952" i="1"/>
  <c r="B769" i="1"/>
  <c r="B730" i="1"/>
  <c r="B403" i="1"/>
  <c r="B581" i="1"/>
  <c r="B151" i="1"/>
  <c r="B648" i="1"/>
  <c r="B13" i="1"/>
  <c r="B336" i="1"/>
  <c r="B2028" i="1"/>
  <c r="B1572" i="1"/>
  <c r="B161" i="1"/>
  <c r="B947" i="1"/>
  <c r="B1249" i="1"/>
  <c r="B964" i="1"/>
  <c r="B736" i="1"/>
  <c r="B703" i="1"/>
  <c r="B729" i="1"/>
  <c r="B442" i="1"/>
  <c r="B365" i="1"/>
  <c r="B706" i="1"/>
  <c r="B490" i="1"/>
  <c r="B52" i="1"/>
  <c r="B1837" i="1"/>
  <c r="B1940" i="1"/>
  <c r="B1952" i="1"/>
  <c r="B1852" i="1"/>
  <c r="B1473" i="1"/>
  <c r="B304" i="1"/>
  <c r="B932" i="1"/>
  <c r="B1480" i="1"/>
  <c r="B1748" i="1"/>
  <c r="B1221" i="1"/>
  <c r="B864" i="1"/>
  <c r="B1984" i="1"/>
  <c r="B1054" i="1"/>
  <c r="B1822" i="1"/>
  <c r="B278" i="1"/>
  <c r="B2067" i="1"/>
  <c r="B2082" i="1"/>
  <c r="B913" i="1"/>
  <c r="B1069" i="1"/>
  <c r="B334" i="1"/>
  <c r="B1503" i="1"/>
  <c r="B518" i="1"/>
  <c r="B1477" i="1"/>
  <c r="B1171" i="1"/>
  <c r="B40" i="1"/>
  <c r="B1189" i="1"/>
  <c r="B514" i="1"/>
  <c r="B944" i="1"/>
  <c r="B393" i="1"/>
  <c r="B1226" i="1"/>
  <c r="B646" i="1"/>
  <c r="B1230" i="1"/>
  <c r="B1508" i="1"/>
  <c r="B1741" i="1"/>
  <c r="B537" i="1"/>
  <c r="B829" i="1"/>
  <c r="B1035" i="1"/>
  <c r="B922" i="1"/>
  <c r="B1766" i="1"/>
  <c r="B1033" i="1"/>
  <c r="B1148" i="1"/>
  <c r="B120" i="1"/>
  <c r="B1042" i="1"/>
  <c r="B719" i="1"/>
  <c r="B1777" i="1"/>
  <c r="B1856" i="1"/>
  <c r="B1811" i="1"/>
  <c r="B1866" i="1"/>
  <c r="B1591" i="1"/>
  <c r="B968" i="1"/>
  <c r="B160" i="1"/>
  <c r="B617" i="1"/>
  <c r="B2094" i="1"/>
  <c r="B1868" i="1"/>
  <c r="B1206" i="1"/>
  <c r="B927" i="1"/>
  <c r="B1875" i="1"/>
  <c r="B487" i="1"/>
  <c r="B1749" i="1"/>
  <c r="B903" i="1"/>
  <c r="B507" i="1"/>
  <c r="B506" i="1"/>
  <c r="B1024" i="1"/>
  <c r="B340" i="1"/>
  <c r="B1942" i="1"/>
  <c r="B796" i="1"/>
  <c r="B1271" i="1"/>
  <c r="B1364" i="1"/>
  <c r="B89" i="1"/>
  <c r="B488" i="1"/>
  <c r="B914" i="1"/>
  <c r="B1030" i="1"/>
  <c r="B1871" i="1"/>
  <c r="B611" i="1"/>
  <c r="B480" i="1"/>
  <c r="B933" i="1"/>
  <c r="B164" i="1"/>
  <c r="B2035" i="1"/>
  <c r="B1540" i="1"/>
  <c r="B1209" i="1"/>
  <c r="B1514" i="1"/>
  <c r="B737" i="1"/>
  <c r="B307" i="1"/>
  <c r="B1144" i="1"/>
  <c r="B1474" i="1"/>
  <c r="B462" i="1"/>
  <c r="B1829" i="1"/>
  <c r="B79" i="1"/>
  <c r="B1114" i="1"/>
  <c r="B73" i="1"/>
  <c r="B1835" i="1"/>
  <c r="B1790" i="1"/>
  <c r="B1733" i="1"/>
  <c r="B1170" i="1"/>
  <c r="B1525" i="1"/>
  <c r="B36" i="1"/>
  <c r="B1890" i="1"/>
  <c r="B1814" i="1"/>
  <c r="B1311" i="1"/>
  <c r="B1927" i="1"/>
  <c r="B484" i="1"/>
  <c r="B1136" i="1"/>
  <c r="B542" i="1"/>
  <c r="B990" i="1"/>
  <c r="B860" i="1"/>
  <c r="B850" i="1"/>
  <c r="B1773" i="1"/>
  <c r="B1002" i="1"/>
  <c r="B174" i="1"/>
  <c r="B301" i="1"/>
  <c r="B573" i="1"/>
  <c r="B997" i="1"/>
  <c r="B797" i="1"/>
  <c r="B1487" i="1"/>
  <c r="B901" i="1"/>
  <c r="B1081" i="1"/>
  <c r="B688" i="1"/>
  <c r="B795" i="1"/>
  <c r="B24" i="1"/>
  <c r="B765" i="1"/>
  <c r="B1526" i="1"/>
  <c r="B192" i="1"/>
  <c r="B822" i="1"/>
  <c r="B1074" i="1"/>
  <c r="B981" i="1"/>
  <c r="B28" i="1"/>
  <c r="B784" i="1"/>
  <c r="B51" i="1"/>
  <c r="B698" i="1"/>
  <c r="B14" i="1"/>
  <c r="B102" i="1"/>
  <c r="B37" i="1"/>
  <c r="B500" i="1"/>
  <c r="B621" i="1"/>
  <c r="B2043" i="1"/>
  <c r="B1276" i="1"/>
  <c r="B1083" i="1"/>
  <c r="B827" i="1"/>
  <c r="B1224" i="1"/>
  <c r="B1175" i="1"/>
  <c r="B1769" i="1"/>
  <c r="B486" i="1"/>
  <c r="B740" i="1"/>
  <c r="B738" i="1"/>
  <c r="B1461" i="1"/>
  <c r="B1877" i="1"/>
  <c r="B1343" i="1"/>
  <c r="B580" i="1"/>
  <c r="B352" i="1"/>
  <c r="B1446" i="1"/>
  <c r="B1346" i="1"/>
  <c r="B1204" i="1"/>
  <c r="B88" i="1"/>
  <c r="B130" i="1"/>
  <c r="B176" i="1"/>
  <c r="B644" i="1"/>
  <c r="B1723" i="1"/>
  <c r="B1492" i="1"/>
  <c r="B299" i="1"/>
  <c r="B1793" i="1"/>
  <c r="B1444" i="1"/>
  <c r="B273" i="1"/>
  <c r="B172" i="1"/>
  <c r="B1626" i="1"/>
  <c r="B59" i="1"/>
  <c r="B1728" i="1"/>
  <c r="B1200" i="1"/>
  <c r="B1787" i="1"/>
  <c r="B1047" i="1"/>
  <c r="B49" i="1"/>
  <c r="B23" i="1"/>
  <c r="B18" i="1"/>
  <c r="B1784" i="1"/>
  <c r="B1193" i="1"/>
  <c r="B920" i="1"/>
  <c r="B173" i="1"/>
  <c r="B999" i="1"/>
  <c r="B1781" i="1"/>
  <c r="B699" i="1"/>
  <c r="B1971" i="1"/>
  <c r="B1254" i="1"/>
  <c r="B339" i="1"/>
  <c r="B1931" i="1"/>
  <c r="B563" i="1"/>
  <c r="B1134" i="1"/>
  <c r="B466" i="1"/>
  <c r="B1292" i="1"/>
  <c r="B535" i="1"/>
  <c r="B1851" i="1"/>
  <c r="B1443" i="1"/>
  <c r="B709" i="1"/>
  <c r="B1791" i="1"/>
  <c r="B711" i="1"/>
  <c r="B309" i="1"/>
  <c r="B207" i="1"/>
  <c r="B1087" i="1"/>
  <c r="B422" i="1"/>
  <c r="B1900" i="1"/>
  <c r="B204" i="1"/>
  <c r="B921" i="1"/>
  <c r="B1075" i="1"/>
  <c r="B1131" i="1"/>
  <c r="B1634" i="1"/>
  <c r="B289" i="1"/>
  <c r="B669" i="1"/>
  <c r="B845" i="1"/>
  <c r="B1938" i="1"/>
  <c r="B353" i="1"/>
  <c r="B1997" i="1"/>
  <c r="B732" i="1"/>
  <c r="B99" i="1"/>
  <c r="B291" i="1"/>
  <c r="B1458" i="1"/>
  <c r="B127" i="1"/>
  <c r="B1727" i="1"/>
  <c r="B1109" i="1"/>
  <c r="B1157" i="1"/>
  <c r="B67" i="1"/>
  <c r="B1736" i="1"/>
  <c r="B626" i="1"/>
  <c r="B953" i="1"/>
  <c r="B1222" i="1"/>
  <c r="B1804" i="1"/>
  <c r="B1720" i="1"/>
  <c r="B520" i="1"/>
  <c r="B852" i="1"/>
  <c r="B1597" i="1"/>
  <c r="B502" i="1"/>
  <c r="B2075" i="1"/>
  <c r="B939" i="1"/>
  <c r="B1531" i="1"/>
  <c r="B1836" i="1"/>
  <c r="B1863" i="1"/>
  <c r="B1522" i="1"/>
  <c r="B1469" i="1"/>
  <c r="B1238" i="1"/>
  <c r="B2069" i="1"/>
  <c r="B300" i="1"/>
  <c r="B1268" i="1"/>
  <c r="B1176" i="1"/>
  <c r="B1909" i="1"/>
  <c r="B1722" i="1"/>
  <c r="B1945" i="1"/>
  <c r="B35" i="1"/>
  <c r="B1523" i="1"/>
  <c r="B1559" i="1"/>
  <c r="B1886" i="1"/>
  <c r="B1094" i="1"/>
  <c r="B1929" i="1"/>
  <c r="B618" i="1"/>
  <c r="B511" i="1"/>
  <c r="B578" i="1"/>
  <c r="B2088" i="1"/>
  <c r="B1283" i="1"/>
  <c r="B622" i="1"/>
  <c r="B1038" i="1"/>
  <c r="B55" i="1"/>
  <c r="B582" i="1"/>
  <c r="B828" i="1"/>
  <c r="B1816" i="1"/>
  <c r="B261" i="1"/>
  <c r="B1501" i="1"/>
  <c r="B692" i="1"/>
  <c r="B821" i="1"/>
  <c r="B1228" i="1"/>
  <c r="B1119" i="1"/>
  <c r="B2036" i="1"/>
  <c r="B1583" i="1"/>
  <c r="B1100" i="1"/>
  <c r="B1223" i="1"/>
  <c r="B1441" i="1"/>
  <c r="B1470" i="1"/>
  <c r="B616" i="1"/>
  <c r="B1182" i="1"/>
  <c r="B1907" i="1"/>
  <c r="B1913" i="1"/>
  <c r="B1454" i="1"/>
  <c r="B1717" i="1"/>
  <c r="B407" i="1"/>
  <c r="B534" i="1"/>
  <c r="B53" i="1"/>
  <c r="B1404" i="1"/>
  <c r="B1994" i="1"/>
  <c r="B1704" i="1"/>
  <c r="B1948" i="1"/>
  <c r="B1780" i="1"/>
  <c r="B1450" i="1"/>
  <c r="B1400" i="1"/>
  <c r="B1690" i="1"/>
  <c r="B479" i="1"/>
  <c r="B1305" i="1"/>
  <c r="B1801" i="1"/>
  <c r="B1356" i="1"/>
  <c r="B493" i="1"/>
  <c r="B1947" i="1"/>
  <c r="B896" i="1"/>
  <c r="B332" i="1"/>
  <c r="B538" i="1"/>
  <c r="B645" i="1"/>
  <c r="B961" i="1"/>
  <c r="B726" i="1"/>
  <c r="B564" i="1"/>
  <c r="B659" i="1"/>
  <c r="B923" i="1"/>
  <c r="B1053" i="1"/>
  <c r="B2032" i="1"/>
  <c r="B776" i="1"/>
  <c r="B220" i="1"/>
  <c r="B1348" i="1"/>
  <c r="B240" i="1"/>
  <c r="B1923" i="1"/>
  <c r="B1264" i="1"/>
  <c r="B414" i="1"/>
  <c r="B1564" i="1"/>
  <c r="B619" i="1"/>
  <c r="B236" i="1"/>
  <c r="B492" i="1"/>
  <c r="B1093" i="1"/>
  <c r="B2000" i="1"/>
  <c r="B438" i="1"/>
  <c r="B2001" i="1"/>
  <c r="B1213" i="1"/>
  <c r="B105" i="1"/>
  <c r="B2013" i="1"/>
  <c r="B295" i="1"/>
  <c r="B1006" i="1"/>
  <c r="B936" i="1"/>
  <c r="B200" i="1"/>
  <c r="B351" i="1"/>
  <c r="B744" i="1"/>
  <c r="B323" i="1"/>
  <c r="B2048" i="1"/>
  <c r="B1125" i="1"/>
  <c r="B1153" i="1"/>
  <c r="B743" i="1"/>
  <c r="B1388" i="1"/>
  <c r="B1105" i="1"/>
  <c r="B2054" i="1"/>
  <c r="B1299" i="1"/>
  <c r="B548" i="1"/>
  <c r="B1126" i="1"/>
  <c r="B1354" i="1"/>
  <c r="B528" i="1"/>
  <c r="B1089" i="1"/>
  <c r="B1001" i="1"/>
  <c r="B138" i="1"/>
  <c r="B1693" i="1"/>
  <c r="B889" i="1"/>
  <c r="B124" i="1"/>
  <c r="B2020" i="1"/>
  <c r="B526" i="1"/>
  <c r="B217" i="1"/>
  <c r="B1715" i="1"/>
  <c r="B684" i="1"/>
  <c r="B1834" i="1"/>
  <c r="B1333" i="1"/>
  <c r="B1530" i="1"/>
  <c r="B1149" i="1"/>
  <c r="B1440" i="1"/>
  <c r="B1071" i="1"/>
  <c r="B257" i="1"/>
  <c r="B2071" i="1"/>
  <c r="B1383" i="1"/>
  <c r="B1467" i="1"/>
  <c r="B1415" i="1"/>
  <c r="B1637" i="1"/>
  <c r="B905" i="1"/>
  <c r="B306" i="1"/>
  <c r="B1708" i="1"/>
  <c r="B1344" i="1"/>
  <c r="B1390" i="1"/>
  <c r="B874" i="1"/>
  <c r="B1084" i="1"/>
  <c r="B1329" i="1"/>
  <c r="B950" i="1"/>
  <c r="B411" i="1"/>
  <c r="B2011" i="1"/>
  <c r="B232" i="1"/>
  <c r="B1608" i="1"/>
  <c r="B406" i="1"/>
  <c r="B1304" i="1"/>
  <c r="B384" i="1"/>
  <c r="B1455" i="1"/>
  <c r="B1711" i="1"/>
  <c r="B1433" i="1"/>
  <c r="B335" i="1"/>
  <c r="B1408" i="1"/>
  <c r="B2025" i="1"/>
  <c r="B1046" i="1"/>
  <c r="B65" i="1"/>
  <c r="B260" i="1"/>
  <c r="B1386" i="1"/>
  <c r="B1669" i="1"/>
  <c r="B445" i="1"/>
  <c r="B1366" i="1"/>
  <c r="B94" i="1"/>
  <c r="B1603" i="1"/>
  <c r="B1208" i="1"/>
  <c r="B1369" i="1"/>
  <c r="B1575" i="1"/>
  <c r="B1911" i="1"/>
  <c r="B144" i="1"/>
  <c r="B1635" i="1"/>
  <c r="B1052" i="1"/>
  <c r="B879" i="1"/>
  <c r="B1297" i="1"/>
  <c r="B497" i="1"/>
  <c r="B436" i="1"/>
  <c r="B2018" i="1"/>
  <c r="B1025" i="1"/>
  <c r="B1992" i="1"/>
  <c r="B1347" i="1"/>
  <c r="B1478" i="1"/>
  <c r="B1199" i="1"/>
  <c r="B1210" i="1"/>
  <c r="B15" i="1"/>
  <c r="B1596" i="1"/>
  <c r="B408" i="1"/>
  <c r="B1930" i="1"/>
  <c r="B826" i="1"/>
  <c r="B378" i="1"/>
  <c r="B1535" i="1"/>
  <c r="B1406" i="1"/>
  <c r="B427" i="1"/>
  <c r="B1800" i="1"/>
  <c r="B1750" i="1"/>
  <c r="B1353" i="1"/>
  <c r="B562" i="1"/>
  <c r="B1260" i="1"/>
  <c r="B1154" i="1"/>
  <c r="B183" i="1"/>
  <c r="B2008" i="1"/>
  <c r="B1613" i="1"/>
  <c r="B215" i="1"/>
  <c r="B1263" i="1"/>
  <c r="B92" i="1"/>
  <c r="B911" i="1"/>
  <c r="B954" i="1"/>
  <c r="B886" i="1"/>
  <c r="B1468" i="1"/>
  <c r="B238" i="1"/>
  <c r="B912" i="1"/>
  <c r="B11" i="1"/>
  <c r="B668" i="1"/>
  <c r="B552" i="1"/>
  <c r="B823" i="1"/>
  <c r="B994" i="1"/>
  <c r="B437" i="1"/>
  <c r="B766" i="1"/>
  <c r="B400" i="1"/>
  <c r="B658" i="1"/>
  <c r="B423" i="1"/>
  <c r="B971" i="1"/>
  <c r="B1247" i="1"/>
  <c r="B525" i="1"/>
  <c r="B885" i="1"/>
  <c r="B865" i="1"/>
  <c r="B416" i="1"/>
  <c r="B1692" i="1"/>
  <c r="B380" i="1"/>
  <c r="B593" i="1"/>
  <c r="B1567" i="1"/>
  <c r="B195" i="1"/>
  <c r="B1598" i="1"/>
  <c r="B239" i="1"/>
  <c r="B268" i="1"/>
  <c r="B587" i="1"/>
  <c r="B565" i="1"/>
  <c r="B625" i="1"/>
  <c r="B1698" i="1"/>
  <c r="B356" i="1"/>
  <c r="B594" i="1"/>
  <c r="B426" i="1"/>
  <c r="B1843" i="1"/>
  <c r="B148" i="1"/>
  <c r="B673" i="1"/>
  <c r="B642" i="1"/>
  <c r="B1738" i="1"/>
  <c r="B277" i="1"/>
  <c r="B2002" i="1"/>
  <c r="B396" i="1"/>
  <c r="B203" i="1"/>
  <c r="B424" i="1"/>
  <c r="B589" i="1"/>
  <c r="B1296" i="1"/>
  <c r="B1215" i="1"/>
  <c r="B2034" i="1"/>
  <c r="B1580" i="1"/>
  <c r="B1336" i="1"/>
  <c r="B1003" i="1"/>
  <c r="B397" i="1"/>
  <c r="B2021" i="1"/>
  <c r="B329" i="1"/>
  <c r="B2003" i="1"/>
  <c r="B245" i="1"/>
  <c r="B1135" i="1"/>
  <c r="B2026" i="1"/>
  <c r="B1794" i="1"/>
  <c r="B1442" i="1"/>
  <c r="B1544" i="1"/>
  <c r="B1557" i="1"/>
  <c r="B1110" i="1"/>
  <c r="B1670" i="1"/>
  <c r="B1162" i="1"/>
  <c r="B1207" i="1"/>
  <c r="B1132" i="1"/>
  <c r="B1229" i="1"/>
  <c r="B841" i="1"/>
  <c r="B1133" i="1"/>
  <c r="B1762" i="1"/>
  <c r="B1985" i="1"/>
  <c r="B878" i="1"/>
  <c r="B790" i="1"/>
  <c r="B1823" i="1"/>
  <c r="B1888" i="1"/>
  <c r="B1117" i="1"/>
  <c r="B1902" i="1"/>
  <c r="B117" i="1"/>
  <c r="B1796" i="1"/>
  <c r="B188" i="1"/>
  <c r="B1411" i="1"/>
  <c r="B166" i="1"/>
  <c r="B1517" i="1"/>
  <c r="B2030" i="1"/>
  <c r="B1413" i="1"/>
  <c r="B1797" i="1"/>
  <c r="B1227" i="1"/>
  <c r="B1058" i="1"/>
  <c r="B1602" i="1"/>
  <c r="B146" i="1"/>
  <c r="B132" i="1"/>
  <c r="B139" i="1"/>
  <c r="B1303" i="1"/>
  <c r="B2004" i="1"/>
  <c r="B463" i="1"/>
  <c r="B1915" i="1"/>
  <c r="B81" i="1"/>
  <c r="B1709" i="1"/>
  <c r="B1614" i="1"/>
  <c r="B1615" i="1"/>
  <c r="B1330" i="1"/>
  <c r="B1422" i="1"/>
  <c r="B1375" i="1"/>
  <c r="B1173" i="1"/>
  <c r="B246" i="1"/>
  <c r="B1403" i="1"/>
  <c r="B1393" i="1"/>
  <c r="B1290" i="1"/>
  <c r="B417" i="1"/>
  <c r="B1275" i="1"/>
  <c r="B381" i="1"/>
  <c r="B1166" i="1"/>
  <c r="B1869" i="1"/>
  <c r="B76" i="1"/>
  <c r="B963" i="1"/>
  <c r="B1845" i="1"/>
  <c r="B801" i="1"/>
  <c r="B303" i="1"/>
  <c r="B976" i="1"/>
  <c r="B1650" i="1"/>
  <c r="B361" i="1"/>
  <c r="B1015" i="1"/>
  <c r="B337" i="1"/>
  <c r="B839" i="1"/>
  <c r="B875" i="1"/>
  <c r="B814" i="1"/>
  <c r="B750" i="1"/>
  <c r="B758" i="1"/>
  <c r="B478" i="1"/>
  <c r="B931" i="1"/>
  <c r="B782" i="1"/>
  <c r="B532" i="1"/>
  <c r="B75" i="1"/>
  <c r="B394" i="1"/>
  <c r="B310" i="1"/>
  <c r="B375" i="1"/>
  <c r="B683" i="1"/>
  <c r="B168" i="1"/>
  <c r="B916" i="1"/>
  <c r="B46" i="1"/>
  <c r="B221" i="1"/>
  <c r="B212" i="1"/>
  <c r="B549" i="1"/>
  <c r="B519" i="1"/>
  <c r="B1743" i="1"/>
  <c r="B341" i="1"/>
  <c r="B346" i="1"/>
  <c r="B1334" i="1"/>
  <c r="B1667" i="1"/>
  <c r="B367" i="1"/>
  <c r="B1031" i="1"/>
  <c r="B256" i="1"/>
  <c r="B995" i="1"/>
  <c r="B1108" i="1"/>
  <c r="B372" i="1"/>
  <c r="B2045" i="1"/>
  <c r="B1127" i="1"/>
  <c r="B733" i="1"/>
  <c r="B714" i="1"/>
  <c r="B1382" i="1"/>
  <c r="B111" i="1"/>
  <c r="B1509" i="1"/>
  <c r="B1662" i="1"/>
  <c r="B209" i="1"/>
  <c r="B98" i="1"/>
  <c r="B345" i="1"/>
  <c r="B420" i="1"/>
  <c r="B137" i="1"/>
  <c r="B1399" i="1"/>
  <c r="B1571" i="1"/>
  <c r="B660" i="1"/>
  <c r="B1625" i="1"/>
  <c r="B1589" i="1"/>
  <c r="B449" i="1"/>
  <c r="B2046" i="1"/>
  <c r="B515" i="1"/>
  <c r="B1534" i="1"/>
  <c r="B2084" i="1"/>
  <c r="B1232" i="1"/>
  <c r="B1702" i="1"/>
  <c r="B1261" i="1"/>
  <c r="B1640" i="1"/>
  <c r="B2016" i="1"/>
  <c r="B2006" i="1"/>
  <c r="B972" i="1"/>
  <c r="B1655" i="1"/>
  <c r="B21" i="1"/>
  <c r="B1661" i="1"/>
  <c r="B1352" i="1"/>
  <c r="B570" i="1"/>
  <c r="B531" i="1"/>
  <c r="B16" i="1"/>
  <c r="B1155" i="1"/>
  <c r="B1316" i="1"/>
  <c r="B1164" i="1"/>
  <c r="B91" i="1"/>
  <c r="B248" i="1"/>
  <c r="B745" i="1"/>
  <c r="B1616" i="1"/>
  <c r="B379" i="1"/>
  <c r="B1331" i="1"/>
  <c r="B988" i="1"/>
  <c r="B1579" i="1"/>
  <c r="B975" i="1"/>
  <c r="B1256" i="1"/>
  <c r="B717" i="1"/>
  <c r="B1368" i="1"/>
  <c r="B1326" i="1"/>
  <c r="B720" i="1"/>
  <c r="B1394" i="1"/>
  <c r="B2027" i="1"/>
  <c r="B1585" i="1"/>
  <c r="B724" i="1"/>
  <c r="B1925" i="1"/>
  <c r="B1395" i="1"/>
  <c r="B496" i="1"/>
  <c r="B915" i="1"/>
  <c r="B602" i="1"/>
  <c r="B1244" i="1"/>
  <c r="B554" i="1"/>
  <c r="B1859" i="1"/>
  <c r="B2041" i="1"/>
  <c r="B792" i="1"/>
  <c r="B1439" i="1"/>
  <c r="B1586" i="1"/>
  <c r="B561" i="1"/>
  <c r="B404" i="1"/>
  <c r="B1452" i="1"/>
  <c r="B891" i="1"/>
  <c r="B1060" i="1"/>
  <c r="B1151" i="1"/>
  <c r="B1362" i="1"/>
  <c r="B392" i="1"/>
  <c r="B358" i="1"/>
  <c r="B1568" i="1"/>
  <c r="B29" i="1"/>
  <c r="B817" i="1"/>
  <c r="B1158" i="1"/>
  <c r="B1993" i="1"/>
  <c r="B569" i="1"/>
  <c r="B753" i="1"/>
  <c r="B1466" i="1"/>
  <c r="B1588" i="1"/>
  <c r="B302" i="1"/>
  <c r="B1319" i="1"/>
  <c r="B1713" i="1"/>
  <c r="B135" i="1"/>
  <c r="B1643" i="1"/>
  <c r="B1594" i="1"/>
  <c r="B2024" i="1"/>
  <c r="B1349" i="1"/>
  <c r="B559" i="1"/>
  <c r="B1627" i="1"/>
  <c r="B1445" i="1"/>
  <c r="B1118" i="1"/>
  <c r="B1243" i="1"/>
  <c r="B1574" i="1"/>
  <c r="B1407" i="1"/>
  <c r="B1143" i="1"/>
  <c r="B957" i="1"/>
  <c r="B965" i="1"/>
  <c r="B1363" i="1"/>
  <c r="B1379" i="1"/>
  <c r="B1192" i="1"/>
  <c r="B935" i="1"/>
  <c r="B601" i="1"/>
  <c r="B1139" i="1"/>
  <c r="B1590" i="1"/>
  <c r="B1335" i="1"/>
  <c r="B1066" i="1"/>
  <c r="B1674" i="1"/>
  <c r="B1664" i="1"/>
  <c r="B1532" i="1"/>
  <c r="B1312" i="1"/>
  <c r="B1324" i="1"/>
  <c r="B1284" i="1"/>
  <c r="B1679" i="1"/>
  <c r="B1179" i="1"/>
  <c r="B946" i="1"/>
  <c r="B1398" i="1"/>
  <c r="B1323" i="1"/>
  <c r="B1129" i="1"/>
  <c r="B1429" i="1"/>
  <c r="B1325" i="1"/>
  <c r="B69" i="1"/>
  <c r="B1327" i="1"/>
  <c r="B1685" i="1"/>
  <c r="B32" i="1"/>
  <c r="B169" i="1"/>
  <c r="B2012" i="1"/>
  <c r="B1241" i="1"/>
  <c r="B150" i="1"/>
  <c r="B1576" i="1"/>
  <c r="B208" i="1"/>
  <c r="B1267" i="1"/>
  <c r="B1421" i="1"/>
  <c r="B810" i="1"/>
  <c r="B1111" i="1"/>
  <c r="B596" i="1"/>
  <c r="B1122" i="1"/>
  <c r="B1465" i="1"/>
  <c r="B1096" i="1"/>
  <c r="B1062" i="1"/>
  <c r="B429" i="1"/>
  <c r="B385" i="1"/>
  <c r="B276" i="1"/>
  <c r="B402" i="1"/>
  <c r="B1212" i="1"/>
  <c r="B1194" i="1"/>
  <c r="B1424" i="1"/>
  <c r="B1668" i="1"/>
  <c r="B1104" i="1"/>
  <c r="B527" i="1"/>
  <c r="B1638" i="1"/>
  <c r="B2042" i="1"/>
  <c r="B1377" i="1"/>
  <c r="B1357" i="1"/>
  <c r="B948" i="1"/>
  <c r="B664" i="1"/>
  <c r="B1502" i="1"/>
  <c r="B1542" i="1"/>
  <c r="B281" i="1"/>
  <c r="B63" i="1"/>
  <c r="B1282" i="1"/>
  <c r="B1565" i="1"/>
  <c r="B1680" i="1"/>
  <c r="B1872" i="1"/>
  <c r="B84" i="1"/>
  <c r="B1683" i="1"/>
  <c r="B1417" i="1"/>
  <c r="B244" i="1"/>
  <c r="B6" i="1"/>
  <c r="B451" i="1"/>
  <c r="B134" i="1"/>
  <c r="B1651" i="1"/>
  <c r="B1385" i="1"/>
  <c r="B1601" i="1"/>
  <c r="B1370" i="1"/>
  <c r="B95" i="1"/>
  <c r="B489" i="1"/>
  <c r="B613" i="1"/>
  <c r="B615" i="1"/>
  <c r="B1097" i="1"/>
  <c r="B1185" i="1"/>
  <c r="B521" i="1"/>
  <c r="B1217" i="1"/>
  <c r="B1419" i="1"/>
  <c r="B398" i="1"/>
  <c r="B1584" i="1"/>
  <c r="B249" i="1"/>
  <c r="B1341" i="1"/>
  <c r="B1611" i="1"/>
  <c r="B1380" i="1"/>
  <c r="B1391" i="1"/>
  <c r="B786" i="1"/>
  <c r="B1987" i="1"/>
  <c r="B2052" i="1"/>
  <c r="B446" i="1"/>
  <c r="B428" i="1"/>
  <c r="B1951" i="1"/>
  <c r="B119" i="1"/>
  <c r="B1402" i="1"/>
  <c r="B1996" i="1"/>
  <c r="B541" i="1"/>
  <c r="B2049" i="1"/>
  <c r="B1396" i="1"/>
  <c r="B1381" i="1"/>
  <c r="B2014" i="1"/>
  <c r="B5" i="1"/>
  <c r="B1274" i="1"/>
  <c r="B344" i="1"/>
  <c r="B1633" i="1"/>
  <c r="B866" i="1"/>
  <c r="B1447" i="1"/>
  <c r="B1631" i="1"/>
  <c r="B241" i="1"/>
  <c r="B136" i="1"/>
  <c r="B1365" i="1"/>
  <c r="B731" i="1"/>
  <c r="B1137" i="1"/>
  <c r="B1150" i="1"/>
  <c r="B1783" i="1"/>
  <c r="B1397" i="1"/>
  <c r="B1672" i="1"/>
  <c r="B1539" i="1"/>
  <c r="B1897" i="1"/>
  <c r="B1405" i="1"/>
  <c r="B1322" i="1"/>
  <c r="B577" i="1"/>
  <c r="B1646" i="1"/>
  <c r="B2037" i="1"/>
  <c r="B608" i="1"/>
  <c r="B1922" i="1"/>
  <c r="B230" i="1"/>
  <c r="B1712" i="1"/>
  <c r="B388" i="1"/>
  <c r="B1059" i="1"/>
  <c r="B1355" i="1"/>
  <c r="B629" i="1"/>
  <c r="B536" i="1"/>
  <c r="B1963" i="1"/>
  <c r="B1710" i="1"/>
  <c r="B1687" i="1"/>
  <c r="B793" i="1"/>
  <c r="B12" i="1"/>
  <c r="B807" i="1"/>
  <c r="B546" i="1"/>
  <c r="B907" i="1"/>
  <c r="B647" i="1"/>
  <c r="B2051" i="1"/>
  <c r="B727" i="1"/>
  <c r="B802" i="1"/>
  <c r="B794" i="1"/>
  <c r="B1785" i="1"/>
  <c r="B949" i="1"/>
  <c r="B343" i="1"/>
  <c r="B250" i="1"/>
  <c r="B2080" i="1"/>
  <c r="B90" i="1"/>
  <c r="B1430" i="1"/>
  <c r="B227" i="1"/>
  <c r="B223" i="1"/>
  <c r="B1537" i="1"/>
  <c r="B330" i="1"/>
  <c r="B2060" i="1"/>
  <c r="B2073" i="1"/>
  <c r="B836" i="1"/>
  <c r="B1699" i="1"/>
  <c r="B895" i="1"/>
  <c r="B433" i="1"/>
  <c r="B1281" i="1"/>
  <c r="B1115" i="1"/>
  <c r="B202" i="1"/>
  <c r="B1858" i="1"/>
  <c r="B1917" i="1"/>
  <c r="B837" i="1"/>
  <c r="B517" i="1"/>
  <c r="B1906" i="1"/>
  <c r="B425" i="1"/>
  <c r="B1481" i="1"/>
  <c r="B1272" i="1"/>
  <c r="B1218" i="1"/>
  <c r="B544" i="1"/>
  <c r="B592" i="1"/>
  <c r="B1719" i="1"/>
  <c r="B1735" i="1"/>
  <c r="B1437" i="1"/>
  <c r="B1657" i="1"/>
  <c r="B1607" i="1"/>
  <c r="B1315" i="1"/>
  <c r="B1358" i="1"/>
  <c r="B880" i="1"/>
  <c r="B1536" i="1"/>
  <c r="B1043" i="1"/>
  <c r="B258" i="1"/>
  <c r="B1621" i="1"/>
  <c r="B313" i="1"/>
  <c r="B849" i="1"/>
  <c r="B1373" i="1"/>
  <c r="B1167" i="1"/>
  <c r="B387" i="1"/>
  <c r="B1361" i="1"/>
  <c r="B2015" i="1"/>
  <c r="B1839" i="1"/>
  <c r="B1360" i="1"/>
  <c r="B892" i="1"/>
  <c r="B1587" i="1"/>
  <c r="B591" i="1"/>
  <c r="B882" i="1"/>
  <c r="B1582" i="1"/>
  <c r="B831" i="1"/>
  <c r="B1257" i="1"/>
  <c r="B1550" i="1"/>
  <c r="B998" i="1"/>
  <c r="B855" i="1"/>
  <c r="B900" i="1"/>
  <c r="B2057" i="1"/>
  <c r="B2059" i="1"/>
  <c r="B1566" i="1"/>
  <c r="B1298" i="1"/>
  <c r="B566" i="1"/>
  <c r="B1673" i="1"/>
  <c r="B1147" i="1"/>
  <c r="B871" i="1"/>
  <c r="B1387" i="1"/>
  <c r="B1197" i="1"/>
  <c r="B1878" i="1"/>
  <c r="B1967" i="1"/>
  <c r="B986" i="1"/>
  <c r="B1140" i="1"/>
  <c r="B1903" i="1"/>
  <c r="B1905" i="1"/>
  <c r="B1896" i="1"/>
  <c r="B1912" i="1"/>
  <c r="B1553" i="1"/>
  <c r="B482" i="1"/>
  <c r="B1979" i="1"/>
  <c r="B1910" i="1"/>
  <c r="B1302" i="1"/>
  <c r="B305" i="1"/>
  <c r="B1056" i="1"/>
  <c r="B2077" i="1"/>
  <c r="B1889" i="1"/>
  <c r="B1949" i="1"/>
  <c r="B767" i="1"/>
  <c r="B432" i="1"/>
  <c r="B1879" i="1"/>
  <c r="B1904" i="1"/>
  <c r="B2064" i="1"/>
  <c r="B103" i="1"/>
  <c r="B809" i="1"/>
  <c r="B1977" i="1"/>
  <c r="B1065" i="1"/>
  <c r="B469" i="1"/>
  <c r="B430" i="1"/>
  <c r="B399" i="1"/>
  <c r="B319" i="1"/>
  <c r="B1546" i="1"/>
  <c r="B1551" i="1"/>
  <c r="B147" i="1"/>
  <c r="B441" i="1"/>
  <c r="B1063" i="1"/>
  <c r="B1416" i="1"/>
  <c r="B1623" i="1"/>
  <c r="B418" i="1"/>
  <c r="B1718" i="1"/>
  <c r="B77" i="1"/>
  <c r="B1554" i="1"/>
  <c r="B1291" i="1"/>
  <c r="B1617" i="1"/>
  <c r="B1367" i="1"/>
  <c r="B1549" i="1"/>
  <c r="B1080" i="1"/>
  <c r="B1021" i="1"/>
  <c r="B265" i="1"/>
  <c r="B1620" i="1"/>
  <c r="B45" i="1"/>
  <c r="B87" i="1"/>
  <c r="B1145" i="1"/>
  <c r="B96" i="1"/>
  <c r="B1418" i="1"/>
  <c r="B2022" i="1"/>
  <c r="B1642" i="1"/>
  <c r="B739" i="1"/>
  <c r="B262" i="1"/>
  <c r="B1088" i="1"/>
  <c r="B1486" i="1"/>
  <c r="B1011" i="1"/>
  <c r="B1956" i="1"/>
  <c r="B1941" i="1"/>
  <c r="B251" i="1"/>
  <c r="B530" i="1"/>
  <c r="B1978" i="1"/>
  <c r="B1981" i="1"/>
  <c r="B1307" i="1"/>
  <c r="B1495" i="1"/>
  <c r="B1070" i="1"/>
  <c r="B1521" i="1"/>
  <c r="B275" i="1"/>
  <c r="B1494" i="1"/>
  <c r="B1974" i="1"/>
  <c r="B1448" i="1"/>
  <c r="B1489" i="1"/>
  <c r="B1449" i="1"/>
  <c r="B887" i="1"/>
  <c r="B1072" i="1"/>
  <c r="B450" i="1"/>
  <c r="B1475" i="1"/>
  <c r="B1313" i="1"/>
  <c r="B955" i="1"/>
  <c r="B694" i="1"/>
  <c r="B1009" i="1"/>
  <c r="B1013" i="1"/>
  <c r="B687" i="1"/>
  <c r="B1231" i="1"/>
  <c r="B701" i="1"/>
  <c r="B983" i="1"/>
  <c r="B501" i="1"/>
  <c r="B316" i="1"/>
  <c r="B363" i="1"/>
  <c r="B663" i="1"/>
  <c r="B991" i="1"/>
  <c r="B1973" i="1"/>
  <c r="B1321" i="1"/>
  <c r="B847" i="1"/>
  <c r="B214" i="1"/>
  <c r="B1682" i="1"/>
  <c r="B1988" i="1"/>
  <c r="B128" i="1"/>
  <c r="B44" i="1"/>
  <c r="B272" i="1"/>
  <c r="B78" i="1"/>
  <c r="B1703" i="1"/>
  <c r="B129" i="1"/>
  <c r="B1648" i="1"/>
  <c r="B85" i="1"/>
  <c r="B2056" i="1"/>
  <c r="B1045" i="1"/>
  <c r="B1989" i="1"/>
  <c r="B1533" i="1"/>
  <c r="B597" i="1"/>
  <c r="B1688" i="1"/>
  <c r="B560" i="1"/>
  <c r="B1624" i="1"/>
  <c r="B819" i="1"/>
  <c r="B1423" i="1"/>
  <c r="B768" i="1"/>
  <c r="B1686" i="1"/>
  <c r="B1962" i="1"/>
  <c r="B39" i="1"/>
  <c r="B83" i="1"/>
  <c r="B348" i="1"/>
  <c r="B543" i="1"/>
  <c r="B579" i="1"/>
  <c r="B760" i="1"/>
  <c r="B1095" i="1"/>
  <c r="B778" i="1"/>
  <c r="B1838" i="1"/>
  <c r="B1700" i="1"/>
  <c r="B671" i="1"/>
  <c r="B1351" i="1"/>
  <c r="B142" i="1"/>
  <c r="B1695" i="1"/>
  <c r="B1895" i="1"/>
  <c r="B863" i="1"/>
  <c r="B1345" i="1"/>
  <c r="B1980" i="1"/>
  <c r="B1936" i="1"/>
  <c r="B320" i="1"/>
  <c r="B1099" i="1"/>
  <c r="B1340" i="1"/>
  <c r="B1561" i="1"/>
  <c r="B1556" i="1"/>
  <c r="B873" i="1"/>
  <c r="B1073" i="1"/>
  <c r="B1969" i="1"/>
  <c r="B1301" i="1"/>
  <c r="B1010" i="1"/>
  <c r="B510" i="1"/>
  <c r="B2019" i="1"/>
  <c r="B1694" i="1"/>
  <c r="B178" i="1"/>
  <c r="B122" i="1"/>
  <c r="B470" i="1"/>
  <c r="B1678" i="1"/>
  <c r="B211" i="1"/>
  <c r="B1451" i="1"/>
  <c r="B390" i="1"/>
  <c r="B1374" i="1"/>
  <c r="B1259" i="1"/>
  <c r="B1029" i="1"/>
  <c r="B1032" i="1"/>
  <c r="B1885" i="1"/>
  <c r="B1152" i="1"/>
  <c r="B267" i="1"/>
  <c r="B1562" i="1"/>
  <c r="B1609" i="1"/>
  <c r="B1782" i="1"/>
  <c r="B1339" i="1"/>
  <c r="B824" i="1"/>
  <c r="B269" i="1"/>
  <c r="B838" i="1"/>
  <c r="B599" i="1"/>
  <c r="B872" i="1"/>
  <c r="B1779" i="1"/>
  <c r="B550" i="1"/>
  <c r="B101" i="1"/>
  <c r="B477" i="1"/>
  <c r="B677" i="1"/>
  <c r="B2055" i="1"/>
  <c r="B218" i="1"/>
  <c r="B604" i="1"/>
  <c r="B2058" i="1"/>
  <c r="B498" i="1"/>
  <c r="B391" i="1"/>
  <c r="B630" i="1"/>
  <c r="B405" i="1"/>
  <c r="B757" i="1"/>
  <c r="B452" i="1"/>
  <c r="B513" i="1"/>
  <c r="B2091" i="1"/>
  <c r="B1518" i="1"/>
  <c r="B804" i="1"/>
  <c r="B1023" i="1"/>
  <c r="B884" i="1"/>
  <c r="B1600" i="1"/>
  <c r="B453" i="1"/>
  <c r="B364" i="1"/>
  <c r="B247" i="1"/>
  <c r="B653" i="1"/>
  <c r="B1658" i="1"/>
  <c r="B395" i="1"/>
  <c r="B925" i="1"/>
  <c r="B1044" i="1"/>
  <c r="B775" i="1"/>
  <c r="B1893" i="1"/>
  <c r="B228" i="1"/>
  <c r="B297" i="1"/>
  <c r="B868" i="1"/>
  <c r="B298" i="1"/>
  <c r="B652" i="1"/>
  <c r="B567" i="1"/>
  <c r="B252" i="1"/>
  <c r="B1061" i="1"/>
  <c r="B805" i="1"/>
  <c r="B606" i="1"/>
  <c r="B1677" i="1"/>
  <c r="B1689" i="1"/>
  <c r="B773" i="1"/>
  <c r="B867" i="1"/>
  <c r="B206" i="1"/>
  <c r="B1999" i="1"/>
  <c r="B969" i="1"/>
  <c r="B603" i="1"/>
  <c r="B448" i="1"/>
  <c r="B2062" i="1"/>
  <c r="B421" i="1"/>
  <c r="B756" i="1"/>
  <c r="B145" i="1"/>
  <c r="B235" i="1"/>
  <c r="B1570" i="1"/>
  <c r="B1653" i="1"/>
  <c r="B229" i="1"/>
  <c r="B2010" i="1"/>
  <c r="B1656" i="1"/>
  <c r="B225" i="1"/>
  <c r="B1255" i="1"/>
  <c r="B970" i="1"/>
  <c r="B940" i="1"/>
  <c r="B271" i="1"/>
  <c r="B357" i="1"/>
  <c r="B266" i="1"/>
  <c r="B1846" i="1"/>
  <c r="B1092" i="1"/>
  <c r="B861" i="1"/>
  <c r="B415" i="1"/>
  <c r="B1371" i="1"/>
  <c r="B783" i="1"/>
  <c r="B1250" i="1"/>
  <c r="B1972" i="1"/>
  <c r="B1500" i="1"/>
  <c r="B1007" i="1"/>
  <c r="B2065" i="1"/>
  <c r="B1605" i="1"/>
  <c r="B1857" i="1"/>
  <c r="B1724" i="1"/>
  <c r="B1472" i="1"/>
  <c r="B1426" i="1"/>
  <c r="B876" i="1"/>
  <c r="B50" i="1"/>
  <c r="B1438" i="1"/>
  <c r="B1248" i="1"/>
  <c r="B898" i="1"/>
  <c r="B386" i="1"/>
  <c r="B590" i="1"/>
  <c r="B131" i="1"/>
  <c r="B1901" i="1"/>
  <c r="B651" i="1"/>
  <c r="B1934" i="1"/>
  <c r="B1696" i="1"/>
  <c r="B86" i="1"/>
  <c r="B908" i="1"/>
  <c r="B1414" i="1"/>
  <c r="B1436" i="1"/>
  <c r="B763" i="1"/>
  <c r="B1428" i="1"/>
  <c r="B1809" i="1"/>
  <c r="B191" i="1"/>
  <c r="B1506" i="1"/>
  <c r="B1180" i="1"/>
  <c r="B1705" i="1"/>
  <c r="B1384" i="1"/>
  <c r="B1671" i="1"/>
  <c r="B1098" i="1"/>
  <c r="B1675" i="1"/>
  <c r="B682" i="1"/>
  <c r="B571" i="1"/>
  <c r="B1287" i="1"/>
  <c r="B1919" i="1"/>
  <c r="B1128" i="1"/>
  <c r="B2017" i="1"/>
  <c r="B1068" i="1"/>
  <c r="B856" i="1"/>
  <c r="B1342" i="1"/>
  <c r="B1639" i="1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<sst xmlns="http://schemas.openxmlformats.org/spreadsheetml/2006/main" count="4" uniqueCount="4">
  <si>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</si>
  <si>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</si>
  <si>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ΑΡΙΘΜΟΣ ΜΗΤΡΩΟΥ ΥΠΟΨΗΦΙΟΥ</t>
  </si>
  <si>
    <t xml:space="preserve">
ΠΡΟΚΗΡΥΞΗ 12Κ/2021
(ΦΕΚ 65/22.12.2021, Τεύχος ΑΣΕΠ)
ΚΑΤΗΓΟΡΙΑ ΠΑΝΕΠΙΣΤΗΜΙΑΚΗΣ ΕΚΠΑΙΔΕΥΣΗΣ
ΠΙΝΑΚΑΣ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</si>
</sst>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95"/>
  <sheetViews>
    <sheetView tabSelected="1" workbookViewId="0">
      <selection activeCell="A2" sqref="A2:B2"/>
    </sheetView>
  </sheetViews>
  <sheetFormatPr defaultRowHeight="15" x14ac:dyDescent="0.25"/>
  <cols>
    <col min="1" max="1" width="9.140625" style="2"/>
    <col min="2" max="2" width="49.140625" style="2" customWidth="1"/>
  </cols>
  <sheetData>
    <row r="1" spans="1:2" ht="33.75" customHeight="1" x14ac:dyDescent="0.25">
      <c r="A1" s="4" t="s">
        <v>0</v>
      </c>
      <c r="B1" s="4"/>
    </row>
    <row r="2" spans="1:2" ht="119.25" customHeight="1" x14ac:dyDescent="0.25">
      <c r="A2" s="5" t="s">
        <v>3</v>
      </c>
      <c r="B2" s="6"/>
    </row>
    <row r="3" spans="1:2" x14ac:dyDescent="0.25">
      <c r="A3" s="1" t="s">
        <v>1</v>
      </c>
      <c r="B3" s="1" t="s">
        <v>2</v>
      </c>
    </row>
    <row r="4" spans="1:2" x14ac:dyDescent="0.25">
      <c r="A4" s="3">
        <v>1</v>
      </c>
      <c r="B4" s="3" t="str">
        <f>"00001153"</f>
        <v>00001153</v>
      </c>
    </row>
    <row r="5" spans="1:2" x14ac:dyDescent="0.25">
      <c r="A5" s="3">
        <v>2</v>
      </c>
      <c r="B5" s="3" t="str">
        <f>"00001527"</f>
        <v>00001527</v>
      </c>
    </row>
    <row r="6" spans="1:2" x14ac:dyDescent="0.25">
      <c r="A6" s="3">
        <v>3</v>
      </c>
      <c r="B6" s="3" t="str">
        <f>"00002014"</f>
        <v>00002014</v>
      </c>
    </row>
    <row r="7" spans="1:2" x14ac:dyDescent="0.25">
      <c r="A7" s="3">
        <v>4</v>
      </c>
      <c r="B7" s="3" t="str">
        <f>"00002886"</f>
        <v>00002886</v>
      </c>
    </row>
    <row r="8" spans="1:2" x14ac:dyDescent="0.25">
      <c r="A8" s="3">
        <v>5</v>
      </c>
      <c r="B8" s="3" t="str">
        <f>"00003691"</f>
        <v>00003691</v>
      </c>
    </row>
    <row r="9" spans="1:2" x14ac:dyDescent="0.25">
      <c r="A9" s="3">
        <v>6</v>
      </c>
      <c r="B9" s="3" t="str">
        <f>"00004254"</f>
        <v>00004254</v>
      </c>
    </row>
    <row r="10" spans="1:2" x14ac:dyDescent="0.25">
      <c r="A10" s="3">
        <v>7</v>
      </c>
      <c r="B10" s="3" t="str">
        <f>"00006163"</f>
        <v>00006163</v>
      </c>
    </row>
    <row r="11" spans="1:2" x14ac:dyDescent="0.25">
      <c r="A11" s="3">
        <v>8</v>
      </c>
      <c r="B11" s="3" t="str">
        <f>"00007192"</f>
        <v>00007192</v>
      </c>
    </row>
    <row r="12" spans="1:2" x14ac:dyDescent="0.25">
      <c r="A12" s="3">
        <v>9</v>
      </c>
      <c r="B12" s="3" t="str">
        <f>"00007525"</f>
        <v>00007525</v>
      </c>
    </row>
    <row r="13" spans="1:2" x14ac:dyDescent="0.25">
      <c r="A13" s="3">
        <v>10</v>
      </c>
      <c r="B13" s="3" t="str">
        <f>"00008050"</f>
        <v>00008050</v>
      </c>
    </row>
    <row r="14" spans="1:2" x14ac:dyDescent="0.25">
      <c r="A14" s="3">
        <v>11</v>
      </c>
      <c r="B14" s="3" t="str">
        <f>"00008992"</f>
        <v>00008992</v>
      </c>
    </row>
    <row r="15" spans="1:2" x14ac:dyDescent="0.25">
      <c r="A15" s="3">
        <v>12</v>
      </c>
      <c r="B15" s="3" t="str">
        <f>"00009174"</f>
        <v>00009174</v>
      </c>
    </row>
    <row r="16" spans="1:2" x14ac:dyDescent="0.25">
      <c r="A16" s="3">
        <v>13</v>
      </c>
      <c r="B16" s="3" t="str">
        <f>"00009219"</f>
        <v>00009219</v>
      </c>
    </row>
    <row r="17" spans="1:2" x14ac:dyDescent="0.25">
      <c r="A17" s="3">
        <v>14</v>
      </c>
      <c r="B17" s="3" t="str">
        <f>"00009471"</f>
        <v>00009471</v>
      </c>
    </row>
    <row r="18" spans="1:2" x14ac:dyDescent="0.25">
      <c r="A18" s="3">
        <v>15</v>
      </c>
      <c r="B18" s="3" t="str">
        <f>"00009562"</f>
        <v>00009562</v>
      </c>
    </row>
    <row r="19" spans="1:2" x14ac:dyDescent="0.25">
      <c r="A19" s="3">
        <v>16</v>
      </c>
      <c r="B19" s="3" t="str">
        <f>"00010012"</f>
        <v>00010012</v>
      </c>
    </row>
    <row r="20" spans="1:2" x14ac:dyDescent="0.25">
      <c r="A20" s="3">
        <v>17</v>
      </c>
      <c r="B20" s="3" t="str">
        <f>"00010276"</f>
        <v>00010276</v>
      </c>
    </row>
    <row r="21" spans="1:2" x14ac:dyDescent="0.25">
      <c r="A21" s="3">
        <v>18</v>
      </c>
      <c r="B21" s="3" t="str">
        <f>"00010302"</f>
        <v>00010302</v>
      </c>
    </row>
    <row r="22" spans="1:2" x14ac:dyDescent="0.25">
      <c r="A22" s="3">
        <v>19</v>
      </c>
      <c r="B22" s="3" t="str">
        <f>"00010592"</f>
        <v>00010592</v>
      </c>
    </row>
    <row r="23" spans="1:2" x14ac:dyDescent="0.25">
      <c r="A23" s="3">
        <v>20</v>
      </c>
      <c r="B23" s="3" t="str">
        <f>"00010618"</f>
        <v>00010618</v>
      </c>
    </row>
    <row r="24" spans="1:2" x14ac:dyDescent="0.25">
      <c r="A24" s="3">
        <v>21</v>
      </c>
      <c r="B24" s="3" t="str">
        <f>"00010619"</f>
        <v>00010619</v>
      </c>
    </row>
    <row r="25" spans="1:2" x14ac:dyDescent="0.25">
      <c r="A25" s="3">
        <v>22</v>
      </c>
      <c r="B25" s="3" t="str">
        <f>"00010693"</f>
        <v>00010693</v>
      </c>
    </row>
    <row r="26" spans="1:2" x14ac:dyDescent="0.25">
      <c r="A26" s="3">
        <v>23</v>
      </c>
      <c r="B26" s="3" t="str">
        <f>"00010733"</f>
        <v>00010733</v>
      </c>
    </row>
    <row r="27" spans="1:2" x14ac:dyDescent="0.25">
      <c r="A27" s="3">
        <v>24</v>
      </c>
      <c r="B27" s="3" t="str">
        <f>"00010823"</f>
        <v>00010823</v>
      </c>
    </row>
    <row r="28" spans="1:2" x14ac:dyDescent="0.25">
      <c r="A28" s="3">
        <v>25</v>
      </c>
      <c r="B28" s="3" t="str">
        <f>"00010849"</f>
        <v>00010849</v>
      </c>
    </row>
    <row r="29" spans="1:2" x14ac:dyDescent="0.25">
      <c r="A29" s="3">
        <v>26</v>
      </c>
      <c r="B29" s="3" t="str">
        <f>"00010934"</f>
        <v>00010934</v>
      </c>
    </row>
    <row r="30" spans="1:2" x14ac:dyDescent="0.25">
      <c r="A30" s="3">
        <v>27</v>
      </c>
      <c r="B30" s="3" t="str">
        <f>"00010988"</f>
        <v>00010988</v>
      </c>
    </row>
    <row r="31" spans="1:2" x14ac:dyDescent="0.25">
      <c r="A31" s="3">
        <v>28</v>
      </c>
      <c r="B31" s="3" t="str">
        <f>"00011079"</f>
        <v>00011079</v>
      </c>
    </row>
    <row r="32" spans="1:2" x14ac:dyDescent="0.25">
      <c r="A32" s="3">
        <v>29</v>
      </c>
      <c r="B32" s="3" t="str">
        <f>"00011107"</f>
        <v>00011107</v>
      </c>
    </row>
    <row r="33" spans="1:2" x14ac:dyDescent="0.25">
      <c r="A33" s="3">
        <v>30</v>
      </c>
      <c r="B33" s="3" t="str">
        <f>"00011125"</f>
        <v>00011125</v>
      </c>
    </row>
    <row r="34" spans="1:2" x14ac:dyDescent="0.25">
      <c r="A34" s="3">
        <v>31</v>
      </c>
      <c r="B34" s="3" t="str">
        <f>"00011173"</f>
        <v>00011173</v>
      </c>
    </row>
    <row r="35" spans="1:2" x14ac:dyDescent="0.25">
      <c r="A35" s="3">
        <v>32</v>
      </c>
      <c r="B35" s="3" t="str">
        <f>"00011214"</f>
        <v>00011214</v>
      </c>
    </row>
    <row r="36" spans="1:2" x14ac:dyDescent="0.25">
      <c r="A36" s="3">
        <v>33</v>
      </c>
      <c r="B36" s="3" t="str">
        <f>"00011242"</f>
        <v>00011242</v>
      </c>
    </row>
    <row r="37" spans="1:2" x14ac:dyDescent="0.25">
      <c r="A37" s="3">
        <v>34</v>
      </c>
      <c r="B37" s="3" t="str">
        <f>"00011259"</f>
        <v>00011259</v>
      </c>
    </row>
    <row r="38" spans="1:2" x14ac:dyDescent="0.25">
      <c r="A38" s="3">
        <v>35</v>
      </c>
      <c r="B38" s="3" t="str">
        <f>"00011352"</f>
        <v>00011352</v>
      </c>
    </row>
    <row r="39" spans="1:2" x14ac:dyDescent="0.25">
      <c r="A39" s="3">
        <v>36</v>
      </c>
      <c r="B39" s="3" t="str">
        <f>"00011372"</f>
        <v>00011372</v>
      </c>
    </row>
    <row r="40" spans="1:2" x14ac:dyDescent="0.25">
      <c r="A40" s="3">
        <v>37</v>
      </c>
      <c r="B40" s="3" t="str">
        <f>"00011384"</f>
        <v>00011384</v>
      </c>
    </row>
    <row r="41" spans="1:2" x14ac:dyDescent="0.25">
      <c r="A41" s="3">
        <v>38</v>
      </c>
      <c r="B41" s="3" t="str">
        <f>"00011393"</f>
        <v>00011393</v>
      </c>
    </row>
    <row r="42" spans="1:2" x14ac:dyDescent="0.25">
      <c r="A42" s="3">
        <v>39</v>
      </c>
      <c r="B42" s="3" t="str">
        <f>"00011403"</f>
        <v>00011403</v>
      </c>
    </row>
    <row r="43" spans="1:2" x14ac:dyDescent="0.25">
      <c r="A43" s="3">
        <v>40</v>
      </c>
      <c r="B43" s="3" t="str">
        <f>"00011464"</f>
        <v>00011464</v>
      </c>
    </row>
    <row r="44" spans="1:2" x14ac:dyDescent="0.25">
      <c r="A44" s="3">
        <v>41</v>
      </c>
      <c r="B44" s="3" t="str">
        <f>"00011534"</f>
        <v>00011534</v>
      </c>
    </row>
    <row r="45" spans="1:2" x14ac:dyDescent="0.25">
      <c r="A45" s="3">
        <v>42</v>
      </c>
      <c r="B45" s="3" t="str">
        <f>"00011554"</f>
        <v>00011554</v>
      </c>
    </row>
    <row r="46" spans="1:2" x14ac:dyDescent="0.25">
      <c r="A46" s="3">
        <v>43</v>
      </c>
      <c r="B46" s="3" t="str">
        <f>"00011643"</f>
        <v>00011643</v>
      </c>
    </row>
    <row r="47" spans="1:2" x14ac:dyDescent="0.25">
      <c r="A47" s="3">
        <v>44</v>
      </c>
      <c r="B47" s="3" t="str">
        <f>"00011661"</f>
        <v>00011661</v>
      </c>
    </row>
    <row r="48" spans="1:2" x14ac:dyDescent="0.25">
      <c r="A48" s="3">
        <v>45</v>
      </c>
      <c r="B48" s="3" t="str">
        <f>"00011737"</f>
        <v>00011737</v>
      </c>
    </row>
    <row r="49" spans="1:2" x14ac:dyDescent="0.25">
      <c r="A49" s="3">
        <v>46</v>
      </c>
      <c r="B49" s="3" t="str">
        <f>"00011747"</f>
        <v>00011747</v>
      </c>
    </row>
    <row r="50" spans="1:2" x14ac:dyDescent="0.25">
      <c r="A50" s="3">
        <v>47</v>
      </c>
      <c r="B50" s="3" t="str">
        <f>"00011767"</f>
        <v>00011767</v>
      </c>
    </row>
    <row r="51" spans="1:2" x14ac:dyDescent="0.25">
      <c r="A51" s="3">
        <v>48</v>
      </c>
      <c r="B51" s="3" t="str">
        <f>"00011844"</f>
        <v>00011844</v>
      </c>
    </row>
    <row r="52" spans="1:2" x14ac:dyDescent="0.25">
      <c r="A52" s="3">
        <v>49</v>
      </c>
      <c r="B52" s="3" t="str">
        <f>"00011852"</f>
        <v>00011852</v>
      </c>
    </row>
    <row r="53" spans="1:2" x14ac:dyDescent="0.25">
      <c r="A53" s="3">
        <v>50</v>
      </c>
      <c r="B53" s="3" t="str">
        <f>"00011902"</f>
        <v>00011902</v>
      </c>
    </row>
    <row r="54" spans="1:2" x14ac:dyDescent="0.25">
      <c r="A54" s="3">
        <v>51</v>
      </c>
      <c r="B54" s="3" t="str">
        <f>"00011917"</f>
        <v>00011917</v>
      </c>
    </row>
    <row r="55" spans="1:2" x14ac:dyDescent="0.25">
      <c r="A55" s="3">
        <v>52</v>
      </c>
      <c r="B55" s="3" t="str">
        <f>"00011928"</f>
        <v>00011928</v>
      </c>
    </row>
    <row r="56" spans="1:2" x14ac:dyDescent="0.25">
      <c r="A56" s="3">
        <v>53</v>
      </c>
      <c r="B56" s="3" t="str">
        <f>"00012054"</f>
        <v>00012054</v>
      </c>
    </row>
    <row r="57" spans="1:2" x14ac:dyDescent="0.25">
      <c r="A57" s="3">
        <v>54</v>
      </c>
      <c r="B57" s="3" t="str">
        <f>"00012127"</f>
        <v>00012127</v>
      </c>
    </row>
    <row r="58" spans="1:2" x14ac:dyDescent="0.25">
      <c r="A58" s="3">
        <v>55</v>
      </c>
      <c r="B58" s="3" t="str">
        <f>"00012228"</f>
        <v>00012228</v>
      </c>
    </row>
    <row r="59" spans="1:2" x14ac:dyDescent="0.25">
      <c r="A59" s="3">
        <v>56</v>
      </c>
      <c r="B59" s="3" t="str">
        <f>"00012285"</f>
        <v>00012285</v>
      </c>
    </row>
    <row r="60" spans="1:2" x14ac:dyDescent="0.25">
      <c r="A60" s="3">
        <v>57</v>
      </c>
      <c r="B60" s="3" t="str">
        <f>"00012339"</f>
        <v>00012339</v>
      </c>
    </row>
    <row r="61" spans="1:2" x14ac:dyDescent="0.25">
      <c r="A61" s="3">
        <v>58</v>
      </c>
      <c r="B61" s="3" t="str">
        <f>"00012368"</f>
        <v>00012368</v>
      </c>
    </row>
    <row r="62" spans="1:2" x14ac:dyDescent="0.25">
      <c r="A62" s="3">
        <v>59</v>
      </c>
      <c r="B62" s="3" t="str">
        <f>"00012383"</f>
        <v>00012383</v>
      </c>
    </row>
    <row r="63" spans="1:2" x14ac:dyDescent="0.25">
      <c r="A63" s="3">
        <v>60</v>
      </c>
      <c r="B63" s="3" t="str">
        <f>"00012444"</f>
        <v>00012444</v>
      </c>
    </row>
    <row r="64" spans="1:2" x14ac:dyDescent="0.25">
      <c r="A64" s="3">
        <v>61</v>
      </c>
      <c r="B64" s="3" t="str">
        <f>"00012462"</f>
        <v>00012462</v>
      </c>
    </row>
    <row r="65" spans="1:2" x14ac:dyDescent="0.25">
      <c r="A65" s="3">
        <v>62</v>
      </c>
      <c r="B65" s="3" t="str">
        <f>"00012466"</f>
        <v>00012466</v>
      </c>
    </row>
    <row r="66" spans="1:2" x14ac:dyDescent="0.25">
      <c r="A66" s="3">
        <v>63</v>
      </c>
      <c r="B66" s="3" t="str">
        <f>"00012515"</f>
        <v>00012515</v>
      </c>
    </row>
    <row r="67" spans="1:2" x14ac:dyDescent="0.25">
      <c r="A67" s="3">
        <v>64</v>
      </c>
      <c r="B67" s="3" t="str">
        <f>"00012600"</f>
        <v>00012600</v>
      </c>
    </row>
    <row r="68" spans="1:2" x14ac:dyDescent="0.25">
      <c r="A68" s="3">
        <v>65</v>
      </c>
      <c r="B68" s="3" t="str">
        <f>"00012609"</f>
        <v>00012609</v>
      </c>
    </row>
    <row r="69" spans="1:2" x14ac:dyDescent="0.25">
      <c r="A69" s="3">
        <v>66</v>
      </c>
      <c r="B69" s="3" t="str">
        <f>"00012714"</f>
        <v>00012714</v>
      </c>
    </row>
    <row r="70" spans="1:2" x14ac:dyDescent="0.25">
      <c r="A70" s="3">
        <v>67</v>
      </c>
      <c r="B70" s="3" t="str">
        <f>"00012791"</f>
        <v>00012791</v>
      </c>
    </row>
    <row r="71" spans="1:2" x14ac:dyDescent="0.25">
      <c r="A71" s="3">
        <v>68</v>
      </c>
      <c r="B71" s="3" t="str">
        <f>"00012933"</f>
        <v>00012933</v>
      </c>
    </row>
    <row r="72" spans="1:2" x14ac:dyDescent="0.25">
      <c r="A72" s="3">
        <v>69</v>
      </c>
      <c r="B72" s="3" t="str">
        <f>"00012962"</f>
        <v>00012962</v>
      </c>
    </row>
    <row r="73" spans="1:2" x14ac:dyDescent="0.25">
      <c r="A73" s="3">
        <v>70</v>
      </c>
      <c r="B73" s="3" t="str">
        <f>"00013010"</f>
        <v>00013010</v>
      </c>
    </row>
    <row r="74" spans="1:2" x14ac:dyDescent="0.25">
      <c r="A74" s="3">
        <v>71</v>
      </c>
      <c r="B74" s="3" t="str">
        <f>"00013072"</f>
        <v>00013072</v>
      </c>
    </row>
    <row r="75" spans="1:2" x14ac:dyDescent="0.25">
      <c r="A75" s="3">
        <v>72</v>
      </c>
      <c r="B75" s="3" t="str">
        <f>"00013239"</f>
        <v>00013239</v>
      </c>
    </row>
    <row r="76" spans="1:2" x14ac:dyDescent="0.25">
      <c r="A76" s="3">
        <v>73</v>
      </c>
      <c r="B76" s="3" t="str">
        <f>"00013242"</f>
        <v>00013242</v>
      </c>
    </row>
    <row r="77" spans="1:2" x14ac:dyDescent="0.25">
      <c r="A77" s="3">
        <v>74</v>
      </c>
      <c r="B77" s="3" t="str">
        <f>"00013253"</f>
        <v>00013253</v>
      </c>
    </row>
    <row r="78" spans="1:2" x14ac:dyDescent="0.25">
      <c r="A78" s="3">
        <v>75</v>
      </c>
      <c r="B78" s="3" t="str">
        <f>"00013441"</f>
        <v>00013441</v>
      </c>
    </row>
    <row r="79" spans="1:2" x14ac:dyDescent="0.25">
      <c r="A79" s="3">
        <v>76</v>
      </c>
      <c r="B79" s="3" t="str">
        <f>"00013578"</f>
        <v>00013578</v>
      </c>
    </row>
    <row r="80" spans="1:2" x14ac:dyDescent="0.25">
      <c r="A80" s="3">
        <v>77</v>
      </c>
      <c r="B80" s="3" t="str">
        <f>"00013631"</f>
        <v>00013631</v>
      </c>
    </row>
    <row r="81" spans="1:2" x14ac:dyDescent="0.25">
      <c r="A81" s="3">
        <v>78</v>
      </c>
      <c r="B81" s="3" t="str">
        <f>"00013939"</f>
        <v>00013939</v>
      </c>
    </row>
    <row r="82" spans="1:2" x14ac:dyDescent="0.25">
      <c r="A82" s="3">
        <v>79</v>
      </c>
      <c r="B82" s="3" t="str">
        <f>"00014211"</f>
        <v>00014211</v>
      </c>
    </row>
    <row r="83" spans="1:2" x14ac:dyDescent="0.25">
      <c r="A83" s="3">
        <v>80</v>
      </c>
      <c r="B83" s="3" t="str">
        <f>"00014228"</f>
        <v>00014228</v>
      </c>
    </row>
    <row r="84" spans="1:2" x14ac:dyDescent="0.25">
      <c r="A84" s="3">
        <v>81</v>
      </c>
      <c r="B84" s="3" t="str">
        <f>"00014274"</f>
        <v>00014274</v>
      </c>
    </row>
    <row r="85" spans="1:2" x14ac:dyDescent="0.25">
      <c r="A85" s="3">
        <v>82</v>
      </c>
      <c r="B85" s="3" t="str">
        <f>"00014468"</f>
        <v>00014468</v>
      </c>
    </row>
    <row r="86" spans="1:2" x14ac:dyDescent="0.25">
      <c r="A86" s="3">
        <v>83</v>
      </c>
      <c r="B86" s="3" t="str">
        <f>"00014487"</f>
        <v>00014487</v>
      </c>
    </row>
    <row r="87" spans="1:2" x14ac:dyDescent="0.25">
      <c r="A87" s="3">
        <v>84</v>
      </c>
      <c r="B87" s="3" t="str">
        <f>"00014583"</f>
        <v>00014583</v>
      </c>
    </row>
    <row r="88" spans="1:2" x14ac:dyDescent="0.25">
      <c r="A88" s="3">
        <v>85</v>
      </c>
      <c r="B88" s="3" t="str">
        <f>"00014966"</f>
        <v>00014966</v>
      </c>
    </row>
    <row r="89" spans="1:2" x14ac:dyDescent="0.25">
      <c r="A89" s="3">
        <v>86</v>
      </c>
      <c r="B89" s="3" t="str">
        <f>"00015008"</f>
        <v>00015008</v>
      </c>
    </row>
    <row r="90" spans="1:2" x14ac:dyDescent="0.25">
      <c r="A90" s="3">
        <v>87</v>
      </c>
      <c r="B90" s="3" t="str">
        <f>"00015034"</f>
        <v>00015034</v>
      </c>
    </row>
    <row r="91" spans="1:2" x14ac:dyDescent="0.25">
      <c r="A91" s="3">
        <v>88</v>
      </c>
      <c r="B91" s="3" t="str">
        <f>"00015088"</f>
        <v>00015088</v>
      </c>
    </row>
    <row r="92" spans="1:2" x14ac:dyDescent="0.25">
      <c r="A92" s="3">
        <v>89</v>
      </c>
      <c r="B92" s="3" t="str">
        <f>"00016671"</f>
        <v>00016671</v>
      </c>
    </row>
    <row r="93" spans="1:2" x14ac:dyDescent="0.25">
      <c r="A93" s="3">
        <v>90</v>
      </c>
      <c r="B93" s="3" t="str">
        <f>"00017618"</f>
        <v>00017618</v>
      </c>
    </row>
    <row r="94" spans="1:2" x14ac:dyDescent="0.25">
      <c r="A94" s="3">
        <v>91</v>
      </c>
      <c r="B94" s="3" t="str">
        <f>"00019650"</f>
        <v>00019650</v>
      </c>
    </row>
    <row r="95" spans="1:2" x14ac:dyDescent="0.25">
      <c r="A95" s="3">
        <v>92</v>
      </c>
      <c r="B95" s="3" t="str">
        <f>"00021037"</f>
        <v>00021037</v>
      </c>
    </row>
    <row r="96" spans="1:2" x14ac:dyDescent="0.25">
      <c r="A96" s="3">
        <v>93</v>
      </c>
      <c r="B96" s="3" t="str">
        <f>"00022610"</f>
        <v>00022610</v>
      </c>
    </row>
    <row r="97" spans="1:2" x14ac:dyDescent="0.25">
      <c r="A97" s="3">
        <v>94</v>
      </c>
      <c r="B97" s="3" t="str">
        <f>"00024024"</f>
        <v>00024024</v>
      </c>
    </row>
    <row r="98" spans="1:2" x14ac:dyDescent="0.25">
      <c r="A98" s="3">
        <v>95</v>
      </c>
      <c r="B98" s="3" t="str">
        <f>"00025144"</f>
        <v>00025144</v>
      </c>
    </row>
    <row r="99" spans="1:2" x14ac:dyDescent="0.25">
      <c r="A99" s="3">
        <v>96</v>
      </c>
      <c r="B99" s="3" t="str">
        <f>"00025186"</f>
        <v>00025186</v>
      </c>
    </row>
    <row r="100" spans="1:2" x14ac:dyDescent="0.25">
      <c r="A100" s="3">
        <v>97</v>
      </c>
      <c r="B100" s="3" t="str">
        <f>"00026044"</f>
        <v>00026044</v>
      </c>
    </row>
    <row r="101" spans="1:2" x14ac:dyDescent="0.25">
      <c r="A101" s="3">
        <v>98</v>
      </c>
      <c r="B101" s="3" t="str">
        <f>"00027401"</f>
        <v>00027401</v>
      </c>
    </row>
    <row r="102" spans="1:2" x14ac:dyDescent="0.25">
      <c r="A102" s="3">
        <v>99</v>
      </c>
      <c r="B102" s="3" t="str">
        <f>"00027944"</f>
        <v>00027944</v>
      </c>
    </row>
    <row r="103" spans="1:2" x14ac:dyDescent="0.25">
      <c r="A103" s="3">
        <v>100</v>
      </c>
      <c r="B103" s="3" t="str">
        <f>"00028440"</f>
        <v>00028440</v>
      </c>
    </row>
    <row r="104" spans="1:2" x14ac:dyDescent="0.25">
      <c r="A104" s="3">
        <v>101</v>
      </c>
      <c r="B104" s="3" t="str">
        <f>"00028771"</f>
        <v>00028771</v>
      </c>
    </row>
    <row r="105" spans="1:2" x14ac:dyDescent="0.25">
      <c r="A105" s="3">
        <v>102</v>
      </c>
      <c r="B105" s="3" t="str">
        <f>"00029030"</f>
        <v>00029030</v>
      </c>
    </row>
    <row r="106" spans="1:2" x14ac:dyDescent="0.25">
      <c r="A106" s="3">
        <v>103</v>
      </c>
      <c r="B106" s="3" t="str">
        <f>"00029516"</f>
        <v>00029516</v>
      </c>
    </row>
    <row r="107" spans="1:2" x14ac:dyDescent="0.25">
      <c r="A107" s="3">
        <v>104</v>
      </c>
      <c r="B107" s="3" t="str">
        <f>"00030376"</f>
        <v>00030376</v>
      </c>
    </row>
    <row r="108" spans="1:2" x14ac:dyDescent="0.25">
      <c r="A108" s="3">
        <v>105</v>
      </c>
      <c r="B108" s="3" t="str">
        <f>"00031703"</f>
        <v>00031703</v>
      </c>
    </row>
    <row r="109" spans="1:2" x14ac:dyDescent="0.25">
      <c r="A109" s="3">
        <v>106</v>
      </c>
      <c r="B109" s="3" t="str">
        <f>"00035880"</f>
        <v>00035880</v>
      </c>
    </row>
    <row r="110" spans="1:2" x14ac:dyDescent="0.25">
      <c r="A110" s="3">
        <v>107</v>
      </c>
      <c r="B110" s="3" t="str">
        <f>"00039808"</f>
        <v>00039808</v>
      </c>
    </row>
    <row r="111" spans="1:2" x14ac:dyDescent="0.25">
      <c r="A111" s="3">
        <v>108</v>
      </c>
      <c r="B111" s="3" t="str">
        <f>"00041820"</f>
        <v>00041820</v>
      </c>
    </row>
    <row r="112" spans="1:2" x14ac:dyDescent="0.25">
      <c r="A112" s="3">
        <v>109</v>
      </c>
      <c r="B112" s="3" t="str">
        <f>"00042776"</f>
        <v>00042776</v>
      </c>
    </row>
    <row r="113" spans="1:2" x14ac:dyDescent="0.25">
      <c r="A113" s="3">
        <v>110</v>
      </c>
      <c r="B113" s="3" t="str">
        <f>"00044232"</f>
        <v>00044232</v>
      </c>
    </row>
    <row r="114" spans="1:2" x14ac:dyDescent="0.25">
      <c r="A114" s="3">
        <v>111</v>
      </c>
      <c r="B114" s="3" t="str">
        <f>"00045742"</f>
        <v>00045742</v>
      </c>
    </row>
    <row r="115" spans="1:2" x14ac:dyDescent="0.25">
      <c r="A115" s="3">
        <v>112</v>
      </c>
      <c r="B115" s="3" t="str">
        <f>"00048229"</f>
        <v>00048229</v>
      </c>
    </row>
    <row r="116" spans="1:2" x14ac:dyDescent="0.25">
      <c r="A116" s="3">
        <v>113</v>
      </c>
      <c r="B116" s="3" t="str">
        <f>"00053109"</f>
        <v>00053109</v>
      </c>
    </row>
    <row r="117" spans="1:2" x14ac:dyDescent="0.25">
      <c r="A117" s="3">
        <v>114</v>
      </c>
      <c r="B117" s="3" t="str">
        <f>"00061504"</f>
        <v>00061504</v>
      </c>
    </row>
    <row r="118" spans="1:2" x14ac:dyDescent="0.25">
      <c r="A118" s="3">
        <v>115</v>
      </c>
      <c r="B118" s="3" t="str">
        <f>"00067557"</f>
        <v>00067557</v>
      </c>
    </row>
    <row r="119" spans="1:2" x14ac:dyDescent="0.25">
      <c r="A119" s="3">
        <v>116</v>
      </c>
      <c r="B119" s="3" t="str">
        <f>"00073337"</f>
        <v>00073337</v>
      </c>
    </row>
    <row r="120" spans="1:2" x14ac:dyDescent="0.25">
      <c r="A120" s="3">
        <v>117</v>
      </c>
      <c r="B120" s="3" t="str">
        <f>"00073491"</f>
        <v>00073491</v>
      </c>
    </row>
    <row r="121" spans="1:2" x14ac:dyDescent="0.25">
      <c r="A121" s="3">
        <v>118</v>
      </c>
      <c r="B121" s="3" t="str">
        <f>"00073891"</f>
        <v>00073891</v>
      </c>
    </row>
    <row r="122" spans="1:2" x14ac:dyDescent="0.25">
      <c r="A122" s="3">
        <v>119</v>
      </c>
      <c r="B122" s="3" t="str">
        <f>"00076172"</f>
        <v>00076172</v>
      </c>
    </row>
    <row r="123" spans="1:2" x14ac:dyDescent="0.25">
      <c r="A123" s="3">
        <v>120</v>
      </c>
      <c r="B123" s="3" t="str">
        <f>"00077697"</f>
        <v>00077697</v>
      </c>
    </row>
    <row r="124" spans="1:2" x14ac:dyDescent="0.25">
      <c r="A124" s="3">
        <v>121</v>
      </c>
      <c r="B124" s="3" t="str">
        <f>"00079504"</f>
        <v>00079504</v>
      </c>
    </row>
    <row r="125" spans="1:2" x14ac:dyDescent="0.25">
      <c r="A125" s="3">
        <v>122</v>
      </c>
      <c r="B125" s="3" t="str">
        <f>"00080429"</f>
        <v>00080429</v>
      </c>
    </row>
    <row r="126" spans="1:2" x14ac:dyDescent="0.25">
      <c r="A126" s="3">
        <v>123</v>
      </c>
      <c r="B126" s="3" t="str">
        <f>"00081376"</f>
        <v>00081376</v>
      </c>
    </row>
    <row r="127" spans="1:2" x14ac:dyDescent="0.25">
      <c r="A127" s="3">
        <v>124</v>
      </c>
      <c r="B127" s="3" t="str">
        <f>"00083407"</f>
        <v>00083407</v>
      </c>
    </row>
    <row r="128" spans="1:2" x14ac:dyDescent="0.25">
      <c r="A128" s="3">
        <v>125</v>
      </c>
      <c r="B128" s="3" t="str">
        <f>"00084204"</f>
        <v>00084204</v>
      </c>
    </row>
    <row r="129" spans="1:2" x14ac:dyDescent="0.25">
      <c r="A129" s="3">
        <v>126</v>
      </c>
      <c r="B129" s="3" t="str">
        <f>"00085290"</f>
        <v>00085290</v>
      </c>
    </row>
    <row r="130" spans="1:2" x14ac:dyDescent="0.25">
      <c r="A130" s="3">
        <v>127</v>
      </c>
      <c r="B130" s="3" t="str">
        <f>"00086443"</f>
        <v>00086443</v>
      </c>
    </row>
    <row r="131" spans="1:2" x14ac:dyDescent="0.25">
      <c r="A131" s="3">
        <v>128</v>
      </c>
      <c r="B131" s="3" t="str">
        <f>"00088662"</f>
        <v>00088662</v>
      </c>
    </row>
    <row r="132" spans="1:2" x14ac:dyDescent="0.25">
      <c r="A132" s="3">
        <v>129</v>
      </c>
      <c r="B132" s="3" t="str">
        <f>"00089075"</f>
        <v>00089075</v>
      </c>
    </row>
    <row r="133" spans="1:2" x14ac:dyDescent="0.25">
      <c r="A133" s="3">
        <v>130</v>
      </c>
      <c r="B133" s="3" t="str">
        <f>"00091662"</f>
        <v>00091662</v>
      </c>
    </row>
    <row r="134" spans="1:2" x14ac:dyDescent="0.25">
      <c r="A134" s="3">
        <v>131</v>
      </c>
      <c r="B134" s="3" t="str">
        <f>"00093030"</f>
        <v>00093030</v>
      </c>
    </row>
    <row r="135" spans="1:2" x14ac:dyDescent="0.25">
      <c r="A135" s="3">
        <v>132</v>
      </c>
      <c r="B135" s="3" t="str">
        <f>"00093122"</f>
        <v>00093122</v>
      </c>
    </row>
    <row r="136" spans="1:2" x14ac:dyDescent="0.25">
      <c r="A136" s="3">
        <v>133</v>
      </c>
      <c r="B136" s="3" t="str">
        <f>"00093822"</f>
        <v>00093822</v>
      </c>
    </row>
    <row r="137" spans="1:2" x14ac:dyDescent="0.25">
      <c r="A137" s="3">
        <v>134</v>
      </c>
      <c r="B137" s="3" t="str">
        <f>"00094776"</f>
        <v>00094776</v>
      </c>
    </row>
    <row r="138" spans="1:2" x14ac:dyDescent="0.25">
      <c r="A138" s="3">
        <v>135</v>
      </c>
      <c r="B138" s="3" t="str">
        <f>"00095084"</f>
        <v>00095084</v>
      </c>
    </row>
    <row r="139" spans="1:2" x14ac:dyDescent="0.25">
      <c r="A139" s="3">
        <v>136</v>
      </c>
      <c r="B139" s="3" t="str">
        <f>"00096000"</f>
        <v>00096000</v>
      </c>
    </row>
    <row r="140" spans="1:2" x14ac:dyDescent="0.25">
      <c r="A140" s="3">
        <v>137</v>
      </c>
      <c r="B140" s="3" t="str">
        <f>"00100434"</f>
        <v>00100434</v>
      </c>
    </row>
    <row r="141" spans="1:2" x14ac:dyDescent="0.25">
      <c r="A141" s="3">
        <v>138</v>
      </c>
      <c r="B141" s="3" t="str">
        <f>"00100527"</f>
        <v>00100527</v>
      </c>
    </row>
    <row r="142" spans="1:2" x14ac:dyDescent="0.25">
      <c r="A142" s="3">
        <v>139</v>
      </c>
      <c r="B142" s="3" t="str">
        <f>"00101527"</f>
        <v>00101527</v>
      </c>
    </row>
    <row r="143" spans="1:2" x14ac:dyDescent="0.25">
      <c r="A143" s="3">
        <v>140</v>
      </c>
      <c r="B143" s="3" t="str">
        <f>"00101950"</f>
        <v>00101950</v>
      </c>
    </row>
    <row r="144" spans="1:2" x14ac:dyDescent="0.25">
      <c r="A144" s="3">
        <v>141</v>
      </c>
      <c r="B144" s="3" t="str">
        <f>"00102054"</f>
        <v>00102054</v>
      </c>
    </row>
    <row r="145" spans="1:2" x14ac:dyDescent="0.25">
      <c r="A145" s="3">
        <v>142</v>
      </c>
      <c r="B145" s="3" t="str">
        <f>"00103290"</f>
        <v>00103290</v>
      </c>
    </row>
    <row r="146" spans="1:2" x14ac:dyDescent="0.25">
      <c r="A146" s="3">
        <v>143</v>
      </c>
      <c r="B146" s="3" t="str">
        <f>"00103638"</f>
        <v>00103638</v>
      </c>
    </row>
    <row r="147" spans="1:2" x14ac:dyDescent="0.25">
      <c r="A147" s="3">
        <v>144</v>
      </c>
      <c r="B147" s="3" t="str">
        <f>"00104550"</f>
        <v>00104550</v>
      </c>
    </row>
    <row r="148" spans="1:2" x14ac:dyDescent="0.25">
      <c r="A148" s="3">
        <v>145</v>
      </c>
      <c r="B148" s="3" t="str">
        <f>"00104562"</f>
        <v>00104562</v>
      </c>
    </row>
    <row r="149" spans="1:2" x14ac:dyDescent="0.25">
      <c r="A149" s="3">
        <v>146</v>
      </c>
      <c r="B149" s="3" t="str">
        <f>"00104640"</f>
        <v>00104640</v>
      </c>
    </row>
    <row r="150" spans="1:2" x14ac:dyDescent="0.25">
      <c r="A150" s="3">
        <v>147</v>
      </c>
      <c r="B150" s="3" t="str">
        <f>"00105038"</f>
        <v>00105038</v>
      </c>
    </row>
    <row r="151" spans="1:2" x14ac:dyDescent="0.25">
      <c r="A151" s="3">
        <v>148</v>
      </c>
      <c r="B151" s="3" t="str">
        <f>"00105161"</f>
        <v>00105161</v>
      </c>
    </row>
    <row r="152" spans="1:2" x14ac:dyDescent="0.25">
      <c r="A152" s="3">
        <v>149</v>
      </c>
      <c r="B152" s="3" t="str">
        <f>"00105579"</f>
        <v>00105579</v>
      </c>
    </row>
    <row r="153" spans="1:2" x14ac:dyDescent="0.25">
      <c r="A153" s="3">
        <v>150</v>
      </c>
      <c r="B153" s="3" t="str">
        <f>"00105582"</f>
        <v>00105582</v>
      </c>
    </row>
    <row r="154" spans="1:2" x14ac:dyDescent="0.25">
      <c r="A154" s="3">
        <v>151</v>
      </c>
      <c r="B154" s="3" t="str">
        <f>"00106666"</f>
        <v>00106666</v>
      </c>
    </row>
    <row r="155" spans="1:2" x14ac:dyDescent="0.25">
      <c r="A155" s="3">
        <v>152</v>
      </c>
      <c r="B155" s="3" t="str">
        <f>"00106680"</f>
        <v>00106680</v>
      </c>
    </row>
    <row r="156" spans="1:2" x14ac:dyDescent="0.25">
      <c r="A156" s="3">
        <v>153</v>
      </c>
      <c r="B156" s="3" t="str">
        <f>"00107041"</f>
        <v>00107041</v>
      </c>
    </row>
    <row r="157" spans="1:2" x14ac:dyDescent="0.25">
      <c r="A157" s="3">
        <v>154</v>
      </c>
      <c r="B157" s="3" t="str">
        <f>"00107094"</f>
        <v>00107094</v>
      </c>
    </row>
    <row r="158" spans="1:2" x14ac:dyDescent="0.25">
      <c r="A158" s="3">
        <v>155</v>
      </c>
      <c r="B158" s="3" t="str">
        <f>"00107114"</f>
        <v>00107114</v>
      </c>
    </row>
    <row r="159" spans="1:2" x14ac:dyDescent="0.25">
      <c r="A159" s="3">
        <v>156</v>
      </c>
      <c r="B159" s="3" t="str">
        <f>"00107392"</f>
        <v>00107392</v>
      </c>
    </row>
    <row r="160" spans="1:2" x14ac:dyDescent="0.25">
      <c r="A160" s="3">
        <v>157</v>
      </c>
      <c r="B160" s="3" t="str">
        <f>"00107394"</f>
        <v>00107394</v>
      </c>
    </row>
    <row r="161" spans="1:2" x14ac:dyDescent="0.25">
      <c r="A161" s="3">
        <v>158</v>
      </c>
      <c r="B161" s="3" t="str">
        <f>"00107612"</f>
        <v>00107612</v>
      </c>
    </row>
    <row r="162" spans="1:2" x14ac:dyDescent="0.25">
      <c r="A162" s="3">
        <v>159</v>
      </c>
      <c r="B162" s="3" t="str">
        <f>"00107709"</f>
        <v>00107709</v>
      </c>
    </row>
    <row r="163" spans="1:2" x14ac:dyDescent="0.25">
      <c r="A163" s="3">
        <v>160</v>
      </c>
      <c r="B163" s="3" t="str">
        <f>"00108092"</f>
        <v>00108092</v>
      </c>
    </row>
    <row r="164" spans="1:2" x14ac:dyDescent="0.25">
      <c r="A164" s="3">
        <v>161</v>
      </c>
      <c r="B164" s="3" t="str">
        <f>"00108256"</f>
        <v>00108256</v>
      </c>
    </row>
    <row r="165" spans="1:2" x14ac:dyDescent="0.25">
      <c r="A165" s="3">
        <v>162</v>
      </c>
      <c r="B165" s="3" t="str">
        <f>"00108465"</f>
        <v>00108465</v>
      </c>
    </row>
    <row r="166" spans="1:2" x14ac:dyDescent="0.25">
      <c r="A166" s="3">
        <v>163</v>
      </c>
      <c r="B166" s="3" t="str">
        <f>"00108471"</f>
        <v>00108471</v>
      </c>
    </row>
    <row r="167" spans="1:2" x14ac:dyDescent="0.25">
      <c r="A167" s="3">
        <v>164</v>
      </c>
      <c r="B167" s="3" t="str">
        <f>"00108837"</f>
        <v>00108837</v>
      </c>
    </row>
    <row r="168" spans="1:2" x14ac:dyDescent="0.25">
      <c r="A168" s="3">
        <v>165</v>
      </c>
      <c r="B168" s="3" t="str">
        <f>"00108924"</f>
        <v>00108924</v>
      </c>
    </row>
    <row r="169" spans="1:2" x14ac:dyDescent="0.25">
      <c r="A169" s="3">
        <v>166</v>
      </c>
      <c r="B169" s="3" t="str">
        <f>"00109035"</f>
        <v>00109035</v>
      </c>
    </row>
    <row r="170" spans="1:2" x14ac:dyDescent="0.25">
      <c r="A170" s="3">
        <v>167</v>
      </c>
      <c r="B170" s="3" t="str">
        <f>"00109066"</f>
        <v>00109066</v>
      </c>
    </row>
    <row r="171" spans="1:2" x14ac:dyDescent="0.25">
      <c r="A171" s="3">
        <v>168</v>
      </c>
      <c r="B171" s="3" t="str">
        <f>"00109752"</f>
        <v>00109752</v>
      </c>
    </row>
    <row r="172" spans="1:2" x14ac:dyDescent="0.25">
      <c r="A172" s="3">
        <v>169</v>
      </c>
      <c r="B172" s="3" t="str">
        <f>"00109959"</f>
        <v>00109959</v>
      </c>
    </row>
    <row r="173" spans="1:2" x14ac:dyDescent="0.25">
      <c r="A173" s="3">
        <v>170</v>
      </c>
      <c r="B173" s="3" t="str">
        <f>"00110169"</f>
        <v>00110169</v>
      </c>
    </row>
    <row r="174" spans="1:2" x14ac:dyDescent="0.25">
      <c r="A174" s="3">
        <v>171</v>
      </c>
      <c r="B174" s="3" t="str">
        <f>"00110501"</f>
        <v>00110501</v>
      </c>
    </row>
    <row r="175" spans="1:2" x14ac:dyDescent="0.25">
      <c r="A175" s="3">
        <v>172</v>
      </c>
      <c r="B175" s="3" t="str">
        <f>"00110836"</f>
        <v>00110836</v>
      </c>
    </row>
    <row r="176" spans="1:2" x14ac:dyDescent="0.25">
      <c r="A176" s="3">
        <v>173</v>
      </c>
      <c r="B176" s="3" t="str">
        <f>"00111013"</f>
        <v>00111013</v>
      </c>
    </row>
    <row r="177" spans="1:2" x14ac:dyDescent="0.25">
      <c r="A177" s="3">
        <v>174</v>
      </c>
      <c r="B177" s="3" t="str">
        <f>"00111077"</f>
        <v>00111077</v>
      </c>
    </row>
    <row r="178" spans="1:2" x14ac:dyDescent="0.25">
      <c r="A178" s="3">
        <v>175</v>
      </c>
      <c r="B178" s="3" t="str">
        <f>"00111203"</f>
        <v>00111203</v>
      </c>
    </row>
    <row r="179" spans="1:2" x14ac:dyDescent="0.25">
      <c r="A179" s="3">
        <v>176</v>
      </c>
      <c r="B179" s="3" t="str">
        <f>"00111371"</f>
        <v>00111371</v>
      </c>
    </row>
    <row r="180" spans="1:2" x14ac:dyDescent="0.25">
      <c r="A180" s="3">
        <v>177</v>
      </c>
      <c r="B180" s="3" t="str">
        <f>"00111377"</f>
        <v>00111377</v>
      </c>
    </row>
    <row r="181" spans="1:2" x14ac:dyDescent="0.25">
      <c r="A181" s="3">
        <v>178</v>
      </c>
      <c r="B181" s="3" t="str">
        <f>"00111459"</f>
        <v>00111459</v>
      </c>
    </row>
    <row r="182" spans="1:2" x14ac:dyDescent="0.25">
      <c r="A182" s="3">
        <v>179</v>
      </c>
      <c r="B182" s="3" t="str">
        <f>"00111510"</f>
        <v>00111510</v>
      </c>
    </row>
    <row r="183" spans="1:2" x14ac:dyDescent="0.25">
      <c r="A183" s="3">
        <v>180</v>
      </c>
      <c r="B183" s="3" t="str">
        <f>"00111650"</f>
        <v>00111650</v>
      </c>
    </row>
    <row r="184" spans="1:2" x14ac:dyDescent="0.25">
      <c r="A184" s="3">
        <v>181</v>
      </c>
      <c r="B184" s="3" t="str">
        <f>"00111710"</f>
        <v>00111710</v>
      </c>
    </row>
    <row r="185" spans="1:2" x14ac:dyDescent="0.25">
      <c r="A185" s="3">
        <v>182</v>
      </c>
      <c r="B185" s="3" t="str">
        <f>"00111739"</f>
        <v>00111739</v>
      </c>
    </row>
    <row r="186" spans="1:2" x14ac:dyDescent="0.25">
      <c r="A186" s="3">
        <v>183</v>
      </c>
      <c r="B186" s="3" t="str">
        <f>"00111791"</f>
        <v>00111791</v>
      </c>
    </row>
    <row r="187" spans="1:2" x14ac:dyDescent="0.25">
      <c r="A187" s="3">
        <v>184</v>
      </c>
      <c r="B187" s="3" t="str">
        <f>"00112196"</f>
        <v>00112196</v>
      </c>
    </row>
    <row r="188" spans="1:2" x14ac:dyDescent="0.25">
      <c r="A188" s="3">
        <v>185</v>
      </c>
      <c r="B188" s="3" t="str">
        <f>"00112387"</f>
        <v>00112387</v>
      </c>
    </row>
    <row r="189" spans="1:2" x14ac:dyDescent="0.25">
      <c r="A189" s="3">
        <v>186</v>
      </c>
      <c r="B189" s="3" t="str">
        <f>"00112402"</f>
        <v>00112402</v>
      </c>
    </row>
    <row r="190" spans="1:2" x14ac:dyDescent="0.25">
      <c r="A190" s="3">
        <v>187</v>
      </c>
      <c r="B190" s="3" t="str">
        <f>"00112563"</f>
        <v>00112563</v>
      </c>
    </row>
    <row r="191" spans="1:2" x14ac:dyDescent="0.25">
      <c r="A191" s="3">
        <v>188</v>
      </c>
      <c r="B191" s="3" t="str">
        <f>"00112726"</f>
        <v>00112726</v>
      </c>
    </row>
    <row r="192" spans="1:2" x14ac:dyDescent="0.25">
      <c r="A192" s="3">
        <v>189</v>
      </c>
      <c r="B192" s="3" t="str">
        <f>"00112803"</f>
        <v>00112803</v>
      </c>
    </row>
    <row r="193" spans="1:2" x14ac:dyDescent="0.25">
      <c r="A193" s="3">
        <v>190</v>
      </c>
      <c r="B193" s="3" t="str">
        <f>"00112820"</f>
        <v>00112820</v>
      </c>
    </row>
    <row r="194" spans="1:2" x14ac:dyDescent="0.25">
      <c r="A194" s="3">
        <v>191</v>
      </c>
      <c r="B194" s="3" t="str">
        <f>"00112935"</f>
        <v>00112935</v>
      </c>
    </row>
    <row r="195" spans="1:2" x14ac:dyDescent="0.25">
      <c r="A195" s="3">
        <v>192</v>
      </c>
      <c r="B195" s="3" t="str">
        <f>"00113014"</f>
        <v>00113014</v>
      </c>
    </row>
    <row r="196" spans="1:2" x14ac:dyDescent="0.25">
      <c r="A196" s="3">
        <v>193</v>
      </c>
      <c r="B196" s="3" t="str">
        <f>"00113402"</f>
        <v>00113402</v>
      </c>
    </row>
    <row r="197" spans="1:2" x14ac:dyDescent="0.25">
      <c r="A197" s="3">
        <v>194</v>
      </c>
      <c r="B197" s="3" t="str">
        <f>"00113769"</f>
        <v>00113769</v>
      </c>
    </row>
    <row r="198" spans="1:2" x14ac:dyDescent="0.25">
      <c r="A198" s="3">
        <v>195</v>
      </c>
      <c r="B198" s="3" t="str">
        <f>"00113816"</f>
        <v>00113816</v>
      </c>
    </row>
    <row r="199" spans="1:2" x14ac:dyDescent="0.25">
      <c r="A199" s="3">
        <v>196</v>
      </c>
      <c r="B199" s="3" t="str">
        <f>"00114399"</f>
        <v>00114399</v>
      </c>
    </row>
    <row r="200" spans="1:2" x14ac:dyDescent="0.25">
      <c r="A200" s="3">
        <v>197</v>
      </c>
      <c r="B200" s="3" t="str">
        <f>"00114489"</f>
        <v>00114489</v>
      </c>
    </row>
    <row r="201" spans="1:2" x14ac:dyDescent="0.25">
      <c r="A201" s="3">
        <v>198</v>
      </c>
      <c r="B201" s="3" t="str">
        <f>"00114594"</f>
        <v>00114594</v>
      </c>
    </row>
    <row r="202" spans="1:2" x14ac:dyDescent="0.25">
      <c r="A202" s="3">
        <v>199</v>
      </c>
      <c r="B202" s="3" t="str">
        <f>"00114717"</f>
        <v>00114717</v>
      </c>
    </row>
    <row r="203" spans="1:2" x14ac:dyDescent="0.25">
      <c r="A203" s="3">
        <v>200</v>
      </c>
      <c r="B203" s="3" t="str">
        <f>"00115072"</f>
        <v>00115072</v>
      </c>
    </row>
    <row r="204" spans="1:2" x14ac:dyDescent="0.25">
      <c r="A204" s="3">
        <v>201</v>
      </c>
      <c r="B204" s="3" t="str">
        <f>"00115293"</f>
        <v>00115293</v>
      </c>
    </row>
    <row r="205" spans="1:2" x14ac:dyDescent="0.25">
      <c r="A205" s="3">
        <v>202</v>
      </c>
      <c r="B205" s="3" t="str">
        <f>"00115657"</f>
        <v>00115657</v>
      </c>
    </row>
    <row r="206" spans="1:2" x14ac:dyDescent="0.25">
      <c r="A206" s="3">
        <v>203</v>
      </c>
      <c r="B206" s="3" t="str">
        <f>"00115827"</f>
        <v>00115827</v>
      </c>
    </row>
    <row r="207" spans="1:2" x14ac:dyDescent="0.25">
      <c r="A207" s="3">
        <v>204</v>
      </c>
      <c r="B207" s="3" t="str">
        <f>"00116938"</f>
        <v>00116938</v>
      </c>
    </row>
    <row r="208" spans="1:2" x14ac:dyDescent="0.25">
      <c r="A208" s="3">
        <v>205</v>
      </c>
      <c r="B208" s="3" t="str">
        <f>"00117267"</f>
        <v>00117267</v>
      </c>
    </row>
    <row r="209" spans="1:2" x14ac:dyDescent="0.25">
      <c r="A209" s="3">
        <v>206</v>
      </c>
      <c r="B209" s="3" t="str">
        <f>"00117295"</f>
        <v>00117295</v>
      </c>
    </row>
    <row r="210" spans="1:2" x14ac:dyDescent="0.25">
      <c r="A210" s="3">
        <v>207</v>
      </c>
      <c r="B210" s="3" t="str">
        <f>"00117407"</f>
        <v>00117407</v>
      </c>
    </row>
    <row r="211" spans="1:2" x14ac:dyDescent="0.25">
      <c r="A211" s="3">
        <v>208</v>
      </c>
      <c r="B211" s="3" t="str">
        <f>"00117529"</f>
        <v>00117529</v>
      </c>
    </row>
    <row r="212" spans="1:2" x14ac:dyDescent="0.25">
      <c r="A212" s="3">
        <v>209</v>
      </c>
      <c r="B212" s="3" t="str">
        <f>"00117683"</f>
        <v>00117683</v>
      </c>
    </row>
    <row r="213" spans="1:2" x14ac:dyDescent="0.25">
      <c r="A213" s="3">
        <v>210</v>
      </c>
      <c r="B213" s="3" t="str">
        <f>"00117704"</f>
        <v>00117704</v>
      </c>
    </row>
    <row r="214" spans="1:2" x14ac:dyDescent="0.25">
      <c r="A214" s="3">
        <v>211</v>
      </c>
      <c r="B214" s="3" t="str">
        <f>"00118010"</f>
        <v>00118010</v>
      </c>
    </row>
    <row r="215" spans="1:2" x14ac:dyDescent="0.25">
      <c r="A215" s="3">
        <v>212</v>
      </c>
      <c r="B215" s="3" t="str">
        <f>"00118113"</f>
        <v>00118113</v>
      </c>
    </row>
    <row r="216" spans="1:2" x14ac:dyDescent="0.25">
      <c r="A216" s="3">
        <v>213</v>
      </c>
      <c r="B216" s="3" t="str">
        <f>"00118147"</f>
        <v>00118147</v>
      </c>
    </row>
    <row r="217" spans="1:2" x14ac:dyDescent="0.25">
      <c r="A217" s="3">
        <v>214</v>
      </c>
      <c r="B217" s="3" t="str">
        <f>"00118405"</f>
        <v>00118405</v>
      </c>
    </row>
    <row r="218" spans="1:2" x14ac:dyDescent="0.25">
      <c r="A218" s="3">
        <v>215</v>
      </c>
      <c r="B218" s="3" t="str">
        <f>"00118656"</f>
        <v>00118656</v>
      </c>
    </row>
    <row r="219" spans="1:2" x14ac:dyDescent="0.25">
      <c r="A219" s="3">
        <v>216</v>
      </c>
      <c r="B219" s="3" t="str">
        <f>"00118879"</f>
        <v>00118879</v>
      </c>
    </row>
    <row r="220" spans="1:2" x14ac:dyDescent="0.25">
      <c r="A220" s="3">
        <v>217</v>
      </c>
      <c r="B220" s="3" t="str">
        <f>"00119873"</f>
        <v>00119873</v>
      </c>
    </row>
    <row r="221" spans="1:2" x14ac:dyDescent="0.25">
      <c r="A221" s="3">
        <v>218</v>
      </c>
      <c r="B221" s="3" t="str">
        <f>"00120035"</f>
        <v>00120035</v>
      </c>
    </row>
    <row r="222" spans="1:2" x14ac:dyDescent="0.25">
      <c r="A222" s="3">
        <v>219</v>
      </c>
      <c r="B222" s="3" t="str">
        <f>"00120229"</f>
        <v>00120229</v>
      </c>
    </row>
    <row r="223" spans="1:2" x14ac:dyDescent="0.25">
      <c r="A223" s="3">
        <v>220</v>
      </c>
      <c r="B223" s="3" t="str">
        <f>"00120428"</f>
        <v>00120428</v>
      </c>
    </row>
    <row r="224" spans="1:2" x14ac:dyDescent="0.25">
      <c r="A224" s="3">
        <v>221</v>
      </c>
      <c r="B224" s="3" t="str">
        <f>"00120504"</f>
        <v>00120504</v>
      </c>
    </row>
    <row r="225" spans="1:2" x14ac:dyDescent="0.25">
      <c r="A225" s="3">
        <v>222</v>
      </c>
      <c r="B225" s="3" t="str">
        <f>"00121200"</f>
        <v>00121200</v>
      </c>
    </row>
    <row r="226" spans="1:2" x14ac:dyDescent="0.25">
      <c r="A226" s="3">
        <v>223</v>
      </c>
      <c r="B226" s="3" t="str">
        <f>"00121521"</f>
        <v>00121521</v>
      </c>
    </row>
    <row r="227" spans="1:2" x14ac:dyDescent="0.25">
      <c r="A227" s="3">
        <v>224</v>
      </c>
      <c r="B227" s="3" t="str">
        <f>"00121807"</f>
        <v>00121807</v>
      </c>
    </row>
    <row r="228" spans="1:2" x14ac:dyDescent="0.25">
      <c r="A228" s="3">
        <v>225</v>
      </c>
      <c r="B228" s="3" t="str">
        <f>"00121938"</f>
        <v>00121938</v>
      </c>
    </row>
    <row r="229" spans="1:2" x14ac:dyDescent="0.25">
      <c r="A229" s="3">
        <v>226</v>
      </c>
      <c r="B229" s="3" t="str">
        <f>"00123389"</f>
        <v>00123389</v>
      </c>
    </row>
    <row r="230" spans="1:2" x14ac:dyDescent="0.25">
      <c r="A230" s="3">
        <v>227</v>
      </c>
      <c r="B230" s="3" t="str">
        <f>"00123744"</f>
        <v>00123744</v>
      </c>
    </row>
    <row r="231" spans="1:2" x14ac:dyDescent="0.25">
      <c r="A231" s="3">
        <v>228</v>
      </c>
      <c r="B231" s="3" t="str">
        <f>"00123959"</f>
        <v>00123959</v>
      </c>
    </row>
    <row r="232" spans="1:2" x14ac:dyDescent="0.25">
      <c r="A232" s="3">
        <v>229</v>
      </c>
      <c r="B232" s="3" t="str">
        <f>"00124511"</f>
        <v>00124511</v>
      </c>
    </row>
    <row r="233" spans="1:2" x14ac:dyDescent="0.25">
      <c r="A233" s="3">
        <v>230</v>
      </c>
      <c r="B233" s="3" t="str">
        <f>"00124697"</f>
        <v>00124697</v>
      </c>
    </row>
    <row r="234" spans="1:2" x14ac:dyDescent="0.25">
      <c r="A234" s="3">
        <v>231</v>
      </c>
      <c r="B234" s="3" t="str">
        <f>"00124757"</f>
        <v>00124757</v>
      </c>
    </row>
    <row r="235" spans="1:2" x14ac:dyDescent="0.25">
      <c r="A235" s="3">
        <v>232</v>
      </c>
      <c r="B235" s="3" t="str">
        <f>"00124823"</f>
        <v>00124823</v>
      </c>
    </row>
    <row r="236" spans="1:2" x14ac:dyDescent="0.25">
      <c r="A236" s="3">
        <v>233</v>
      </c>
      <c r="B236" s="3" t="str">
        <f>"00125382"</f>
        <v>00125382</v>
      </c>
    </row>
    <row r="237" spans="1:2" x14ac:dyDescent="0.25">
      <c r="A237" s="3">
        <v>234</v>
      </c>
      <c r="B237" s="3" t="str">
        <f>"00125874"</f>
        <v>00125874</v>
      </c>
    </row>
    <row r="238" spans="1:2" x14ac:dyDescent="0.25">
      <c r="A238" s="3">
        <v>235</v>
      </c>
      <c r="B238" s="3" t="str">
        <f>"00125998"</f>
        <v>00125998</v>
      </c>
    </row>
    <row r="239" spans="1:2" x14ac:dyDescent="0.25">
      <c r="A239" s="3">
        <v>236</v>
      </c>
      <c r="B239" s="3" t="str">
        <f>"00126057"</f>
        <v>00126057</v>
      </c>
    </row>
    <row r="240" spans="1:2" x14ac:dyDescent="0.25">
      <c r="A240" s="3">
        <v>237</v>
      </c>
      <c r="B240" s="3" t="str">
        <f>"00126188"</f>
        <v>00126188</v>
      </c>
    </row>
    <row r="241" spans="1:2" x14ac:dyDescent="0.25">
      <c r="A241" s="3">
        <v>238</v>
      </c>
      <c r="B241" s="3" t="str">
        <f>"00126800"</f>
        <v>00126800</v>
      </c>
    </row>
    <row r="242" spans="1:2" x14ac:dyDescent="0.25">
      <c r="A242" s="3">
        <v>239</v>
      </c>
      <c r="B242" s="3" t="str">
        <f>"00126898"</f>
        <v>00126898</v>
      </c>
    </row>
    <row r="243" spans="1:2" x14ac:dyDescent="0.25">
      <c r="A243" s="3">
        <v>240</v>
      </c>
      <c r="B243" s="3" t="str">
        <f>"00126906"</f>
        <v>00126906</v>
      </c>
    </row>
    <row r="244" spans="1:2" x14ac:dyDescent="0.25">
      <c r="A244" s="3">
        <v>241</v>
      </c>
      <c r="B244" s="3" t="str">
        <f>"00127106"</f>
        <v>00127106</v>
      </c>
    </row>
    <row r="245" spans="1:2" x14ac:dyDescent="0.25">
      <c r="A245" s="3">
        <v>242</v>
      </c>
      <c r="B245" s="3" t="str">
        <f>"00127136"</f>
        <v>00127136</v>
      </c>
    </row>
    <row r="246" spans="1:2" x14ac:dyDescent="0.25">
      <c r="A246" s="3">
        <v>243</v>
      </c>
      <c r="B246" s="3" t="str">
        <f>"00127470"</f>
        <v>00127470</v>
      </c>
    </row>
    <row r="247" spans="1:2" x14ac:dyDescent="0.25">
      <c r="A247" s="3">
        <v>244</v>
      </c>
      <c r="B247" s="3" t="str">
        <f>"00127490"</f>
        <v>00127490</v>
      </c>
    </row>
    <row r="248" spans="1:2" x14ac:dyDescent="0.25">
      <c r="A248" s="3">
        <v>245</v>
      </c>
      <c r="B248" s="3" t="str">
        <f>"00127524"</f>
        <v>00127524</v>
      </c>
    </row>
    <row r="249" spans="1:2" x14ac:dyDescent="0.25">
      <c r="A249" s="3">
        <v>246</v>
      </c>
      <c r="B249" s="3" t="str">
        <f>"00127667"</f>
        <v>00127667</v>
      </c>
    </row>
    <row r="250" spans="1:2" x14ac:dyDescent="0.25">
      <c r="A250" s="3">
        <v>247</v>
      </c>
      <c r="B250" s="3" t="str">
        <f>"00127913"</f>
        <v>00127913</v>
      </c>
    </row>
    <row r="251" spans="1:2" x14ac:dyDescent="0.25">
      <c r="A251" s="3">
        <v>248</v>
      </c>
      <c r="B251" s="3" t="str">
        <f>"00128130"</f>
        <v>00128130</v>
      </c>
    </row>
    <row r="252" spans="1:2" x14ac:dyDescent="0.25">
      <c r="A252" s="3">
        <v>249</v>
      </c>
      <c r="B252" s="3" t="str">
        <f>"00128224"</f>
        <v>00128224</v>
      </c>
    </row>
    <row r="253" spans="1:2" x14ac:dyDescent="0.25">
      <c r="A253" s="3">
        <v>250</v>
      </c>
      <c r="B253" s="3" t="str">
        <f>"00129041"</f>
        <v>00129041</v>
      </c>
    </row>
    <row r="254" spans="1:2" x14ac:dyDescent="0.25">
      <c r="A254" s="3">
        <v>251</v>
      </c>
      <c r="B254" s="3" t="str">
        <f>"00129500"</f>
        <v>00129500</v>
      </c>
    </row>
    <row r="255" spans="1:2" x14ac:dyDescent="0.25">
      <c r="A255" s="3">
        <v>252</v>
      </c>
      <c r="B255" s="3" t="str">
        <f>"00129582"</f>
        <v>00129582</v>
      </c>
    </row>
    <row r="256" spans="1:2" x14ac:dyDescent="0.25">
      <c r="A256" s="3">
        <v>253</v>
      </c>
      <c r="B256" s="3" t="str">
        <f>"00129693"</f>
        <v>00129693</v>
      </c>
    </row>
    <row r="257" spans="1:2" x14ac:dyDescent="0.25">
      <c r="A257" s="3">
        <v>254</v>
      </c>
      <c r="B257" s="3" t="str">
        <f>"00129809"</f>
        <v>00129809</v>
      </c>
    </row>
    <row r="258" spans="1:2" x14ac:dyDescent="0.25">
      <c r="A258" s="3">
        <v>255</v>
      </c>
      <c r="B258" s="3" t="str">
        <f>"00130034"</f>
        <v>00130034</v>
      </c>
    </row>
    <row r="259" spans="1:2" x14ac:dyDescent="0.25">
      <c r="A259" s="3">
        <v>256</v>
      </c>
      <c r="B259" s="3" t="str">
        <f>"00130564"</f>
        <v>00130564</v>
      </c>
    </row>
    <row r="260" spans="1:2" x14ac:dyDescent="0.25">
      <c r="A260" s="3">
        <v>257</v>
      </c>
      <c r="B260" s="3" t="str">
        <f>"00130635"</f>
        <v>00130635</v>
      </c>
    </row>
    <row r="261" spans="1:2" x14ac:dyDescent="0.25">
      <c r="A261" s="3">
        <v>258</v>
      </c>
      <c r="B261" s="3" t="str">
        <f>"00130813"</f>
        <v>00130813</v>
      </c>
    </row>
    <row r="262" spans="1:2" x14ac:dyDescent="0.25">
      <c r="A262" s="3">
        <v>259</v>
      </c>
      <c r="B262" s="3" t="str">
        <f>"00130888"</f>
        <v>00130888</v>
      </c>
    </row>
    <row r="263" spans="1:2" x14ac:dyDescent="0.25">
      <c r="A263" s="3">
        <v>260</v>
      </c>
      <c r="B263" s="3" t="str">
        <f>"00131410"</f>
        <v>00131410</v>
      </c>
    </row>
    <row r="264" spans="1:2" x14ac:dyDescent="0.25">
      <c r="A264" s="3">
        <v>261</v>
      </c>
      <c r="B264" s="3" t="str">
        <f>"00131587"</f>
        <v>00131587</v>
      </c>
    </row>
    <row r="265" spans="1:2" x14ac:dyDescent="0.25">
      <c r="A265" s="3">
        <v>262</v>
      </c>
      <c r="B265" s="3" t="str">
        <f>"00131591"</f>
        <v>00131591</v>
      </c>
    </row>
    <row r="266" spans="1:2" x14ac:dyDescent="0.25">
      <c r="A266" s="3">
        <v>263</v>
      </c>
      <c r="B266" s="3" t="str">
        <f>"00132091"</f>
        <v>00132091</v>
      </c>
    </row>
    <row r="267" spans="1:2" x14ac:dyDescent="0.25">
      <c r="A267" s="3">
        <v>264</v>
      </c>
      <c r="B267" s="3" t="str">
        <f>"00132140"</f>
        <v>00132140</v>
      </c>
    </row>
    <row r="268" spans="1:2" x14ac:dyDescent="0.25">
      <c r="A268" s="3">
        <v>265</v>
      </c>
      <c r="B268" s="3" t="str">
        <f>"00132864"</f>
        <v>00132864</v>
      </c>
    </row>
    <row r="269" spans="1:2" x14ac:dyDescent="0.25">
      <c r="A269" s="3">
        <v>266</v>
      </c>
      <c r="B269" s="3" t="str">
        <f>"00133021"</f>
        <v>00133021</v>
      </c>
    </row>
    <row r="270" spans="1:2" x14ac:dyDescent="0.25">
      <c r="A270" s="3">
        <v>267</v>
      </c>
      <c r="B270" s="3" t="str">
        <f>"00135048"</f>
        <v>00135048</v>
      </c>
    </row>
    <row r="271" spans="1:2" x14ac:dyDescent="0.25">
      <c r="A271" s="3">
        <v>268</v>
      </c>
      <c r="B271" s="3" t="str">
        <f>"00135244"</f>
        <v>00135244</v>
      </c>
    </row>
    <row r="272" spans="1:2" x14ac:dyDescent="0.25">
      <c r="A272" s="3">
        <v>269</v>
      </c>
      <c r="B272" s="3" t="str">
        <f>"00137227"</f>
        <v>00137227</v>
      </c>
    </row>
    <row r="273" spans="1:2" x14ac:dyDescent="0.25">
      <c r="A273" s="3">
        <v>270</v>
      </c>
      <c r="B273" s="3" t="str">
        <f>"00137295"</f>
        <v>00137295</v>
      </c>
    </row>
    <row r="274" spans="1:2" x14ac:dyDescent="0.25">
      <c r="A274" s="3">
        <v>271</v>
      </c>
      <c r="B274" s="3" t="str">
        <f>"00137513"</f>
        <v>00137513</v>
      </c>
    </row>
    <row r="275" spans="1:2" x14ac:dyDescent="0.25">
      <c r="A275" s="3">
        <v>272</v>
      </c>
      <c r="B275" s="3" t="str">
        <f>"00138203"</f>
        <v>00138203</v>
      </c>
    </row>
    <row r="276" spans="1:2" x14ac:dyDescent="0.25">
      <c r="A276" s="3">
        <v>273</v>
      </c>
      <c r="B276" s="3" t="str">
        <f>"00139349"</f>
        <v>00139349</v>
      </c>
    </row>
    <row r="277" spans="1:2" x14ac:dyDescent="0.25">
      <c r="A277" s="3">
        <v>274</v>
      </c>
      <c r="B277" s="3" t="str">
        <f>"00139966"</f>
        <v>00139966</v>
      </c>
    </row>
    <row r="278" spans="1:2" x14ac:dyDescent="0.25">
      <c r="A278" s="3">
        <v>275</v>
      </c>
      <c r="B278" s="3" t="str">
        <f>"00140376"</f>
        <v>00140376</v>
      </c>
    </row>
    <row r="279" spans="1:2" x14ac:dyDescent="0.25">
      <c r="A279" s="3">
        <v>276</v>
      </c>
      <c r="B279" s="3" t="str">
        <f>"00140968"</f>
        <v>00140968</v>
      </c>
    </row>
    <row r="280" spans="1:2" x14ac:dyDescent="0.25">
      <c r="A280" s="3">
        <v>277</v>
      </c>
      <c r="B280" s="3" t="str">
        <f>"00141762"</f>
        <v>00141762</v>
      </c>
    </row>
    <row r="281" spans="1:2" x14ac:dyDescent="0.25">
      <c r="A281" s="3">
        <v>278</v>
      </c>
      <c r="B281" s="3" t="str">
        <f>"00142111"</f>
        <v>00142111</v>
      </c>
    </row>
    <row r="282" spans="1:2" x14ac:dyDescent="0.25">
      <c r="A282" s="3">
        <v>279</v>
      </c>
      <c r="B282" s="3" t="str">
        <f>"00142433"</f>
        <v>00142433</v>
      </c>
    </row>
    <row r="283" spans="1:2" x14ac:dyDescent="0.25">
      <c r="A283" s="3">
        <v>280</v>
      </c>
      <c r="B283" s="3" t="str">
        <f>"00142770"</f>
        <v>00142770</v>
      </c>
    </row>
    <row r="284" spans="1:2" x14ac:dyDescent="0.25">
      <c r="A284" s="3">
        <v>281</v>
      </c>
      <c r="B284" s="3" t="str">
        <f>"00142895"</f>
        <v>00142895</v>
      </c>
    </row>
    <row r="285" spans="1:2" x14ac:dyDescent="0.25">
      <c r="A285" s="3">
        <v>282</v>
      </c>
      <c r="B285" s="3" t="str">
        <f>"00143920"</f>
        <v>00143920</v>
      </c>
    </row>
    <row r="286" spans="1:2" x14ac:dyDescent="0.25">
      <c r="A286" s="3">
        <v>283</v>
      </c>
      <c r="B286" s="3" t="str">
        <f>"00144246"</f>
        <v>00144246</v>
      </c>
    </row>
    <row r="287" spans="1:2" x14ac:dyDescent="0.25">
      <c r="A287" s="3">
        <v>284</v>
      </c>
      <c r="B287" s="3" t="str">
        <f>"00144248"</f>
        <v>00144248</v>
      </c>
    </row>
    <row r="288" spans="1:2" x14ac:dyDescent="0.25">
      <c r="A288" s="3">
        <v>285</v>
      </c>
      <c r="B288" s="3" t="str">
        <f>"00145178"</f>
        <v>00145178</v>
      </c>
    </row>
    <row r="289" spans="1:2" x14ac:dyDescent="0.25">
      <c r="A289" s="3">
        <v>286</v>
      </c>
      <c r="B289" s="3" t="str">
        <f>"00145514"</f>
        <v>00145514</v>
      </c>
    </row>
    <row r="290" spans="1:2" x14ac:dyDescent="0.25">
      <c r="A290" s="3">
        <v>287</v>
      </c>
      <c r="B290" s="3" t="str">
        <f>"00145721"</f>
        <v>00145721</v>
      </c>
    </row>
    <row r="291" spans="1:2" x14ac:dyDescent="0.25">
      <c r="A291" s="3">
        <v>288</v>
      </c>
      <c r="B291" s="3" t="str">
        <f>"00148224"</f>
        <v>00148224</v>
      </c>
    </row>
    <row r="292" spans="1:2" x14ac:dyDescent="0.25">
      <c r="A292" s="3">
        <v>289</v>
      </c>
      <c r="B292" s="3" t="str">
        <f>"00149281"</f>
        <v>00149281</v>
      </c>
    </row>
    <row r="293" spans="1:2" x14ac:dyDescent="0.25">
      <c r="A293" s="3">
        <v>290</v>
      </c>
      <c r="B293" s="3" t="str">
        <f>"00149542"</f>
        <v>00149542</v>
      </c>
    </row>
    <row r="294" spans="1:2" x14ac:dyDescent="0.25">
      <c r="A294" s="3">
        <v>291</v>
      </c>
      <c r="B294" s="3" t="str">
        <f>"00149829"</f>
        <v>00149829</v>
      </c>
    </row>
    <row r="295" spans="1:2" x14ac:dyDescent="0.25">
      <c r="A295" s="3">
        <v>292</v>
      </c>
      <c r="B295" s="3" t="str">
        <f>"00152850"</f>
        <v>00152850</v>
      </c>
    </row>
    <row r="296" spans="1:2" x14ac:dyDescent="0.25">
      <c r="A296" s="3">
        <v>293</v>
      </c>
      <c r="B296" s="3" t="str">
        <f>"00153617"</f>
        <v>00153617</v>
      </c>
    </row>
    <row r="297" spans="1:2" x14ac:dyDescent="0.25">
      <c r="A297" s="3">
        <v>294</v>
      </c>
      <c r="B297" s="3" t="str">
        <f>"00153735"</f>
        <v>00153735</v>
      </c>
    </row>
    <row r="298" spans="1:2" x14ac:dyDescent="0.25">
      <c r="A298" s="3">
        <v>295</v>
      </c>
      <c r="B298" s="3" t="str">
        <f>"00153835"</f>
        <v>00153835</v>
      </c>
    </row>
    <row r="299" spans="1:2" x14ac:dyDescent="0.25">
      <c r="A299" s="3">
        <v>296</v>
      </c>
      <c r="B299" s="3" t="str">
        <f>"00153937"</f>
        <v>00153937</v>
      </c>
    </row>
    <row r="300" spans="1:2" x14ac:dyDescent="0.25">
      <c r="A300" s="3">
        <v>297</v>
      </c>
      <c r="B300" s="3" t="str">
        <f>"00154037"</f>
        <v>00154037</v>
      </c>
    </row>
    <row r="301" spans="1:2" x14ac:dyDescent="0.25">
      <c r="A301" s="3">
        <v>298</v>
      </c>
      <c r="B301" s="3" t="str">
        <f>"00154297"</f>
        <v>00154297</v>
      </c>
    </row>
    <row r="302" spans="1:2" x14ac:dyDescent="0.25">
      <c r="A302" s="3">
        <v>299</v>
      </c>
      <c r="B302" s="3" t="str">
        <f>"00154983"</f>
        <v>00154983</v>
      </c>
    </row>
    <row r="303" spans="1:2" x14ac:dyDescent="0.25">
      <c r="A303" s="3">
        <v>300</v>
      </c>
      <c r="B303" s="3" t="str">
        <f>"00155434"</f>
        <v>00155434</v>
      </c>
    </row>
    <row r="304" spans="1:2" x14ac:dyDescent="0.25">
      <c r="A304" s="3">
        <v>301</v>
      </c>
      <c r="B304" s="3" t="str">
        <f>"00157119"</f>
        <v>00157119</v>
      </c>
    </row>
    <row r="305" spans="1:2" x14ac:dyDescent="0.25">
      <c r="A305" s="3">
        <v>302</v>
      </c>
      <c r="B305" s="3" t="str">
        <f>"00157447"</f>
        <v>00157447</v>
      </c>
    </row>
    <row r="306" spans="1:2" x14ac:dyDescent="0.25">
      <c r="A306" s="3">
        <v>303</v>
      </c>
      <c r="B306" s="3" t="str">
        <f>"00157459"</f>
        <v>00157459</v>
      </c>
    </row>
    <row r="307" spans="1:2" x14ac:dyDescent="0.25">
      <c r="A307" s="3">
        <v>304</v>
      </c>
      <c r="B307" s="3" t="str">
        <f>"00157816"</f>
        <v>00157816</v>
      </c>
    </row>
    <row r="308" spans="1:2" x14ac:dyDescent="0.25">
      <c r="A308" s="3">
        <v>305</v>
      </c>
      <c r="B308" s="3" t="str">
        <f>"00158290"</f>
        <v>00158290</v>
      </c>
    </row>
    <row r="309" spans="1:2" x14ac:dyDescent="0.25">
      <c r="A309" s="3">
        <v>306</v>
      </c>
      <c r="B309" s="3" t="str">
        <f>"00159141"</f>
        <v>00159141</v>
      </c>
    </row>
    <row r="310" spans="1:2" x14ac:dyDescent="0.25">
      <c r="A310" s="3">
        <v>307</v>
      </c>
      <c r="B310" s="3" t="str">
        <f>"00159968"</f>
        <v>00159968</v>
      </c>
    </row>
    <row r="311" spans="1:2" x14ac:dyDescent="0.25">
      <c r="A311" s="3">
        <v>308</v>
      </c>
      <c r="B311" s="3" t="str">
        <f>"00160422"</f>
        <v>00160422</v>
      </c>
    </row>
    <row r="312" spans="1:2" x14ac:dyDescent="0.25">
      <c r="A312" s="3">
        <v>309</v>
      </c>
      <c r="B312" s="3" t="str">
        <f>"00160423"</f>
        <v>00160423</v>
      </c>
    </row>
    <row r="313" spans="1:2" x14ac:dyDescent="0.25">
      <c r="A313" s="3">
        <v>310</v>
      </c>
      <c r="B313" s="3" t="str">
        <f>"00161133"</f>
        <v>00161133</v>
      </c>
    </row>
    <row r="314" spans="1:2" x14ac:dyDescent="0.25">
      <c r="A314" s="3">
        <v>311</v>
      </c>
      <c r="B314" s="3" t="str">
        <f>"00161501"</f>
        <v>00161501</v>
      </c>
    </row>
    <row r="315" spans="1:2" x14ac:dyDescent="0.25">
      <c r="A315" s="3">
        <v>312</v>
      </c>
      <c r="B315" s="3" t="str">
        <f>"00161787"</f>
        <v>00161787</v>
      </c>
    </row>
    <row r="316" spans="1:2" x14ac:dyDescent="0.25">
      <c r="A316" s="3">
        <v>313</v>
      </c>
      <c r="B316" s="3" t="str">
        <f>"00162750"</f>
        <v>00162750</v>
      </c>
    </row>
    <row r="317" spans="1:2" x14ac:dyDescent="0.25">
      <c r="A317" s="3">
        <v>314</v>
      </c>
      <c r="B317" s="3" t="str">
        <f>"00162793"</f>
        <v>00162793</v>
      </c>
    </row>
    <row r="318" spans="1:2" x14ac:dyDescent="0.25">
      <c r="A318" s="3">
        <v>315</v>
      </c>
      <c r="B318" s="3" t="str">
        <f>"00162847"</f>
        <v>00162847</v>
      </c>
    </row>
    <row r="319" spans="1:2" x14ac:dyDescent="0.25">
      <c r="A319" s="3">
        <v>316</v>
      </c>
      <c r="B319" s="3" t="str">
        <f>"00163613"</f>
        <v>00163613</v>
      </c>
    </row>
    <row r="320" spans="1:2" x14ac:dyDescent="0.25">
      <c r="A320" s="3">
        <v>317</v>
      </c>
      <c r="B320" s="3" t="str">
        <f>"00163975"</f>
        <v>00163975</v>
      </c>
    </row>
    <row r="321" spans="1:2" x14ac:dyDescent="0.25">
      <c r="A321" s="3">
        <v>318</v>
      </c>
      <c r="B321" s="3" t="str">
        <f>"00164307"</f>
        <v>00164307</v>
      </c>
    </row>
    <row r="322" spans="1:2" x14ac:dyDescent="0.25">
      <c r="A322" s="3">
        <v>319</v>
      </c>
      <c r="B322" s="3" t="str">
        <f>"00166158"</f>
        <v>00166158</v>
      </c>
    </row>
    <row r="323" spans="1:2" x14ac:dyDescent="0.25">
      <c r="A323" s="3">
        <v>320</v>
      </c>
      <c r="B323" s="3" t="str">
        <f>"00166181"</f>
        <v>00166181</v>
      </c>
    </row>
    <row r="324" spans="1:2" x14ac:dyDescent="0.25">
      <c r="A324" s="3">
        <v>321</v>
      </c>
      <c r="B324" s="3" t="str">
        <f>"00167638"</f>
        <v>00167638</v>
      </c>
    </row>
    <row r="325" spans="1:2" x14ac:dyDescent="0.25">
      <c r="A325" s="3">
        <v>322</v>
      </c>
      <c r="B325" s="3" t="str">
        <f>"00167730"</f>
        <v>00167730</v>
      </c>
    </row>
    <row r="326" spans="1:2" x14ac:dyDescent="0.25">
      <c r="A326" s="3">
        <v>323</v>
      </c>
      <c r="B326" s="3" t="str">
        <f>"00167819"</f>
        <v>00167819</v>
      </c>
    </row>
    <row r="327" spans="1:2" x14ac:dyDescent="0.25">
      <c r="A327" s="3">
        <v>324</v>
      </c>
      <c r="B327" s="3" t="str">
        <f>"00168476"</f>
        <v>00168476</v>
      </c>
    </row>
    <row r="328" spans="1:2" x14ac:dyDescent="0.25">
      <c r="A328" s="3">
        <v>325</v>
      </c>
      <c r="B328" s="3" t="str">
        <f>"00168728"</f>
        <v>00168728</v>
      </c>
    </row>
    <row r="329" spans="1:2" x14ac:dyDescent="0.25">
      <c r="A329" s="3">
        <v>326</v>
      </c>
      <c r="B329" s="3" t="str">
        <f>"00170134"</f>
        <v>00170134</v>
      </c>
    </row>
    <row r="330" spans="1:2" x14ac:dyDescent="0.25">
      <c r="A330" s="3">
        <v>327</v>
      </c>
      <c r="B330" s="3" t="str">
        <f>"00173562"</f>
        <v>00173562</v>
      </c>
    </row>
    <row r="331" spans="1:2" x14ac:dyDescent="0.25">
      <c r="A331" s="3">
        <v>328</v>
      </c>
      <c r="B331" s="3" t="str">
        <f>"00173771"</f>
        <v>00173771</v>
      </c>
    </row>
    <row r="332" spans="1:2" x14ac:dyDescent="0.25">
      <c r="A332" s="3">
        <v>329</v>
      </c>
      <c r="B332" s="3" t="str">
        <f>"00176449"</f>
        <v>00176449</v>
      </c>
    </row>
    <row r="333" spans="1:2" x14ac:dyDescent="0.25">
      <c r="A333" s="3">
        <v>330</v>
      </c>
      <c r="B333" s="3" t="str">
        <f>"00177265"</f>
        <v>00177265</v>
      </c>
    </row>
    <row r="334" spans="1:2" x14ac:dyDescent="0.25">
      <c r="A334" s="3">
        <v>331</v>
      </c>
      <c r="B334" s="3" t="str">
        <f>"00177298"</f>
        <v>00177298</v>
      </c>
    </row>
    <row r="335" spans="1:2" x14ac:dyDescent="0.25">
      <c r="A335" s="3">
        <v>332</v>
      </c>
      <c r="B335" s="3" t="str">
        <f>"00179370"</f>
        <v>00179370</v>
      </c>
    </row>
    <row r="336" spans="1:2" x14ac:dyDescent="0.25">
      <c r="A336" s="3">
        <v>333</v>
      </c>
      <c r="B336" s="3" t="str">
        <f>"00182387"</f>
        <v>00182387</v>
      </c>
    </row>
    <row r="337" spans="1:2" x14ac:dyDescent="0.25">
      <c r="A337" s="3">
        <v>334</v>
      </c>
      <c r="B337" s="3" t="str">
        <f>"00182632"</f>
        <v>00182632</v>
      </c>
    </row>
    <row r="338" spans="1:2" x14ac:dyDescent="0.25">
      <c r="A338" s="3">
        <v>335</v>
      </c>
      <c r="B338" s="3" t="str">
        <f>"00182875"</f>
        <v>00182875</v>
      </c>
    </row>
    <row r="339" spans="1:2" x14ac:dyDescent="0.25">
      <c r="A339" s="3">
        <v>336</v>
      </c>
      <c r="B339" s="3" t="str">
        <f>"00184359"</f>
        <v>00184359</v>
      </c>
    </row>
    <row r="340" spans="1:2" x14ac:dyDescent="0.25">
      <c r="A340" s="3">
        <v>337</v>
      </c>
      <c r="B340" s="3" t="str">
        <f>"00185657"</f>
        <v>00185657</v>
      </c>
    </row>
    <row r="341" spans="1:2" x14ac:dyDescent="0.25">
      <c r="A341" s="3">
        <v>338</v>
      </c>
      <c r="B341" s="3" t="str">
        <f>"00187002"</f>
        <v>00187002</v>
      </c>
    </row>
    <row r="342" spans="1:2" x14ac:dyDescent="0.25">
      <c r="A342" s="3">
        <v>339</v>
      </c>
      <c r="B342" s="3" t="str">
        <f>"00189371"</f>
        <v>00189371</v>
      </c>
    </row>
    <row r="343" spans="1:2" x14ac:dyDescent="0.25">
      <c r="A343" s="3">
        <v>340</v>
      </c>
      <c r="B343" s="3" t="str">
        <f>"00189745"</f>
        <v>00189745</v>
      </c>
    </row>
    <row r="344" spans="1:2" x14ac:dyDescent="0.25">
      <c r="A344" s="3">
        <v>341</v>
      </c>
      <c r="B344" s="3" t="str">
        <f>"00189868"</f>
        <v>00189868</v>
      </c>
    </row>
    <row r="345" spans="1:2" x14ac:dyDescent="0.25">
      <c r="A345" s="3">
        <v>342</v>
      </c>
      <c r="B345" s="3" t="str">
        <f>"00193684"</f>
        <v>00193684</v>
      </c>
    </row>
    <row r="346" spans="1:2" x14ac:dyDescent="0.25">
      <c r="A346" s="3">
        <v>343</v>
      </c>
      <c r="B346" s="3" t="str">
        <f>"00193922"</f>
        <v>00193922</v>
      </c>
    </row>
    <row r="347" spans="1:2" x14ac:dyDescent="0.25">
      <c r="A347" s="3">
        <v>344</v>
      </c>
      <c r="B347" s="3" t="str">
        <f>"00194851"</f>
        <v>00194851</v>
      </c>
    </row>
    <row r="348" spans="1:2" x14ac:dyDescent="0.25">
      <c r="A348" s="3">
        <v>345</v>
      </c>
      <c r="B348" s="3" t="str">
        <f>"00194969"</f>
        <v>00194969</v>
      </c>
    </row>
    <row r="349" spans="1:2" x14ac:dyDescent="0.25">
      <c r="A349" s="3">
        <v>346</v>
      </c>
      <c r="B349" s="3" t="str">
        <f>"00195234"</f>
        <v>00195234</v>
      </c>
    </row>
    <row r="350" spans="1:2" x14ac:dyDescent="0.25">
      <c r="A350" s="3">
        <v>347</v>
      </c>
      <c r="B350" s="3" t="str">
        <f>"00197025"</f>
        <v>00197025</v>
      </c>
    </row>
    <row r="351" spans="1:2" x14ac:dyDescent="0.25">
      <c r="A351" s="3">
        <v>348</v>
      </c>
      <c r="B351" s="3" t="str">
        <f>"00198809"</f>
        <v>00198809</v>
      </c>
    </row>
    <row r="352" spans="1:2" x14ac:dyDescent="0.25">
      <c r="A352" s="3">
        <v>349</v>
      </c>
      <c r="B352" s="3" t="str">
        <f>"00198831"</f>
        <v>00198831</v>
      </c>
    </row>
    <row r="353" spans="1:2" x14ac:dyDescent="0.25">
      <c r="A353" s="3">
        <v>350</v>
      </c>
      <c r="B353" s="3" t="str">
        <f>"00199730"</f>
        <v>00199730</v>
      </c>
    </row>
    <row r="354" spans="1:2" x14ac:dyDescent="0.25">
      <c r="A354" s="3">
        <v>351</v>
      </c>
      <c r="B354" s="3" t="str">
        <f>"00203068"</f>
        <v>00203068</v>
      </c>
    </row>
    <row r="355" spans="1:2" x14ac:dyDescent="0.25">
      <c r="A355" s="3">
        <v>352</v>
      </c>
      <c r="B355" s="3" t="str">
        <f>"00203374"</f>
        <v>00203374</v>
      </c>
    </row>
    <row r="356" spans="1:2" x14ac:dyDescent="0.25">
      <c r="A356" s="3">
        <v>353</v>
      </c>
      <c r="B356" s="3" t="str">
        <f>"00203417"</f>
        <v>00203417</v>
      </c>
    </row>
    <row r="357" spans="1:2" x14ac:dyDescent="0.25">
      <c r="A357" s="3">
        <v>354</v>
      </c>
      <c r="B357" s="3" t="str">
        <f>"00206279"</f>
        <v>00206279</v>
      </c>
    </row>
    <row r="358" spans="1:2" x14ac:dyDescent="0.25">
      <c r="A358" s="3">
        <v>355</v>
      </c>
      <c r="B358" s="3" t="str">
        <f>"00208775"</f>
        <v>00208775</v>
      </c>
    </row>
    <row r="359" spans="1:2" x14ac:dyDescent="0.25">
      <c r="A359" s="3">
        <v>356</v>
      </c>
      <c r="B359" s="3" t="str">
        <f>"00209206"</f>
        <v>00209206</v>
      </c>
    </row>
    <row r="360" spans="1:2" x14ac:dyDescent="0.25">
      <c r="A360" s="3">
        <v>357</v>
      </c>
      <c r="B360" s="3" t="str">
        <f>"00209277"</f>
        <v>00209277</v>
      </c>
    </row>
    <row r="361" spans="1:2" x14ac:dyDescent="0.25">
      <c r="A361" s="3">
        <v>358</v>
      </c>
      <c r="B361" s="3" t="str">
        <f>"00209304"</f>
        <v>00209304</v>
      </c>
    </row>
    <row r="362" spans="1:2" x14ac:dyDescent="0.25">
      <c r="A362" s="3">
        <v>359</v>
      </c>
      <c r="B362" s="3" t="str">
        <f>"00210023"</f>
        <v>00210023</v>
      </c>
    </row>
    <row r="363" spans="1:2" x14ac:dyDescent="0.25">
      <c r="A363" s="3">
        <v>360</v>
      </c>
      <c r="B363" s="3" t="str">
        <f>"00210061"</f>
        <v>00210061</v>
      </c>
    </row>
    <row r="364" spans="1:2" x14ac:dyDescent="0.25">
      <c r="A364" s="3">
        <v>361</v>
      </c>
      <c r="B364" s="3" t="str">
        <f>"00211932"</f>
        <v>00211932</v>
      </c>
    </row>
    <row r="365" spans="1:2" x14ac:dyDescent="0.25">
      <c r="A365" s="3">
        <v>362</v>
      </c>
      <c r="B365" s="3" t="str">
        <f>"00213338"</f>
        <v>00213338</v>
      </c>
    </row>
    <row r="366" spans="1:2" x14ac:dyDescent="0.25">
      <c r="A366" s="3">
        <v>363</v>
      </c>
      <c r="B366" s="3" t="str">
        <f>"00215052"</f>
        <v>00215052</v>
      </c>
    </row>
    <row r="367" spans="1:2" x14ac:dyDescent="0.25">
      <c r="A367" s="3">
        <v>364</v>
      </c>
      <c r="B367" s="3" t="str">
        <f>"00216074"</f>
        <v>00216074</v>
      </c>
    </row>
    <row r="368" spans="1:2" x14ac:dyDescent="0.25">
      <c r="A368" s="3">
        <v>365</v>
      </c>
      <c r="B368" s="3" t="str">
        <f>"00216119"</f>
        <v>00216119</v>
      </c>
    </row>
    <row r="369" spans="1:2" x14ac:dyDescent="0.25">
      <c r="A369" s="3">
        <v>366</v>
      </c>
      <c r="B369" s="3" t="str">
        <f>"00216234"</f>
        <v>00216234</v>
      </c>
    </row>
    <row r="370" spans="1:2" x14ac:dyDescent="0.25">
      <c r="A370" s="3">
        <v>367</v>
      </c>
      <c r="B370" s="3" t="str">
        <f>"00217340"</f>
        <v>00217340</v>
      </c>
    </row>
    <row r="371" spans="1:2" x14ac:dyDescent="0.25">
      <c r="A371" s="3">
        <v>368</v>
      </c>
      <c r="B371" s="3" t="str">
        <f>"00219052"</f>
        <v>00219052</v>
      </c>
    </row>
    <row r="372" spans="1:2" x14ac:dyDescent="0.25">
      <c r="A372" s="3">
        <v>369</v>
      </c>
      <c r="B372" s="3" t="str">
        <f>"00221030"</f>
        <v>00221030</v>
      </c>
    </row>
    <row r="373" spans="1:2" x14ac:dyDescent="0.25">
      <c r="A373" s="3">
        <v>370</v>
      </c>
      <c r="B373" s="3" t="str">
        <f>"00221951"</f>
        <v>00221951</v>
      </c>
    </row>
    <row r="374" spans="1:2" x14ac:dyDescent="0.25">
      <c r="A374" s="3">
        <v>371</v>
      </c>
      <c r="B374" s="3" t="str">
        <f>"00222245"</f>
        <v>00222245</v>
      </c>
    </row>
    <row r="375" spans="1:2" x14ac:dyDescent="0.25">
      <c r="A375" s="3">
        <v>372</v>
      </c>
      <c r="B375" s="3" t="str">
        <f>"00223270"</f>
        <v>00223270</v>
      </c>
    </row>
    <row r="376" spans="1:2" x14ac:dyDescent="0.25">
      <c r="A376" s="3">
        <v>373</v>
      </c>
      <c r="B376" s="3" t="str">
        <f>"00223525"</f>
        <v>00223525</v>
      </c>
    </row>
    <row r="377" spans="1:2" x14ac:dyDescent="0.25">
      <c r="A377" s="3">
        <v>374</v>
      </c>
      <c r="B377" s="3" t="str">
        <f>"00226038"</f>
        <v>00226038</v>
      </c>
    </row>
    <row r="378" spans="1:2" x14ac:dyDescent="0.25">
      <c r="A378" s="3">
        <v>375</v>
      </c>
      <c r="B378" s="3" t="str">
        <f>"00227025"</f>
        <v>00227025</v>
      </c>
    </row>
    <row r="379" spans="1:2" x14ac:dyDescent="0.25">
      <c r="A379" s="3">
        <v>376</v>
      </c>
      <c r="B379" s="3" t="str">
        <f>"00227232"</f>
        <v>00227232</v>
      </c>
    </row>
    <row r="380" spans="1:2" x14ac:dyDescent="0.25">
      <c r="A380" s="3">
        <v>377</v>
      </c>
      <c r="B380" s="3" t="str">
        <f>"00227762"</f>
        <v>00227762</v>
      </c>
    </row>
    <row r="381" spans="1:2" x14ac:dyDescent="0.25">
      <c r="A381" s="3">
        <v>378</v>
      </c>
      <c r="B381" s="3" t="str">
        <f>"00227935"</f>
        <v>00227935</v>
      </c>
    </row>
    <row r="382" spans="1:2" x14ac:dyDescent="0.25">
      <c r="A382" s="3">
        <v>379</v>
      </c>
      <c r="B382" s="3" t="str">
        <f>"00228519"</f>
        <v>00228519</v>
      </c>
    </row>
    <row r="383" spans="1:2" x14ac:dyDescent="0.25">
      <c r="A383" s="3">
        <v>380</v>
      </c>
      <c r="B383" s="3" t="str">
        <f>"00228898"</f>
        <v>00228898</v>
      </c>
    </row>
    <row r="384" spans="1:2" x14ac:dyDescent="0.25">
      <c r="A384" s="3">
        <v>381</v>
      </c>
      <c r="B384" s="3" t="str">
        <f>"00229099"</f>
        <v>00229099</v>
      </c>
    </row>
    <row r="385" spans="1:2" x14ac:dyDescent="0.25">
      <c r="A385" s="3">
        <v>382</v>
      </c>
      <c r="B385" s="3" t="str">
        <f>"00229230"</f>
        <v>00229230</v>
      </c>
    </row>
    <row r="386" spans="1:2" x14ac:dyDescent="0.25">
      <c r="A386" s="3">
        <v>383</v>
      </c>
      <c r="B386" s="3" t="str">
        <f>"00229391"</f>
        <v>00229391</v>
      </c>
    </row>
    <row r="387" spans="1:2" x14ac:dyDescent="0.25">
      <c r="A387" s="3">
        <v>384</v>
      </c>
      <c r="B387" s="3" t="str">
        <f>"00229893"</f>
        <v>00229893</v>
      </c>
    </row>
    <row r="388" spans="1:2" x14ac:dyDescent="0.25">
      <c r="A388" s="3">
        <v>385</v>
      </c>
      <c r="B388" s="3" t="str">
        <f>"00230580"</f>
        <v>00230580</v>
      </c>
    </row>
    <row r="389" spans="1:2" x14ac:dyDescent="0.25">
      <c r="A389" s="3">
        <v>386</v>
      </c>
      <c r="B389" s="3" t="str">
        <f>"00230715"</f>
        <v>00230715</v>
      </c>
    </row>
    <row r="390" spans="1:2" x14ac:dyDescent="0.25">
      <c r="A390" s="3">
        <v>387</v>
      </c>
      <c r="B390" s="3" t="str">
        <f>"00232009"</f>
        <v>00232009</v>
      </c>
    </row>
    <row r="391" spans="1:2" x14ac:dyDescent="0.25">
      <c r="A391" s="3">
        <v>388</v>
      </c>
      <c r="B391" s="3" t="str">
        <f>"00232960"</f>
        <v>00232960</v>
      </c>
    </row>
    <row r="392" spans="1:2" x14ac:dyDescent="0.25">
      <c r="A392" s="3">
        <v>389</v>
      </c>
      <c r="B392" s="3" t="str">
        <f>"00234294"</f>
        <v>00234294</v>
      </c>
    </row>
    <row r="393" spans="1:2" x14ac:dyDescent="0.25">
      <c r="A393" s="3">
        <v>390</v>
      </c>
      <c r="B393" s="3" t="str">
        <f>"00234723"</f>
        <v>00234723</v>
      </c>
    </row>
    <row r="394" spans="1:2" x14ac:dyDescent="0.25">
      <c r="A394" s="3">
        <v>391</v>
      </c>
      <c r="B394" s="3" t="str">
        <f>"00235860"</f>
        <v>00235860</v>
      </c>
    </row>
    <row r="395" spans="1:2" x14ac:dyDescent="0.25">
      <c r="A395" s="3">
        <v>392</v>
      </c>
      <c r="B395" s="3" t="str">
        <f>"00235880"</f>
        <v>00235880</v>
      </c>
    </row>
    <row r="396" spans="1:2" x14ac:dyDescent="0.25">
      <c r="A396" s="3">
        <v>393</v>
      </c>
      <c r="B396" s="3" t="str">
        <f>"00236090"</f>
        <v>00236090</v>
      </c>
    </row>
    <row r="397" spans="1:2" x14ac:dyDescent="0.25">
      <c r="A397" s="3">
        <v>394</v>
      </c>
      <c r="B397" s="3" t="str">
        <f>"00236225"</f>
        <v>00236225</v>
      </c>
    </row>
    <row r="398" spans="1:2" x14ac:dyDescent="0.25">
      <c r="A398" s="3">
        <v>395</v>
      </c>
      <c r="B398" s="3" t="str">
        <f>"00236884"</f>
        <v>00236884</v>
      </c>
    </row>
    <row r="399" spans="1:2" x14ac:dyDescent="0.25">
      <c r="A399" s="3">
        <v>396</v>
      </c>
      <c r="B399" s="3" t="str">
        <f>"00237143"</f>
        <v>00237143</v>
      </c>
    </row>
    <row r="400" spans="1:2" x14ac:dyDescent="0.25">
      <c r="A400" s="3">
        <v>397</v>
      </c>
      <c r="B400" s="3" t="str">
        <f>"00237204"</f>
        <v>00237204</v>
      </c>
    </row>
    <row r="401" spans="1:2" x14ac:dyDescent="0.25">
      <c r="A401" s="3">
        <v>398</v>
      </c>
      <c r="B401" s="3" t="str">
        <f>"00237382"</f>
        <v>00237382</v>
      </c>
    </row>
    <row r="402" spans="1:2" x14ac:dyDescent="0.25">
      <c r="A402" s="3">
        <v>399</v>
      </c>
      <c r="B402" s="3" t="str">
        <f>"00237676"</f>
        <v>00237676</v>
      </c>
    </row>
    <row r="403" spans="1:2" x14ac:dyDescent="0.25">
      <c r="A403" s="3">
        <v>400</v>
      </c>
      <c r="B403" s="3" t="str">
        <f>"00238093"</f>
        <v>00238093</v>
      </c>
    </row>
    <row r="404" spans="1:2" x14ac:dyDescent="0.25">
      <c r="A404" s="3">
        <v>401</v>
      </c>
      <c r="B404" s="3" t="str">
        <f>"00239107"</f>
        <v>00239107</v>
      </c>
    </row>
    <row r="405" spans="1:2" x14ac:dyDescent="0.25">
      <c r="A405" s="3">
        <v>402</v>
      </c>
      <c r="B405" s="3" t="str">
        <f>"00239119"</f>
        <v>00239119</v>
      </c>
    </row>
    <row r="406" spans="1:2" x14ac:dyDescent="0.25">
      <c r="A406" s="3">
        <v>403</v>
      </c>
      <c r="B406" s="3" t="str">
        <f>"00239502"</f>
        <v>00239502</v>
      </c>
    </row>
    <row r="407" spans="1:2" x14ac:dyDescent="0.25">
      <c r="A407" s="3">
        <v>404</v>
      </c>
      <c r="B407" s="3" t="str">
        <f>"00239696"</f>
        <v>00239696</v>
      </c>
    </row>
    <row r="408" spans="1:2" x14ac:dyDescent="0.25">
      <c r="A408" s="3">
        <v>405</v>
      </c>
      <c r="B408" s="3" t="str">
        <f>"00240051"</f>
        <v>00240051</v>
      </c>
    </row>
    <row r="409" spans="1:2" x14ac:dyDescent="0.25">
      <c r="A409" s="3">
        <v>406</v>
      </c>
      <c r="B409" s="3" t="str">
        <f>"00240181"</f>
        <v>00240181</v>
      </c>
    </row>
    <row r="410" spans="1:2" x14ac:dyDescent="0.25">
      <c r="A410" s="3">
        <v>407</v>
      </c>
      <c r="B410" s="3" t="str">
        <f>"00240495"</f>
        <v>00240495</v>
      </c>
    </row>
    <row r="411" spans="1:2" x14ac:dyDescent="0.25">
      <c r="A411" s="3">
        <v>408</v>
      </c>
      <c r="B411" s="3" t="str">
        <f>"00240532"</f>
        <v>00240532</v>
      </c>
    </row>
    <row r="412" spans="1:2" x14ac:dyDescent="0.25">
      <c r="A412" s="3">
        <v>409</v>
      </c>
      <c r="B412" s="3" t="str">
        <f>"00240772"</f>
        <v>00240772</v>
      </c>
    </row>
    <row r="413" spans="1:2" x14ac:dyDescent="0.25">
      <c r="A413" s="3">
        <v>410</v>
      </c>
      <c r="B413" s="3" t="str">
        <f>"00241003"</f>
        <v>00241003</v>
      </c>
    </row>
    <row r="414" spans="1:2" x14ac:dyDescent="0.25">
      <c r="A414" s="3">
        <v>411</v>
      </c>
      <c r="B414" s="3" t="str">
        <f>"00241035"</f>
        <v>00241035</v>
      </c>
    </row>
    <row r="415" spans="1:2" x14ac:dyDescent="0.25">
      <c r="A415" s="3">
        <v>412</v>
      </c>
      <c r="B415" s="3" t="str">
        <f>"00241037"</f>
        <v>00241037</v>
      </c>
    </row>
    <row r="416" spans="1:2" x14ac:dyDescent="0.25">
      <c r="A416" s="3">
        <v>413</v>
      </c>
      <c r="B416" s="3" t="str">
        <f>"00241472"</f>
        <v>00241472</v>
      </c>
    </row>
    <row r="417" spans="1:2" x14ac:dyDescent="0.25">
      <c r="A417" s="3">
        <v>414</v>
      </c>
      <c r="B417" s="3" t="str">
        <f>"00241589"</f>
        <v>00241589</v>
      </c>
    </row>
    <row r="418" spans="1:2" x14ac:dyDescent="0.25">
      <c r="A418" s="3">
        <v>415</v>
      </c>
      <c r="B418" s="3" t="str">
        <f>"00241593"</f>
        <v>00241593</v>
      </c>
    </row>
    <row r="419" spans="1:2" x14ac:dyDescent="0.25">
      <c r="A419" s="3">
        <v>416</v>
      </c>
      <c r="B419" s="3" t="str">
        <f>"00241720"</f>
        <v>00241720</v>
      </c>
    </row>
    <row r="420" spans="1:2" x14ac:dyDescent="0.25">
      <c r="A420" s="3">
        <v>417</v>
      </c>
      <c r="B420" s="3" t="str">
        <f>"00241765"</f>
        <v>00241765</v>
      </c>
    </row>
    <row r="421" spans="1:2" x14ac:dyDescent="0.25">
      <c r="A421" s="3">
        <v>418</v>
      </c>
      <c r="B421" s="3" t="str">
        <f>"00242056"</f>
        <v>00242056</v>
      </c>
    </row>
    <row r="422" spans="1:2" x14ac:dyDescent="0.25">
      <c r="A422" s="3">
        <v>419</v>
      </c>
      <c r="B422" s="3" t="str">
        <f>"00242213"</f>
        <v>00242213</v>
      </c>
    </row>
    <row r="423" spans="1:2" x14ac:dyDescent="0.25">
      <c r="A423" s="3">
        <v>420</v>
      </c>
      <c r="B423" s="3" t="str">
        <f>"00242282"</f>
        <v>00242282</v>
      </c>
    </row>
    <row r="424" spans="1:2" x14ac:dyDescent="0.25">
      <c r="A424" s="3">
        <v>421</v>
      </c>
      <c r="B424" s="3" t="str">
        <f>"00242443"</f>
        <v>00242443</v>
      </c>
    </row>
    <row r="425" spans="1:2" x14ac:dyDescent="0.25">
      <c r="A425" s="3">
        <v>422</v>
      </c>
      <c r="B425" s="3" t="str">
        <f>"00242865"</f>
        <v>00242865</v>
      </c>
    </row>
    <row r="426" spans="1:2" x14ac:dyDescent="0.25">
      <c r="A426" s="3">
        <v>423</v>
      </c>
      <c r="B426" s="3" t="str">
        <f>"00243078"</f>
        <v>00243078</v>
      </c>
    </row>
    <row r="427" spans="1:2" x14ac:dyDescent="0.25">
      <c r="A427" s="3">
        <v>424</v>
      </c>
      <c r="B427" s="3" t="str">
        <f>"00243344"</f>
        <v>00243344</v>
      </c>
    </row>
    <row r="428" spans="1:2" x14ac:dyDescent="0.25">
      <c r="A428" s="3">
        <v>425</v>
      </c>
      <c r="B428" s="3" t="str">
        <f>"00243814"</f>
        <v>00243814</v>
      </c>
    </row>
    <row r="429" spans="1:2" x14ac:dyDescent="0.25">
      <c r="A429" s="3">
        <v>426</v>
      </c>
      <c r="B429" s="3" t="str">
        <f>"00243851"</f>
        <v>00243851</v>
      </c>
    </row>
    <row r="430" spans="1:2" x14ac:dyDescent="0.25">
      <c r="A430" s="3">
        <v>427</v>
      </c>
      <c r="B430" s="3" t="str">
        <f>"00244058"</f>
        <v>00244058</v>
      </c>
    </row>
    <row r="431" spans="1:2" x14ac:dyDescent="0.25">
      <c r="A431" s="3">
        <v>428</v>
      </c>
      <c r="B431" s="3" t="str">
        <f>"00244215"</f>
        <v>00244215</v>
      </c>
    </row>
    <row r="432" spans="1:2" x14ac:dyDescent="0.25">
      <c r="A432" s="3">
        <v>429</v>
      </c>
      <c r="B432" s="3" t="str">
        <f>"00244224"</f>
        <v>00244224</v>
      </c>
    </row>
    <row r="433" spans="1:2" x14ac:dyDescent="0.25">
      <c r="A433" s="3">
        <v>430</v>
      </c>
      <c r="B433" s="3" t="str">
        <f>"00244916"</f>
        <v>00244916</v>
      </c>
    </row>
    <row r="434" spans="1:2" x14ac:dyDescent="0.25">
      <c r="A434" s="3">
        <v>431</v>
      </c>
      <c r="B434" s="3" t="str">
        <f>"00245083"</f>
        <v>00245083</v>
      </c>
    </row>
    <row r="435" spans="1:2" x14ac:dyDescent="0.25">
      <c r="A435" s="3">
        <v>432</v>
      </c>
      <c r="B435" s="3" t="str">
        <f>"00245343"</f>
        <v>00245343</v>
      </c>
    </row>
    <row r="436" spans="1:2" x14ac:dyDescent="0.25">
      <c r="A436" s="3">
        <v>433</v>
      </c>
      <c r="B436" s="3" t="str">
        <f>"00246117"</f>
        <v>00246117</v>
      </c>
    </row>
    <row r="437" spans="1:2" x14ac:dyDescent="0.25">
      <c r="A437" s="3">
        <v>434</v>
      </c>
      <c r="B437" s="3" t="str">
        <f>"00248369"</f>
        <v>00248369</v>
      </c>
    </row>
    <row r="438" spans="1:2" x14ac:dyDescent="0.25">
      <c r="A438" s="3">
        <v>435</v>
      </c>
      <c r="B438" s="3" t="str">
        <f>"00249050"</f>
        <v>00249050</v>
      </c>
    </row>
    <row r="439" spans="1:2" x14ac:dyDescent="0.25">
      <c r="A439" s="3">
        <v>436</v>
      </c>
      <c r="B439" s="3" t="str">
        <f>"00255431"</f>
        <v>00255431</v>
      </c>
    </row>
    <row r="440" spans="1:2" x14ac:dyDescent="0.25">
      <c r="A440" s="3">
        <v>437</v>
      </c>
      <c r="B440" s="3" t="str">
        <f>"00256362"</f>
        <v>00256362</v>
      </c>
    </row>
    <row r="441" spans="1:2" x14ac:dyDescent="0.25">
      <c r="A441" s="3">
        <v>438</v>
      </c>
      <c r="B441" s="3" t="str">
        <f>"00257914"</f>
        <v>00257914</v>
      </c>
    </row>
    <row r="442" spans="1:2" x14ac:dyDescent="0.25">
      <c r="A442" s="3">
        <v>439</v>
      </c>
      <c r="B442" s="3" t="str">
        <f>"00260999"</f>
        <v>00260999</v>
      </c>
    </row>
    <row r="443" spans="1:2" x14ac:dyDescent="0.25">
      <c r="A443" s="3">
        <v>440</v>
      </c>
      <c r="B443" s="3" t="str">
        <f>"00264934"</f>
        <v>00264934</v>
      </c>
    </row>
    <row r="444" spans="1:2" x14ac:dyDescent="0.25">
      <c r="A444" s="3">
        <v>441</v>
      </c>
      <c r="B444" s="3" t="str">
        <f>"00269658"</f>
        <v>00269658</v>
      </c>
    </row>
    <row r="445" spans="1:2" x14ac:dyDescent="0.25">
      <c r="A445" s="3">
        <v>442</v>
      </c>
      <c r="B445" s="3" t="str">
        <f>"00280006"</f>
        <v>00280006</v>
      </c>
    </row>
    <row r="446" spans="1:2" x14ac:dyDescent="0.25">
      <c r="A446" s="3">
        <v>443</v>
      </c>
      <c r="B446" s="3" t="str">
        <f>"00293282"</f>
        <v>00293282</v>
      </c>
    </row>
    <row r="447" spans="1:2" x14ac:dyDescent="0.25">
      <c r="A447" s="3">
        <v>444</v>
      </c>
      <c r="B447" s="3" t="str">
        <f>"00294833"</f>
        <v>00294833</v>
      </c>
    </row>
    <row r="448" spans="1:2" x14ac:dyDescent="0.25">
      <c r="A448" s="3">
        <v>445</v>
      </c>
      <c r="B448" s="3" t="str">
        <f>"00296354"</f>
        <v>00296354</v>
      </c>
    </row>
    <row r="449" spans="1:2" x14ac:dyDescent="0.25">
      <c r="A449" s="3">
        <v>446</v>
      </c>
      <c r="B449" s="3" t="str">
        <f>"00297448"</f>
        <v>00297448</v>
      </c>
    </row>
    <row r="450" spans="1:2" x14ac:dyDescent="0.25">
      <c r="A450" s="3">
        <v>447</v>
      </c>
      <c r="B450" s="3" t="str">
        <f>"00297569"</f>
        <v>00297569</v>
      </c>
    </row>
    <row r="451" spans="1:2" x14ac:dyDescent="0.25">
      <c r="A451" s="3">
        <v>448</v>
      </c>
      <c r="B451" s="3" t="str">
        <f>"00297740"</f>
        <v>00297740</v>
      </c>
    </row>
    <row r="452" spans="1:2" x14ac:dyDescent="0.25">
      <c r="A452" s="3">
        <v>449</v>
      </c>
      <c r="B452" s="3" t="str">
        <f>"00298065"</f>
        <v>00298065</v>
      </c>
    </row>
    <row r="453" spans="1:2" x14ac:dyDescent="0.25">
      <c r="A453" s="3">
        <v>450</v>
      </c>
      <c r="B453" s="3" t="str">
        <f>"00298089"</f>
        <v>00298089</v>
      </c>
    </row>
    <row r="454" spans="1:2" x14ac:dyDescent="0.25">
      <c r="A454" s="3">
        <v>451</v>
      </c>
      <c r="B454" s="3" t="str">
        <f>"00302415"</f>
        <v>00302415</v>
      </c>
    </row>
    <row r="455" spans="1:2" x14ac:dyDescent="0.25">
      <c r="A455" s="3">
        <v>452</v>
      </c>
      <c r="B455" s="3" t="str">
        <f>"00305128"</f>
        <v>00305128</v>
      </c>
    </row>
    <row r="456" spans="1:2" x14ac:dyDescent="0.25">
      <c r="A456" s="3">
        <v>453</v>
      </c>
      <c r="B456" s="3" t="str">
        <f>"00308549"</f>
        <v>00308549</v>
      </c>
    </row>
    <row r="457" spans="1:2" x14ac:dyDescent="0.25">
      <c r="A457" s="3">
        <v>454</v>
      </c>
      <c r="B457" s="3" t="str">
        <f>"00309519"</f>
        <v>00309519</v>
      </c>
    </row>
    <row r="458" spans="1:2" x14ac:dyDescent="0.25">
      <c r="A458" s="3">
        <v>455</v>
      </c>
      <c r="B458" s="3" t="str">
        <f>"00311163"</f>
        <v>00311163</v>
      </c>
    </row>
    <row r="459" spans="1:2" x14ac:dyDescent="0.25">
      <c r="A459" s="3">
        <v>456</v>
      </c>
      <c r="B459" s="3" t="str">
        <f>"00314142"</f>
        <v>00314142</v>
      </c>
    </row>
    <row r="460" spans="1:2" x14ac:dyDescent="0.25">
      <c r="A460" s="3">
        <v>457</v>
      </c>
      <c r="B460" s="3" t="str">
        <f>"00319793"</f>
        <v>00319793</v>
      </c>
    </row>
    <row r="461" spans="1:2" x14ac:dyDescent="0.25">
      <c r="A461" s="3">
        <v>458</v>
      </c>
      <c r="B461" s="3" t="str">
        <f>"00323800"</f>
        <v>00323800</v>
      </c>
    </row>
    <row r="462" spans="1:2" x14ac:dyDescent="0.25">
      <c r="A462" s="3">
        <v>459</v>
      </c>
      <c r="B462" s="3" t="str">
        <f>"00328882"</f>
        <v>00328882</v>
      </c>
    </row>
    <row r="463" spans="1:2" x14ac:dyDescent="0.25">
      <c r="A463" s="3">
        <v>460</v>
      </c>
      <c r="B463" s="3" t="str">
        <f>"00339333"</f>
        <v>00339333</v>
      </c>
    </row>
    <row r="464" spans="1:2" x14ac:dyDescent="0.25">
      <c r="A464" s="3">
        <v>461</v>
      </c>
      <c r="B464" s="3" t="str">
        <f>"00340177"</f>
        <v>00340177</v>
      </c>
    </row>
    <row r="465" spans="1:2" x14ac:dyDescent="0.25">
      <c r="A465" s="3">
        <v>462</v>
      </c>
      <c r="B465" s="3" t="str">
        <f>"00346239"</f>
        <v>00346239</v>
      </c>
    </row>
    <row r="466" spans="1:2" x14ac:dyDescent="0.25">
      <c r="A466" s="3">
        <v>463</v>
      </c>
      <c r="B466" s="3" t="str">
        <f>"00353121"</f>
        <v>00353121</v>
      </c>
    </row>
    <row r="467" spans="1:2" x14ac:dyDescent="0.25">
      <c r="A467" s="3">
        <v>464</v>
      </c>
      <c r="B467" s="3" t="str">
        <f>"00355197"</f>
        <v>00355197</v>
      </c>
    </row>
    <row r="468" spans="1:2" x14ac:dyDescent="0.25">
      <c r="A468" s="3">
        <v>465</v>
      </c>
      <c r="B468" s="3" t="str">
        <f>"00360841"</f>
        <v>00360841</v>
      </c>
    </row>
    <row r="469" spans="1:2" x14ac:dyDescent="0.25">
      <c r="A469" s="3">
        <v>466</v>
      </c>
      <c r="B469" s="3" t="str">
        <f>"00362197"</f>
        <v>00362197</v>
      </c>
    </row>
    <row r="470" spans="1:2" x14ac:dyDescent="0.25">
      <c r="A470" s="3">
        <v>467</v>
      </c>
      <c r="B470" s="3" t="str">
        <f>"00362998"</f>
        <v>00362998</v>
      </c>
    </row>
    <row r="471" spans="1:2" x14ac:dyDescent="0.25">
      <c r="A471" s="3">
        <v>468</v>
      </c>
      <c r="B471" s="3" t="str">
        <f>"00366742"</f>
        <v>00366742</v>
      </c>
    </row>
    <row r="472" spans="1:2" x14ac:dyDescent="0.25">
      <c r="A472" s="3">
        <v>469</v>
      </c>
      <c r="B472" s="3" t="str">
        <f>"00367037"</f>
        <v>00367037</v>
      </c>
    </row>
    <row r="473" spans="1:2" x14ac:dyDescent="0.25">
      <c r="A473" s="3">
        <v>470</v>
      </c>
      <c r="B473" s="3" t="str">
        <f>"00369285"</f>
        <v>00369285</v>
      </c>
    </row>
    <row r="474" spans="1:2" x14ac:dyDescent="0.25">
      <c r="A474" s="3">
        <v>471</v>
      </c>
      <c r="B474" s="3" t="str">
        <f>"00369522"</f>
        <v>00369522</v>
      </c>
    </row>
    <row r="475" spans="1:2" x14ac:dyDescent="0.25">
      <c r="A475" s="3">
        <v>472</v>
      </c>
      <c r="B475" s="3" t="str">
        <f>"00371493"</f>
        <v>00371493</v>
      </c>
    </row>
    <row r="476" spans="1:2" x14ac:dyDescent="0.25">
      <c r="A476" s="3">
        <v>473</v>
      </c>
      <c r="B476" s="3" t="str">
        <f>"00385736"</f>
        <v>00385736</v>
      </c>
    </row>
    <row r="477" spans="1:2" x14ac:dyDescent="0.25">
      <c r="A477" s="3">
        <v>474</v>
      </c>
      <c r="B477" s="3" t="str">
        <f>"00389342"</f>
        <v>00389342</v>
      </c>
    </row>
    <row r="478" spans="1:2" x14ac:dyDescent="0.25">
      <c r="A478" s="3">
        <v>475</v>
      </c>
      <c r="B478" s="3" t="str">
        <f>"00404990"</f>
        <v>00404990</v>
      </c>
    </row>
    <row r="479" spans="1:2" x14ac:dyDescent="0.25">
      <c r="A479" s="3">
        <v>476</v>
      </c>
      <c r="B479" s="3" t="str">
        <f>"00424339"</f>
        <v>00424339</v>
      </c>
    </row>
    <row r="480" spans="1:2" x14ac:dyDescent="0.25">
      <c r="A480" s="3">
        <v>477</v>
      </c>
      <c r="B480" s="3" t="str">
        <f>"00427648"</f>
        <v>00427648</v>
      </c>
    </row>
    <row r="481" spans="1:2" x14ac:dyDescent="0.25">
      <c r="A481" s="3">
        <v>478</v>
      </c>
      <c r="B481" s="3" t="str">
        <f>"00427687"</f>
        <v>00427687</v>
      </c>
    </row>
    <row r="482" spans="1:2" x14ac:dyDescent="0.25">
      <c r="A482" s="3">
        <v>479</v>
      </c>
      <c r="B482" s="3" t="str">
        <f>"00430965"</f>
        <v>00430965</v>
      </c>
    </row>
    <row r="483" spans="1:2" x14ac:dyDescent="0.25">
      <c r="A483" s="3">
        <v>480</v>
      </c>
      <c r="B483" s="3" t="str">
        <f>"00431172"</f>
        <v>00431172</v>
      </c>
    </row>
    <row r="484" spans="1:2" x14ac:dyDescent="0.25">
      <c r="A484" s="3">
        <v>481</v>
      </c>
      <c r="B484" s="3" t="str">
        <f>"00431471"</f>
        <v>00431471</v>
      </c>
    </row>
    <row r="485" spans="1:2" x14ac:dyDescent="0.25">
      <c r="A485" s="3">
        <v>482</v>
      </c>
      <c r="B485" s="3" t="str">
        <f>"00431664"</f>
        <v>00431664</v>
      </c>
    </row>
    <row r="486" spans="1:2" x14ac:dyDescent="0.25">
      <c r="A486" s="3">
        <v>483</v>
      </c>
      <c r="B486" s="3" t="str">
        <f>"00431793"</f>
        <v>00431793</v>
      </c>
    </row>
    <row r="487" spans="1:2" x14ac:dyDescent="0.25">
      <c r="A487" s="3">
        <v>484</v>
      </c>
      <c r="B487" s="3" t="str">
        <f>"00432925"</f>
        <v>00432925</v>
      </c>
    </row>
    <row r="488" spans="1:2" x14ac:dyDescent="0.25">
      <c r="A488" s="3">
        <v>485</v>
      </c>
      <c r="B488" s="3" t="str">
        <f>"00434168"</f>
        <v>00434168</v>
      </c>
    </row>
    <row r="489" spans="1:2" x14ac:dyDescent="0.25">
      <c r="A489" s="3">
        <v>486</v>
      </c>
      <c r="B489" s="3" t="str">
        <f>"00434311"</f>
        <v>00434311</v>
      </c>
    </row>
    <row r="490" spans="1:2" x14ac:dyDescent="0.25">
      <c r="A490" s="3">
        <v>487</v>
      </c>
      <c r="B490" s="3" t="str">
        <f>"00434657"</f>
        <v>00434657</v>
      </c>
    </row>
    <row r="491" spans="1:2" x14ac:dyDescent="0.25">
      <c r="A491" s="3">
        <v>488</v>
      </c>
      <c r="B491" s="3" t="str">
        <f>"00440254"</f>
        <v>00440254</v>
      </c>
    </row>
    <row r="492" spans="1:2" x14ac:dyDescent="0.25">
      <c r="A492" s="3">
        <v>489</v>
      </c>
      <c r="B492" s="3" t="str">
        <f>"00446572"</f>
        <v>00446572</v>
      </c>
    </row>
    <row r="493" spans="1:2" x14ac:dyDescent="0.25">
      <c r="A493" s="3">
        <v>490</v>
      </c>
      <c r="B493" s="3" t="str">
        <f>"00448640"</f>
        <v>00448640</v>
      </c>
    </row>
    <row r="494" spans="1:2" x14ac:dyDescent="0.25">
      <c r="A494" s="3">
        <v>491</v>
      </c>
      <c r="B494" s="3" t="str">
        <f>"00448657"</f>
        <v>00448657</v>
      </c>
    </row>
    <row r="495" spans="1:2" x14ac:dyDescent="0.25">
      <c r="A495" s="3">
        <v>492</v>
      </c>
      <c r="B495" s="3" t="str">
        <f>"00449298"</f>
        <v>00449298</v>
      </c>
    </row>
    <row r="496" spans="1:2" x14ac:dyDescent="0.25">
      <c r="A496" s="3">
        <v>493</v>
      </c>
      <c r="B496" s="3" t="str">
        <f>"00449317"</f>
        <v>00449317</v>
      </c>
    </row>
    <row r="497" spans="1:2" x14ac:dyDescent="0.25">
      <c r="A497" s="3">
        <v>494</v>
      </c>
      <c r="B497" s="3" t="str">
        <f>"00451252"</f>
        <v>00451252</v>
      </c>
    </row>
    <row r="498" spans="1:2" x14ac:dyDescent="0.25">
      <c r="A498" s="3">
        <v>495</v>
      </c>
      <c r="B498" s="3" t="str">
        <f>"00451354"</f>
        <v>00451354</v>
      </c>
    </row>
    <row r="499" spans="1:2" x14ac:dyDescent="0.25">
      <c r="A499" s="3">
        <v>496</v>
      </c>
      <c r="B499" s="3" t="str">
        <f>"00451359"</f>
        <v>00451359</v>
      </c>
    </row>
    <row r="500" spans="1:2" x14ac:dyDescent="0.25">
      <c r="A500" s="3">
        <v>497</v>
      </c>
      <c r="B500" s="3" t="str">
        <f>"00451553"</f>
        <v>00451553</v>
      </c>
    </row>
    <row r="501" spans="1:2" x14ac:dyDescent="0.25">
      <c r="A501" s="3">
        <v>498</v>
      </c>
      <c r="B501" s="3" t="str">
        <f>"00452215"</f>
        <v>00452215</v>
      </c>
    </row>
    <row r="502" spans="1:2" x14ac:dyDescent="0.25">
      <c r="A502" s="3">
        <v>499</v>
      </c>
      <c r="B502" s="3" t="str">
        <f>"00453202"</f>
        <v>00453202</v>
      </c>
    </row>
    <row r="503" spans="1:2" x14ac:dyDescent="0.25">
      <c r="A503" s="3">
        <v>500</v>
      </c>
      <c r="B503" s="3" t="str">
        <f>"00453510"</f>
        <v>00453510</v>
      </c>
    </row>
    <row r="504" spans="1:2" x14ac:dyDescent="0.25">
      <c r="A504" s="3">
        <v>501</v>
      </c>
      <c r="B504" s="3" t="str">
        <f>"00454419"</f>
        <v>00454419</v>
      </c>
    </row>
    <row r="505" spans="1:2" x14ac:dyDescent="0.25">
      <c r="A505" s="3">
        <v>502</v>
      </c>
      <c r="B505" s="3" t="str">
        <f>"00454644"</f>
        <v>00454644</v>
      </c>
    </row>
    <row r="506" spans="1:2" x14ac:dyDescent="0.25">
      <c r="A506" s="3">
        <v>503</v>
      </c>
      <c r="B506" s="3" t="str">
        <f>"00455258"</f>
        <v>00455258</v>
      </c>
    </row>
    <row r="507" spans="1:2" x14ac:dyDescent="0.25">
      <c r="A507" s="3">
        <v>504</v>
      </c>
      <c r="B507" s="3" t="str">
        <f>"00455367"</f>
        <v>00455367</v>
      </c>
    </row>
    <row r="508" spans="1:2" x14ac:dyDescent="0.25">
      <c r="A508" s="3">
        <v>505</v>
      </c>
      <c r="B508" s="3" t="str">
        <f>"00455505"</f>
        <v>00455505</v>
      </c>
    </row>
    <row r="509" spans="1:2" x14ac:dyDescent="0.25">
      <c r="A509" s="3">
        <v>506</v>
      </c>
      <c r="B509" s="3" t="str">
        <f>"00455553"</f>
        <v>00455553</v>
      </c>
    </row>
    <row r="510" spans="1:2" x14ac:dyDescent="0.25">
      <c r="A510" s="3">
        <v>507</v>
      </c>
      <c r="B510" s="3" t="str">
        <f>"00455606"</f>
        <v>00455606</v>
      </c>
    </row>
    <row r="511" spans="1:2" x14ac:dyDescent="0.25">
      <c r="A511" s="3">
        <v>508</v>
      </c>
      <c r="B511" s="3" t="str">
        <f>"00456475"</f>
        <v>00456475</v>
      </c>
    </row>
    <row r="512" spans="1:2" x14ac:dyDescent="0.25">
      <c r="A512" s="3">
        <v>509</v>
      </c>
      <c r="B512" s="3" t="str">
        <f>"00456772"</f>
        <v>00456772</v>
      </c>
    </row>
    <row r="513" spans="1:2" x14ac:dyDescent="0.25">
      <c r="A513" s="3">
        <v>510</v>
      </c>
      <c r="B513" s="3" t="str">
        <f>"00457430"</f>
        <v>00457430</v>
      </c>
    </row>
    <row r="514" spans="1:2" x14ac:dyDescent="0.25">
      <c r="A514" s="3">
        <v>511</v>
      </c>
      <c r="B514" s="3" t="str">
        <f>"00458588"</f>
        <v>00458588</v>
      </c>
    </row>
    <row r="515" spans="1:2" x14ac:dyDescent="0.25">
      <c r="A515" s="3">
        <v>512</v>
      </c>
      <c r="B515" s="3" t="str">
        <f>"00458701"</f>
        <v>00458701</v>
      </c>
    </row>
    <row r="516" spans="1:2" x14ac:dyDescent="0.25">
      <c r="A516" s="3">
        <v>513</v>
      </c>
      <c r="B516" s="3" t="str">
        <f>"00458739"</f>
        <v>00458739</v>
      </c>
    </row>
    <row r="517" spans="1:2" x14ac:dyDescent="0.25">
      <c r="A517" s="3">
        <v>514</v>
      </c>
      <c r="B517" s="3" t="str">
        <f>"00459438"</f>
        <v>00459438</v>
      </c>
    </row>
    <row r="518" spans="1:2" x14ac:dyDescent="0.25">
      <c r="A518" s="3">
        <v>515</v>
      </c>
      <c r="B518" s="3" t="str">
        <f>"00459865"</f>
        <v>00459865</v>
      </c>
    </row>
    <row r="519" spans="1:2" x14ac:dyDescent="0.25">
      <c r="A519" s="3">
        <v>516</v>
      </c>
      <c r="B519" s="3" t="str">
        <f>"00459973"</f>
        <v>00459973</v>
      </c>
    </row>
    <row r="520" spans="1:2" x14ac:dyDescent="0.25">
      <c r="A520" s="3">
        <v>517</v>
      </c>
      <c r="B520" s="3" t="str">
        <f>"00460187"</f>
        <v>00460187</v>
      </c>
    </row>
    <row r="521" spans="1:2" x14ac:dyDescent="0.25">
      <c r="A521" s="3">
        <v>518</v>
      </c>
      <c r="B521" s="3" t="str">
        <f>"00463578"</f>
        <v>00463578</v>
      </c>
    </row>
    <row r="522" spans="1:2" x14ac:dyDescent="0.25">
      <c r="A522" s="3">
        <v>519</v>
      </c>
      <c r="B522" s="3" t="str">
        <f>"00464126"</f>
        <v>00464126</v>
      </c>
    </row>
    <row r="523" spans="1:2" x14ac:dyDescent="0.25">
      <c r="A523" s="3">
        <v>520</v>
      </c>
      <c r="B523" s="3" t="str">
        <f>"00464409"</f>
        <v>00464409</v>
      </c>
    </row>
    <row r="524" spans="1:2" x14ac:dyDescent="0.25">
      <c r="A524" s="3">
        <v>521</v>
      </c>
      <c r="B524" s="3" t="str">
        <f>"00464654"</f>
        <v>00464654</v>
      </c>
    </row>
    <row r="525" spans="1:2" x14ac:dyDescent="0.25">
      <c r="A525" s="3">
        <v>522</v>
      </c>
      <c r="B525" s="3" t="str">
        <f>"00465318"</f>
        <v>00465318</v>
      </c>
    </row>
    <row r="526" spans="1:2" x14ac:dyDescent="0.25">
      <c r="A526" s="3">
        <v>523</v>
      </c>
      <c r="B526" s="3" t="str">
        <f>"00465555"</f>
        <v>00465555</v>
      </c>
    </row>
    <row r="527" spans="1:2" x14ac:dyDescent="0.25">
      <c r="A527" s="3">
        <v>524</v>
      </c>
      <c r="B527" s="3" t="str">
        <f>"00466162"</f>
        <v>00466162</v>
      </c>
    </row>
    <row r="528" spans="1:2" x14ac:dyDescent="0.25">
      <c r="A528" s="3">
        <v>525</v>
      </c>
      <c r="B528" s="3" t="str">
        <f>"00466216"</f>
        <v>00466216</v>
      </c>
    </row>
    <row r="529" spans="1:2" x14ac:dyDescent="0.25">
      <c r="A529" s="3">
        <v>526</v>
      </c>
      <c r="B529" s="3" t="str">
        <f>"00466646"</f>
        <v>00466646</v>
      </c>
    </row>
    <row r="530" spans="1:2" x14ac:dyDescent="0.25">
      <c r="A530" s="3">
        <v>527</v>
      </c>
      <c r="B530" s="3" t="str">
        <f>"00466909"</f>
        <v>00466909</v>
      </c>
    </row>
    <row r="531" spans="1:2" x14ac:dyDescent="0.25">
      <c r="A531" s="3">
        <v>528</v>
      </c>
      <c r="B531" s="3" t="str">
        <f>"00467412"</f>
        <v>00467412</v>
      </c>
    </row>
    <row r="532" spans="1:2" x14ac:dyDescent="0.25">
      <c r="A532" s="3">
        <v>529</v>
      </c>
      <c r="B532" s="3" t="str">
        <f>"00467419"</f>
        <v>00467419</v>
      </c>
    </row>
    <row r="533" spans="1:2" x14ac:dyDescent="0.25">
      <c r="A533" s="3">
        <v>530</v>
      </c>
      <c r="B533" s="3" t="str">
        <f>"00467490"</f>
        <v>00467490</v>
      </c>
    </row>
    <row r="534" spans="1:2" x14ac:dyDescent="0.25">
      <c r="A534" s="3">
        <v>531</v>
      </c>
      <c r="B534" s="3" t="str">
        <f>"00467783"</f>
        <v>00467783</v>
      </c>
    </row>
    <row r="535" spans="1:2" x14ac:dyDescent="0.25">
      <c r="A535" s="3">
        <v>532</v>
      </c>
      <c r="B535" s="3" t="str">
        <f>"00467864"</f>
        <v>00467864</v>
      </c>
    </row>
    <row r="536" spans="1:2" x14ac:dyDescent="0.25">
      <c r="A536" s="3">
        <v>533</v>
      </c>
      <c r="B536" s="3" t="str">
        <f>"00468122"</f>
        <v>00468122</v>
      </c>
    </row>
    <row r="537" spans="1:2" x14ac:dyDescent="0.25">
      <c r="A537" s="3">
        <v>534</v>
      </c>
      <c r="B537" s="3" t="str">
        <f>"00468667"</f>
        <v>00468667</v>
      </c>
    </row>
    <row r="538" spans="1:2" x14ac:dyDescent="0.25">
      <c r="A538" s="3">
        <v>535</v>
      </c>
      <c r="B538" s="3" t="str">
        <f>"00468731"</f>
        <v>00468731</v>
      </c>
    </row>
    <row r="539" spans="1:2" x14ac:dyDescent="0.25">
      <c r="A539" s="3">
        <v>536</v>
      </c>
      <c r="B539" s="3" t="str">
        <f>"00469082"</f>
        <v>00469082</v>
      </c>
    </row>
    <row r="540" spans="1:2" x14ac:dyDescent="0.25">
      <c r="A540" s="3">
        <v>537</v>
      </c>
      <c r="B540" s="3" t="str">
        <f>"00469249"</f>
        <v>00469249</v>
      </c>
    </row>
    <row r="541" spans="1:2" x14ac:dyDescent="0.25">
      <c r="A541" s="3">
        <v>538</v>
      </c>
      <c r="B541" s="3" t="str">
        <f>"00469930"</f>
        <v>00469930</v>
      </c>
    </row>
    <row r="542" spans="1:2" x14ac:dyDescent="0.25">
      <c r="A542" s="3">
        <v>539</v>
      </c>
      <c r="B542" s="3" t="str">
        <f>"00469982"</f>
        <v>00469982</v>
      </c>
    </row>
    <row r="543" spans="1:2" x14ac:dyDescent="0.25">
      <c r="A543" s="3">
        <v>540</v>
      </c>
      <c r="B543" s="3" t="str">
        <f>"00471234"</f>
        <v>00471234</v>
      </c>
    </row>
    <row r="544" spans="1:2" x14ac:dyDescent="0.25">
      <c r="A544" s="3">
        <v>541</v>
      </c>
      <c r="B544" s="3" t="str">
        <f>"00471553"</f>
        <v>00471553</v>
      </c>
    </row>
    <row r="545" spans="1:2" x14ac:dyDescent="0.25">
      <c r="A545" s="3">
        <v>542</v>
      </c>
      <c r="B545" s="3" t="str">
        <f>"00473262"</f>
        <v>00473262</v>
      </c>
    </row>
    <row r="546" spans="1:2" x14ac:dyDescent="0.25">
      <c r="A546" s="3">
        <v>543</v>
      </c>
      <c r="B546" s="3" t="str">
        <f>"00473515"</f>
        <v>00473515</v>
      </c>
    </row>
    <row r="547" spans="1:2" x14ac:dyDescent="0.25">
      <c r="A547" s="3">
        <v>544</v>
      </c>
      <c r="B547" s="3" t="str">
        <f>"00473603"</f>
        <v>00473603</v>
      </c>
    </row>
    <row r="548" spans="1:2" x14ac:dyDescent="0.25">
      <c r="A548" s="3">
        <v>545</v>
      </c>
      <c r="B548" s="3" t="str">
        <f>"00473785"</f>
        <v>00473785</v>
      </c>
    </row>
    <row r="549" spans="1:2" x14ac:dyDescent="0.25">
      <c r="A549" s="3">
        <v>546</v>
      </c>
      <c r="B549" s="3" t="str">
        <f>"00474166"</f>
        <v>00474166</v>
      </c>
    </row>
    <row r="550" spans="1:2" x14ac:dyDescent="0.25">
      <c r="A550" s="3">
        <v>547</v>
      </c>
      <c r="B550" s="3" t="str">
        <f>"00474220"</f>
        <v>00474220</v>
      </c>
    </row>
    <row r="551" spans="1:2" x14ac:dyDescent="0.25">
      <c r="A551" s="3">
        <v>548</v>
      </c>
      <c r="B551" s="3" t="str">
        <f>"00474511"</f>
        <v>00474511</v>
      </c>
    </row>
    <row r="552" spans="1:2" x14ac:dyDescent="0.25">
      <c r="A552" s="3">
        <v>549</v>
      </c>
      <c r="B552" s="3" t="str">
        <f>"00475044"</f>
        <v>00475044</v>
      </c>
    </row>
    <row r="553" spans="1:2" x14ac:dyDescent="0.25">
      <c r="A553" s="3">
        <v>550</v>
      </c>
      <c r="B553" s="3" t="str">
        <f>"00475558"</f>
        <v>00475558</v>
      </c>
    </row>
    <row r="554" spans="1:2" x14ac:dyDescent="0.25">
      <c r="A554" s="3">
        <v>551</v>
      </c>
      <c r="B554" s="3" t="str">
        <f>"00475641"</f>
        <v>00475641</v>
      </c>
    </row>
    <row r="555" spans="1:2" x14ac:dyDescent="0.25">
      <c r="A555" s="3">
        <v>552</v>
      </c>
      <c r="B555" s="3" t="str">
        <f>"00475766"</f>
        <v>00475766</v>
      </c>
    </row>
    <row r="556" spans="1:2" x14ac:dyDescent="0.25">
      <c r="A556" s="3">
        <v>553</v>
      </c>
      <c r="B556" s="3" t="str">
        <f>"00476274"</f>
        <v>00476274</v>
      </c>
    </row>
    <row r="557" spans="1:2" x14ac:dyDescent="0.25">
      <c r="A557" s="3">
        <v>554</v>
      </c>
      <c r="B557" s="3" t="str">
        <f>"00476406"</f>
        <v>00476406</v>
      </c>
    </row>
    <row r="558" spans="1:2" x14ac:dyDescent="0.25">
      <c r="A558" s="3">
        <v>555</v>
      </c>
      <c r="B558" s="3" t="str">
        <f>"00476712"</f>
        <v>00476712</v>
      </c>
    </row>
    <row r="559" spans="1:2" x14ac:dyDescent="0.25">
      <c r="A559" s="3">
        <v>556</v>
      </c>
      <c r="B559" s="3" t="str">
        <f>"00477084"</f>
        <v>00477084</v>
      </c>
    </row>
    <row r="560" spans="1:2" x14ac:dyDescent="0.25">
      <c r="A560" s="3">
        <v>557</v>
      </c>
      <c r="B560" s="3" t="str">
        <f>"00477580"</f>
        <v>00477580</v>
      </c>
    </row>
    <row r="561" spans="1:2" x14ac:dyDescent="0.25">
      <c r="A561" s="3">
        <v>558</v>
      </c>
      <c r="B561" s="3" t="str">
        <f>"00478947"</f>
        <v>00478947</v>
      </c>
    </row>
    <row r="562" spans="1:2" x14ac:dyDescent="0.25">
      <c r="A562" s="3">
        <v>559</v>
      </c>
      <c r="B562" s="3" t="str">
        <f>"00479435"</f>
        <v>00479435</v>
      </c>
    </row>
    <row r="563" spans="1:2" x14ac:dyDescent="0.25">
      <c r="A563" s="3">
        <v>560</v>
      </c>
      <c r="B563" s="3" t="str">
        <f>"00479546"</f>
        <v>00479546</v>
      </c>
    </row>
    <row r="564" spans="1:2" x14ac:dyDescent="0.25">
      <c r="A564" s="3">
        <v>561</v>
      </c>
      <c r="B564" s="3" t="str">
        <f>"00479813"</f>
        <v>00479813</v>
      </c>
    </row>
    <row r="565" spans="1:2" x14ac:dyDescent="0.25">
      <c r="A565" s="3">
        <v>562</v>
      </c>
      <c r="B565" s="3" t="str">
        <f>"00480497"</f>
        <v>00480497</v>
      </c>
    </row>
    <row r="566" spans="1:2" x14ac:dyDescent="0.25">
      <c r="A566" s="3">
        <v>563</v>
      </c>
      <c r="B566" s="3" t="str">
        <f>"00480843"</f>
        <v>00480843</v>
      </c>
    </row>
    <row r="567" spans="1:2" x14ac:dyDescent="0.25">
      <c r="A567" s="3">
        <v>564</v>
      </c>
      <c r="B567" s="3" t="str">
        <f>"00481179"</f>
        <v>00481179</v>
      </c>
    </row>
    <row r="568" spans="1:2" x14ac:dyDescent="0.25">
      <c r="A568" s="3">
        <v>565</v>
      </c>
      <c r="B568" s="3" t="str">
        <f>"00481391"</f>
        <v>00481391</v>
      </c>
    </row>
    <row r="569" spans="1:2" x14ac:dyDescent="0.25">
      <c r="A569" s="3">
        <v>566</v>
      </c>
      <c r="B569" s="3" t="str">
        <f>"00482049"</f>
        <v>00482049</v>
      </c>
    </row>
    <row r="570" spans="1:2" x14ac:dyDescent="0.25">
      <c r="A570" s="3">
        <v>567</v>
      </c>
      <c r="B570" s="3" t="str">
        <f>"00482229"</f>
        <v>00482229</v>
      </c>
    </row>
    <row r="571" spans="1:2" x14ac:dyDescent="0.25">
      <c r="A571" s="3">
        <v>568</v>
      </c>
      <c r="B571" s="3" t="str">
        <f>"00482825"</f>
        <v>00482825</v>
      </c>
    </row>
    <row r="572" spans="1:2" x14ac:dyDescent="0.25">
      <c r="A572" s="3">
        <v>569</v>
      </c>
      <c r="B572" s="3" t="str">
        <f>"00483934"</f>
        <v>00483934</v>
      </c>
    </row>
    <row r="573" spans="1:2" x14ac:dyDescent="0.25">
      <c r="A573" s="3">
        <v>570</v>
      </c>
      <c r="B573" s="3" t="str">
        <f>"00484376"</f>
        <v>00484376</v>
      </c>
    </row>
    <row r="574" spans="1:2" x14ac:dyDescent="0.25">
      <c r="A574" s="3">
        <v>571</v>
      </c>
      <c r="B574" s="3" t="str">
        <f>"00484580"</f>
        <v>00484580</v>
      </c>
    </row>
    <row r="575" spans="1:2" x14ac:dyDescent="0.25">
      <c r="A575" s="3">
        <v>572</v>
      </c>
      <c r="B575" s="3" t="str">
        <f>"00485505"</f>
        <v>00485505</v>
      </c>
    </row>
    <row r="576" spans="1:2" x14ac:dyDescent="0.25">
      <c r="A576" s="3">
        <v>573</v>
      </c>
      <c r="B576" s="3" t="str">
        <f>"00485719"</f>
        <v>00485719</v>
      </c>
    </row>
    <row r="577" spans="1:2" x14ac:dyDescent="0.25">
      <c r="A577" s="3">
        <v>574</v>
      </c>
      <c r="B577" s="3" t="str">
        <f>"00486216"</f>
        <v>00486216</v>
      </c>
    </row>
    <row r="578" spans="1:2" x14ac:dyDescent="0.25">
      <c r="A578" s="3">
        <v>575</v>
      </c>
      <c r="B578" s="3" t="str">
        <f>"00486305"</f>
        <v>00486305</v>
      </c>
    </row>
    <row r="579" spans="1:2" x14ac:dyDescent="0.25">
      <c r="A579" s="3">
        <v>576</v>
      </c>
      <c r="B579" s="3" t="str">
        <f>"00486457"</f>
        <v>00486457</v>
      </c>
    </row>
    <row r="580" spans="1:2" x14ac:dyDescent="0.25">
      <c r="A580" s="3">
        <v>577</v>
      </c>
      <c r="B580" s="3" t="str">
        <f>"00488906"</f>
        <v>00488906</v>
      </c>
    </row>
    <row r="581" spans="1:2" x14ac:dyDescent="0.25">
      <c r="A581" s="3">
        <v>578</v>
      </c>
      <c r="B581" s="3" t="str">
        <f>"00489123"</f>
        <v>00489123</v>
      </c>
    </row>
    <row r="582" spans="1:2" x14ac:dyDescent="0.25">
      <c r="A582" s="3">
        <v>579</v>
      </c>
      <c r="B582" s="3" t="str">
        <f>"00489562"</f>
        <v>00489562</v>
      </c>
    </row>
    <row r="583" spans="1:2" x14ac:dyDescent="0.25">
      <c r="A583" s="3">
        <v>580</v>
      </c>
      <c r="B583" s="3" t="str">
        <f>"00490342"</f>
        <v>00490342</v>
      </c>
    </row>
    <row r="584" spans="1:2" x14ac:dyDescent="0.25">
      <c r="A584" s="3">
        <v>581</v>
      </c>
      <c r="B584" s="3" t="str">
        <f>"00490727"</f>
        <v>00490727</v>
      </c>
    </row>
    <row r="585" spans="1:2" x14ac:dyDescent="0.25">
      <c r="A585" s="3">
        <v>582</v>
      </c>
      <c r="B585" s="3" t="str">
        <f>"00490830"</f>
        <v>00490830</v>
      </c>
    </row>
    <row r="586" spans="1:2" x14ac:dyDescent="0.25">
      <c r="A586" s="3">
        <v>583</v>
      </c>
      <c r="B586" s="3" t="str">
        <f>"00490911"</f>
        <v>00490911</v>
      </c>
    </row>
    <row r="587" spans="1:2" x14ac:dyDescent="0.25">
      <c r="A587" s="3">
        <v>584</v>
      </c>
      <c r="B587" s="3" t="str">
        <f>"00492415"</f>
        <v>00492415</v>
      </c>
    </row>
    <row r="588" spans="1:2" x14ac:dyDescent="0.25">
      <c r="A588" s="3">
        <v>585</v>
      </c>
      <c r="B588" s="3" t="str">
        <f>"00492758"</f>
        <v>00492758</v>
      </c>
    </row>
    <row r="589" spans="1:2" x14ac:dyDescent="0.25">
      <c r="A589" s="3">
        <v>586</v>
      </c>
      <c r="B589" s="3" t="str">
        <f>"00493025"</f>
        <v>00493025</v>
      </c>
    </row>
    <row r="590" spans="1:2" x14ac:dyDescent="0.25">
      <c r="A590" s="3">
        <v>587</v>
      </c>
      <c r="B590" s="3" t="str">
        <f>"00493256"</f>
        <v>00493256</v>
      </c>
    </row>
    <row r="591" spans="1:2" x14ac:dyDescent="0.25">
      <c r="A591" s="3">
        <v>588</v>
      </c>
      <c r="B591" s="3" t="str">
        <f>"00493732"</f>
        <v>00493732</v>
      </c>
    </row>
    <row r="592" spans="1:2" x14ac:dyDescent="0.25">
      <c r="A592" s="3">
        <v>589</v>
      </c>
      <c r="B592" s="3" t="str">
        <f>"00493765"</f>
        <v>00493765</v>
      </c>
    </row>
    <row r="593" spans="1:2" x14ac:dyDescent="0.25">
      <c r="A593" s="3">
        <v>590</v>
      </c>
      <c r="B593" s="3" t="str">
        <f>"00493775"</f>
        <v>00493775</v>
      </c>
    </row>
    <row r="594" spans="1:2" x14ac:dyDescent="0.25">
      <c r="A594" s="3">
        <v>591</v>
      </c>
      <c r="B594" s="3" t="str">
        <f>"00495084"</f>
        <v>00495084</v>
      </c>
    </row>
    <row r="595" spans="1:2" x14ac:dyDescent="0.25">
      <c r="A595" s="3">
        <v>592</v>
      </c>
      <c r="B595" s="3" t="str">
        <f>"00495536"</f>
        <v>00495536</v>
      </c>
    </row>
    <row r="596" spans="1:2" x14ac:dyDescent="0.25">
      <c r="A596" s="3">
        <v>593</v>
      </c>
      <c r="B596" s="3" t="str">
        <f>"00495566"</f>
        <v>00495566</v>
      </c>
    </row>
    <row r="597" spans="1:2" x14ac:dyDescent="0.25">
      <c r="A597" s="3">
        <v>594</v>
      </c>
      <c r="B597" s="3" t="str">
        <f>"00496312"</f>
        <v>00496312</v>
      </c>
    </row>
    <row r="598" spans="1:2" x14ac:dyDescent="0.25">
      <c r="A598" s="3">
        <v>595</v>
      </c>
      <c r="B598" s="3" t="str">
        <f>"00496862"</f>
        <v>00496862</v>
      </c>
    </row>
    <row r="599" spans="1:2" x14ac:dyDescent="0.25">
      <c r="A599" s="3">
        <v>596</v>
      </c>
      <c r="B599" s="3" t="str">
        <f>"00498426"</f>
        <v>00498426</v>
      </c>
    </row>
    <row r="600" spans="1:2" x14ac:dyDescent="0.25">
      <c r="A600" s="3">
        <v>597</v>
      </c>
      <c r="B600" s="3" t="str">
        <f>"00498960"</f>
        <v>00498960</v>
      </c>
    </row>
    <row r="601" spans="1:2" x14ac:dyDescent="0.25">
      <c r="A601" s="3">
        <v>598</v>
      </c>
      <c r="B601" s="3" t="str">
        <f>"00499984"</f>
        <v>00499984</v>
      </c>
    </row>
    <row r="602" spans="1:2" x14ac:dyDescent="0.25">
      <c r="A602" s="3">
        <v>599</v>
      </c>
      <c r="B602" s="3" t="str">
        <f>"00500038"</f>
        <v>00500038</v>
      </c>
    </row>
    <row r="603" spans="1:2" x14ac:dyDescent="0.25">
      <c r="A603" s="3">
        <v>600</v>
      </c>
      <c r="B603" s="3" t="str">
        <f>"00500704"</f>
        <v>00500704</v>
      </c>
    </row>
    <row r="604" spans="1:2" x14ac:dyDescent="0.25">
      <c r="A604" s="3">
        <v>601</v>
      </c>
      <c r="B604" s="3" t="str">
        <f>"00501087"</f>
        <v>00501087</v>
      </c>
    </row>
    <row r="605" spans="1:2" x14ac:dyDescent="0.25">
      <c r="A605" s="3">
        <v>602</v>
      </c>
      <c r="B605" s="3" t="str">
        <f>"00501164"</f>
        <v>00501164</v>
      </c>
    </row>
    <row r="606" spans="1:2" x14ac:dyDescent="0.25">
      <c r="A606" s="3">
        <v>603</v>
      </c>
      <c r="B606" s="3" t="str">
        <f>"00501273"</f>
        <v>00501273</v>
      </c>
    </row>
    <row r="607" spans="1:2" x14ac:dyDescent="0.25">
      <c r="A607" s="3">
        <v>604</v>
      </c>
      <c r="B607" s="3" t="str">
        <f>"00504693"</f>
        <v>00504693</v>
      </c>
    </row>
    <row r="608" spans="1:2" x14ac:dyDescent="0.25">
      <c r="A608" s="3">
        <v>605</v>
      </c>
      <c r="B608" s="3" t="str">
        <f>"00505969"</f>
        <v>00505969</v>
      </c>
    </row>
    <row r="609" spans="1:2" x14ac:dyDescent="0.25">
      <c r="A609" s="3">
        <v>606</v>
      </c>
      <c r="B609" s="3" t="str">
        <f>"00506653"</f>
        <v>00506653</v>
      </c>
    </row>
    <row r="610" spans="1:2" x14ac:dyDescent="0.25">
      <c r="A610" s="3">
        <v>607</v>
      </c>
      <c r="B610" s="3" t="str">
        <f>"00506833"</f>
        <v>00506833</v>
      </c>
    </row>
    <row r="611" spans="1:2" x14ac:dyDescent="0.25">
      <c r="A611" s="3">
        <v>608</v>
      </c>
      <c r="B611" s="3" t="str">
        <f>"00506926"</f>
        <v>00506926</v>
      </c>
    </row>
    <row r="612" spans="1:2" x14ac:dyDescent="0.25">
      <c r="A612" s="3">
        <v>609</v>
      </c>
      <c r="B612" s="3" t="str">
        <f>"00507285"</f>
        <v>00507285</v>
      </c>
    </row>
    <row r="613" spans="1:2" x14ac:dyDescent="0.25">
      <c r="A613" s="3">
        <v>610</v>
      </c>
      <c r="B613" s="3" t="str">
        <f>"00510064"</f>
        <v>00510064</v>
      </c>
    </row>
    <row r="614" spans="1:2" x14ac:dyDescent="0.25">
      <c r="A614" s="3">
        <v>611</v>
      </c>
      <c r="B614" s="3" t="str">
        <f>"00510083"</f>
        <v>00510083</v>
      </c>
    </row>
    <row r="615" spans="1:2" x14ac:dyDescent="0.25">
      <c r="A615" s="3">
        <v>612</v>
      </c>
      <c r="B615" s="3" t="str">
        <f>"00510459"</f>
        <v>00510459</v>
      </c>
    </row>
    <row r="616" spans="1:2" x14ac:dyDescent="0.25">
      <c r="A616" s="3">
        <v>613</v>
      </c>
      <c r="B616" s="3" t="str">
        <f>"00511733"</f>
        <v>00511733</v>
      </c>
    </row>
    <row r="617" spans="1:2" x14ac:dyDescent="0.25">
      <c r="A617" s="3">
        <v>614</v>
      </c>
      <c r="B617" s="3" t="str">
        <f>"00516240"</f>
        <v>00516240</v>
      </c>
    </row>
    <row r="618" spans="1:2" x14ac:dyDescent="0.25">
      <c r="A618" s="3">
        <v>615</v>
      </c>
      <c r="B618" s="3" t="str">
        <f>"00519896"</f>
        <v>00519896</v>
      </c>
    </row>
    <row r="619" spans="1:2" x14ac:dyDescent="0.25">
      <c r="A619" s="3">
        <v>616</v>
      </c>
      <c r="B619" s="3" t="str">
        <f>"00520227"</f>
        <v>00520227</v>
      </c>
    </row>
    <row r="620" spans="1:2" x14ac:dyDescent="0.25">
      <c r="A620" s="3">
        <v>617</v>
      </c>
      <c r="B620" s="3" t="str">
        <f>"00523296"</f>
        <v>00523296</v>
      </c>
    </row>
    <row r="621" spans="1:2" x14ac:dyDescent="0.25">
      <c r="A621" s="3">
        <v>618</v>
      </c>
      <c r="B621" s="3" t="str">
        <f>"00525768"</f>
        <v>00525768</v>
      </c>
    </row>
    <row r="622" spans="1:2" x14ac:dyDescent="0.25">
      <c r="A622" s="3">
        <v>619</v>
      </c>
      <c r="B622" s="3" t="str">
        <f>"00528424"</f>
        <v>00528424</v>
      </c>
    </row>
    <row r="623" spans="1:2" x14ac:dyDescent="0.25">
      <c r="A623" s="3">
        <v>620</v>
      </c>
      <c r="B623" s="3" t="str">
        <f>"00530421"</f>
        <v>00530421</v>
      </c>
    </row>
    <row r="624" spans="1:2" x14ac:dyDescent="0.25">
      <c r="A624" s="3">
        <v>621</v>
      </c>
      <c r="B624" s="3" t="str">
        <f>"00534264"</f>
        <v>00534264</v>
      </c>
    </row>
    <row r="625" spans="1:2" x14ac:dyDescent="0.25">
      <c r="A625" s="3">
        <v>622</v>
      </c>
      <c r="B625" s="3" t="str">
        <f>"00538143"</f>
        <v>00538143</v>
      </c>
    </row>
    <row r="626" spans="1:2" x14ac:dyDescent="0.25">
      <c r="A626" s="3">
        <v>623</v>
      </c>
      <c r="B626" s="3" t="str">
        <f>"00538193"</f>
        <v>00538193</v>
      </c>
    </row>
    <row r="627" spans="1:2" x14ac:dyDescent="0.25">
      <c r="A627" s="3">
        <v>624</v>
      </c>
      <c r="B627" s="3" t="str">
        <f>"00538611"</f>
        <v>00538611</v>
      </c>
    </row>
    <row r="628" spans="1:2" x14ac:dyDescent="0.25">
      <c r="A628" s="3">
        <v>625</v>
      </c>
      <c r="B628" s="3" t="str">
        <f>"00538956"</f>
        <v>00538956</v>
      </c>
    </row>
    <row r="629" spans="1:2" x14ac:dyDescent="0.25">
      <c r="A629" s="3">
        <v>626</v>
      </c>
      <c r="B629" s="3" t="str">
        <f>"00539922"</f>
        <v>00539922</v>
      </c>
    </row>
    <row r="630" spans="1:2" x14ac:dyDescent="0.25">
      <c r="A630" s="3">
        <v>627</v>
      </c>
      <c r="B630" s="3" t="str">
        <f>"00540057"</f>
        <v>00540057</v>
      </c>
    </row>
    <row r="631" spans="1:2" x14ac:dyDescent="0.25">
      <c r="A631" s="3">
        <v>628</v>
      </c>
      <c r="B631" s="3" t="str">
        <f>"00540324"</f>
        <v>00540324</v>
      </c>
    </row>
    <row r="632" spans="1:2" x14ac:dyDescent="0.25">
      <c r="A632" s="3">
        <v>629</v>
      </c>
      <c r="B632" s="3" t="str">
        <f>"00542171"</f>
        <v>00542171</v>
      </c>
    </row>
    <row r="633" spans="1:2" x14ac:dyDescent="0.25">
      <c r="A633" s="3">
        <v>630</v>
      </c>
      <c r="B633" s="3" t="str">
        <f>"00542348"</f>
        <v>00542348</v>
      </c>
    </row>
    <row r="634" spans="1:2" x14ac:dyDescent="0.25">
      <c r="A634" s="3">
        <v>631</v>
      </c>
      <c r="B634" s="3" t="str">
        <f>"00543443"</f>
        <v>00543443</v>
      </c>
    </row>
    <row r="635" spans="1:2" x14ac:dyDescent="0.25">
      <c r="A635" s="3">
        <v>632</v>
      </c>
      <c r="B635" s="3" t="str">
        <f>"00543733"</f>
        <v>00543733</v>
      </c>
    </row>
    <row r="636" spans="1:2" x14ac:dyDescent="0.25">
      <c r="A636" s="3">
        <v>633</v>
      </c>
      <c r="B636" s="3" t="str">
        <f>"00544397"</f>
        <v>00544397</v>
      </c>
    </row>
    <row r="637" spans="1:2" x14ac:dyDescent="0.25">
      <c r="A637" s="3">
        <v>634</v>
      </c>
      <c r="B637" s="3" t="str">
        <f>"00545245"</f>
        <v>00545245</v>
      </c>
    </row>
    <row r="638" spans="1:2" x14ac:dyDescent="0.25">
      <c r="A638" s="3">
        <v>635</v>
      </c>
      <c r="B638" s="3" t="str">
        <f>"00545534"</f>
        <v>00545534</v>
      </c>
    </row>
    <row r="639" spans="1:2" x14ac:dyDescent="0.25">
      <c r="A639" s="3">
        <v>636</v>
      </c>
      <c r="B639" s="3" t="str">
        <f>"00545945"</f>
        <v>00545945</v>
      </c>
    </row>
    <row r="640" spans="1:2" x14ac:dyDescent="0.25">
      <c r="A640" s="3">
        <v>637</v>
      </c>
      <c r="B640" s="3" t="str">
        <f>"00548480"</f>
        <v>00548480</v>
      </c>
    </row>
    <row r="641" spans="1:2" x14ac:dyDescent="0.25">
      <c r="A641" s="3">
        <v>638</v>
      </c>
      <c r="B641" s="3" t="str">
        <f>"00548511"</f>
        <v>00548511</v>
      </c>
    </row>
    <row r="642" spans="1:2" x14ac:dyDescent="0.25">
      <c r="A642" s="3">
        <v>639</v>
      </c>
      <c r="B642" s="3" t="str">
        <f>"00548906"</f>
        <v>00548906</v>
      </c>
    </row>
    <row r="643" spans="1:2" x14ac:dyDescent="0.25">
      <c r="A643" s="3">
        <v>640</v>
      </c>
      <c r="B643" s="3" t="str">
        <f>"00550155"</f>
        <v>00550155</v>
      </c>
    </row>
    <row r="644" spans="1:2" x14ac:dyDescent="0.25">
      <c r="A644" s="3">
        <v>641</v>
      </c>
      <c r="B644" s="3" t="str">
        <f>"00550537"</f>
        <v>00550537</v>
      </c>
    </row>
    <row r="645" spans="1:2" x14ac:dyDescent="0.25">
      <c r="A645" s="3">
        <v>642</v>
      </c>
      <c r="B645" s="3" t="str">
        <f>"00550787"</f>
        <v>00550787</v>
      </c>
    </row>
    <row r="646" spans="1:2" x14ac:dyDescent="0.25">
      <c r="A646" s="3">
        <v>643</v>
      </c>
      <c r="B646" s="3" t="str">
        <f>"00550900"</f>
        <v>00550900</v>
      </c>
    </row>
    <row r="647" spans="1:2" x14ac:dyDescent="0.25">
      <c r="A647" s="3">
        <v>644</v>
      </c>
      <c r="B647" s="3" t="str">
        <f>"00550918"</f>
        <v>00550918</v>
      </c>
    </row>
    <row r="648" spans="1:2" x14ac:dyDescent="0.25">
      <c r="A648" s="3">
        <v>645</v>
      </c>
      <c r="B648" s="3" t="str">
        <f>"00551099"</f>
        <v>00551099</v>
      </c>
    </row>
    <row r="649" spans="1:2" x14ac:dyDescent="0.25">
      <c r="A649" s="3">
        <v>646</v>
      </c>
      <c r="B649" s="3" t="str">
        <f>"00551140"</f>
        <v>00551140</v>
      </c>
    </row>
    <row r="650" spans="1:2" x14ac:dyDescent="0.25">
      <c r="A650" s="3">
        <v>647</v>
      </c>
      <c r="B650" s="3" t="str">
        <f>"00551439"</f>
        <v>00551439</v>
      </c>
    </row>
    <row r="651" spans="1:2" x14ac:dyDescent="0.25">
      <c r="A651" s="3">
        <v>648</v>
      </c>
      <c r="B651" s="3" t="str">
        <f>"00551924"</f>
        <v>00551924</v>
      </c>
    </row>
    <row r="652" spans="1:2" x14ac:dyDescent="0.25">
      <c r="A652" s="3">
        <v>649</v>
      </c>
      <c r="B652" s="3" t="str">
        <f>"00552873"</f>
        <v>00552873</v>
      </c>
    </row>
    <row r="653" spans="1:2" x14ac:dyDescent="0.25">
      <c r="A653" s="3">
        <v>650</v>
      </c>
      <c r="B653" s="3" t="str">
        <f>"00553499"</f>
        <v>00553499</v>
      </c>
    </row>
    <row r="654" spans="1:2" x14ac:dyDescent="0.25">
      <c r="A654" s="3">
        <v>651</v>
      </c>
      <c r="B654" s="3" t="str">
        <f>"00554391"</f>
        <v>00554391</v>
      </c>
    </row>
    <row r="655" spans="1:2" x14ac:dyDescent="0.25">
      <c r="A655" s="3">
        <v>652</v>
      </c>
      <c r="B655" s="3" t="str">
        <f>"00555217"</f>
        <v>00555217</v>
      </c>
    </row>
    <row r="656" spans="1:2" x14ac:dyDescent="0.25">
      <c r="A656" s="3">
        <v>653</v>
      </c>
      <c r="B656" s="3" t="str">
        <f>"00555252"</f>
        <v>00555252</v>
      </c>
    </row>
    <row r="657" spans="1:2" x14ac:dyDescent="0.25">
      <c r="A657" s="3">
        <v>654</v>
      </c>
      <c r="B657" s="3" t="str">
        <f>"00555501"</f>
        <v>00555501</v>
      </c>
    </row>
    <row r="658" spans="1:2" x14ac:dyDescent="0.25">
      <c r="A658" s="3">
        <v>655</v>
      </c>
      <c r="B658" s="3" t="str">
        <f>"00555523"</f>
        <v>00555523</v>
      </c>
    </row>
    <row r="659" spans="1:2" x14ac:dyDescent="0.25">
      <c r="A659" s="3">
        <v>656</v>
      </c>
      <c r="B659" s="3" t="str">
        <f>"00556194"</f>
        <v>00556194</v>
      </c>
    </row>
    <row r="660" spans="1:2" x14ac:dyDescent="0.25">
      <c r="A660" s="3">
        <v>657</v>
      </c>
      <c r="B660" s="3" t="str">
        <f>"00558385"</f>
        <v>00558385</v>
      </c>
    </row>
    <row r="661" spans="1:2" x14ac:dyDescent="0.25">
      <c r="A661" s="3">
        <v>658</v>
      </c>
      <c r="B661" s="3" t="str">
        <f>"00560168"</f>
        <v>00560168</v>
      </c>
    </row>
    <row r="662" spans="1:2" x14ac:dyDescent="0.25">
      <c r="A662" s="3">
        <v>659</v>
      </c>
      <c r="B662" s="3" t="str">
        <f>"00562036"</f>
        <v>00562036</v>
      </c>
    </row>
    <row r="663" spans="1:2" x14ac:dyDescent="0.25">
      <c r="A663" s="3">
        <v>660</v>
      </c>
      <c r="B663" s="3" t="str">
        <f>"00566878"</f>
        <v>00566878</v>
      </c>
    </row>
    <row r="664" spans="1:2" x14ac:dyDescent="0.25">
      <c r="A664" s="3">
        <v>661</v>
      </c>
      <c r="B664" s="3" t="str">
        <f>"00568455"</f>
        <v>00568455</v>
      </c>
    </row>
    <row r="665" spans="1:2" x14ac:dyDescent="0.25">
      <c r="A665" s="3">
        <v>662</v>
      </c>
      <c r="B665" s="3" t="str">
        <f>"00578304"</f>
        <v>00578304</v>
      </c>
    </row>
    <row r="666" spans="1:2" x14ac:dyDescent="0.25">
      <c r="A666" s="3">
        <v>663</v>
      </c>
      <c r="B666" s="3" t="str">
        <f>"00579529"</f>
        <v>00579529</v>
      </c>
    </row>
    <row r="667" spans="1:2" x14ac:dyDescent="0.25">
      <c r="A667" s="3">
        <v>664</v>
      </c>
      <c r="B667" s="3" t="str">
        <f>"00581478"</f>
        <v>00581478</v>
      </c>
    </row>
    <row r="668" spans="1:2" x14ac:dyDescent="0.25">
      <c r="A668" s="3">
        <v>665</v>
      </c>
      <c r="B668" s="3" t="str">
        <f>"00586299"</f>
        <v>00586299</v>
      </c>
    </row>
    <row r="669" spans="1:2" x14ac:dyDescent="0.25">
      <c r="A669" s="3">
        <v>666</v>
      </c>
      <c r="B669" s="3" t="str">
        <f>"00591515"</f>
        <v>00591515</v>
      </c>
    </row>
    <row r="670" spans="1:2" x14ac:dyDescent="0.25">
      <c r="A670" s="3">
        <v>667</v>
      </c>
      <c r="B670" s="3" t="str">
        <f>"00593309"</f>
        <v>00593309</v>
      </c>
    </row>
    <row r="671" spans="1:2" x14ac:dyDescent="0.25">
      <c r="A671" s="3">
        <v>668</v>
      </c>
      <c r="B671" s="3" t="str">
        <f>"00599591"</f>
        <v>00599591</v>
      </c>
    </row>
    <row r="672" spans="1:2" x14ac:dyDescent="0.25">
      <c r="A672" s="3">
        <v>669</v>
      </c>
      <c r="B672" s="3" t="str">
        <f>"00600143"</f>
        <v>00600143</v>
      </c>
    </row>
    <row r="673" spans="1:2" x14ac:dyDescent="0.25">
      <c r="A673" s="3">
        <v>670</v>
      </c>
      <c r="B673" s="3" t="str">
        <f>"00600536"</f>
        <v>00600536</v>
      </c>
    </row>
    <row r="674" spans="1:2" x14ac:dyDescent="0.25">
      <c r="A674" s="3">
        <v>671</v>
      </c>
      <c r="B674" s="3" t="str">
        <f>"00600788"</f>
        <v>00600788</v>
      </c>
    </row>
    <row r="675" spans="1:2" x14ac:dyDescent="0.25">
      <c r="A675" s="3">
        <v>672</v>
      </c>
      <c r="B675" s="3" t="str">
        <f>"00601250"</f>
        <v>00601250</v>
      </c>
    </row>
    <row r="676" spans="1:2" x14ac:dyDescent="0.25">
      <c r="A676" s="3">
        <v>673</v>
      </c>
      <c r="B676" s="3" t="str">
        <f>"00601977"</f>
        <v>00601977</v>
      </c>
    </row>
    <row r="677" spans="1:2" x14ac:dyDescent="0.25">
      <c r="A677" s="3">
        <v>674</v>
      </c>
      <c r="B677" s="3" t="str">
        <f>"00604158"</f>
        <v>00604158</v>
      </c>
    </row>
    <row r="678" spans="1:2" x14ac:dyDescent="0.25">
      <c r="A678" s="3">
        <v>675</v>
      </c>
      <c r="B678" s="3" t="str">
        <f>"00605768"</f>
        <v>00605768</v>
      </c>
    </row>
    <row r="679" spans="1:2" x14ac:dyDescent="0.25">
      <c r="A679" s="3">
        <v>676</v>
      </c>
      <c r="B679" s="3" t="str">
        <f>"00606887"</f>
        <v>00606887</v>
      </c>
    </row>
    <row r="680" spans="1:2" x14ac:dyDescent="0.25">
      <c r="A680" s="3">
        <v>677</v>
      </c>
      <c r="B680" s="3" t="str">
        <f>"00606893"</f>
        <v>00606893</v>
      </c>
    </row>
    <row r="681" spans="1:2" x14ac:dyDescent="0.25">
      <c r="A681" s="3">
        <v>678</v>
      </c>
      <c r="B681" s="3" t="str">
        <f>"00607513"</f>
        <v>00607513</v>
      </c>
    </row>
    <row r="682" spans="1:2" x14ac:dyDescent="0.25">
      <c r="A682" s="3">
        <v>679</v>
      </c>
      <c r="B682" s="3" t="str">
        <f>"00608914"</f>
        <v>00608914</v>
      </c>
    </row>
    <row r="683" spans="1:2" x14ac:dyDescent="0.25">
      <c r="A683" s="3">
        <v>680</v>
      </c>
      <c r="B683" s="3" t="str">
        <f>"00609547"</f>
        <v>00609547</v>
      </c>
    </row>
    <row r="684" spans="1:2" x14ac:dyDescent="0.25">
      <c r="A684" s="3">
        <v>681</v>
      </c>
      <c r="B684" s="3" t="str">
        <f>"00610051"</f>
        <v>00610051</v>
      </c>
    </row>
    <row r="685" spans="1:2" x14ac:dyDescent="0.25">
      <c r="A685" s="3">
        <v>682</v>
      </c>
      <c r="B685" s="3" t="str">
        <f>"00610212"</f>
        <v>00610212</v>
      </c>
    </row>
    <row r="686" spans="1:2" x14ac:dyDescent="0.25">
      <c r="A686" s="3">
        <v>683</v>
      </c>
      <c r="B686" s="3" t="str">
        <f>"00610538"</f>
        <v>00610538</v>
      </c>
    </row>
    <row r="687" spans="1:2" x14ac:dyDescent="0.25">
      <c r="A687" s="3">
        <v>684</v>
      </c>
      <c r="B687" s="3" t="str">
        <f>"00612149"</f>
        <v>00612149</v>
      </c>
    </row>
    <row r="688" spans="1:2" x14ac:dyDescent="0.25">
      <c r="A688" s="3">
        <v>685</v>
      </c>
      <c r="B688" s="3" t="str">
        <f>"00615882"</f>
        <v>00615882</v>
      </c>
    </row>
    <row r="689" spans="1:2" x14ac:dyDescent="0.25">
      <c r="A689" s="3">
        <v>686</v>
      </c>
      <c r="B689" s="3" t="str">
        <f>"00616257"</f>
        <v>00616257</v>
      </c>
    </row>
    <row r="690" spans="1:2" x14ac:dyDescent="0.25">
      <c r="A690" s="3">
        <v>687</v>
      </c>
      <c r="B690" s="3" t="str">
        <f>"00617069"</f>
        <v>00617069</v>
      </c>
    </row>
    <row r="691" spans="1:2" x14ac:dyDescent="0.25">
      <c r="A691" s="3">
        <v>688</v>
      </c>
      <c r="B691" s="3" t="str">
        <f>"00618649"</f>
        <v>00618649</v>
      </c>
    </row>
    <row r="692" spans="1:2" x14ac:dyDescent="0.25">
      <c r="A692" s="3">
        <v>689</v>
      </c>
      <c r="B692" s="3" t="str">
        <f>"00618986"</f>
        <v>00618986</v>
      </c>
    </row>
    <row r="693" spans="1:2" x14ac:dyDescent="0.25">
      <c r="A693" s="3">
        <v>690</v>
      </c>
      <c r="B693" s="3" t="str">
        <f>"00619123"</f>
        <v>00619123</v>
      </c>
    </row>
    <row r="694" spans="1:2" x14ac:dyDescent="0.25">
      <c r="A694" s="3">
        <v>691</v>
      </c>
      <c r="B694" s="3" t="str">
        <f>"00619429"</f>
        <v>00619429</v>
      </c>
    </row>
    <row r="695" spans="1:2" x14ac:dyDescent="0.25">
      <c r="A695" s="3">
        <v>692</v>
      </c>
      <c r="B695" s="3" t="str">
        <f>"00619439"</f>
        <v>00619439</v>
      </c>
    </row>
    <row r="696" spans="1:2" x14ac:dyDescent="0.25">
      <c r="A696" s="3">
        <v>693</v>
      </c>
      <c r="B696" s="3" t="str">
        <f>"00619524"</f>
        <v>00619524</v>
      </c>
    </row>
    <row r="697" spans="1:2" x14ac:dyDescent="0.25">
      <c r="A697" s="3">
        <v>694</v>
      </c>
      <c r="B697" s="3" t="str">
        <f>"00619581"</f>
        <v>00619581</v>
      </c>
    </row>
    <row r="698" spans="1:2" x14ac:dyDescent="0.25">
      <c r="A698" s="3">
        <v>695</v>
      </c>
      <c r="B698" s="3" t="str">
        <f>"00622691"</f>
        <v>00622691</v>
      </c>
    </row>
    <row r="699" spans="1:2" x14ac:dyDescent="0.25">
      <c r="A699" s="3">
        <v>696</v>
      </c>
      <c r="B699" s="3" t="str">
        <f>"00623490"</f>
        <v>00623490</v>
      </c>
    </row>
    <row r="700" spans="1:2" x14ac:dyDescent="0.25">
      <c r="A700" s="3">
        <v>697</v>
      </c>
      <c r="B700" s="3" t="str">
        <f>"00624660"</f>
        <v>00624660</v>
      </c>
    </row>
    <row r="701" spans="1:2" x14ac:dyDescent="0.25">
      <c r="A701" s="3">
        <v>698</v>
      </c>
      <c r="B701" s="3" t="str">
        <f>"00625946"</f>
        <v>00625946</v>
      </c>
    </row>
    <row r="702" spans="1:2" x14ac:dyDescent="0.25">
      <c r="A702" s="3">
        <v>699</v>
      </c>
      <c r="B702" s="3" t="str">
        <f>"00626648"</f>
        <v>00626648</v>
      </c>
    </row>
    <row r="703" spans="1:2" x14ac:dyDescent="0.25">
      <c r="A703" s="3">
        <v>700</v>
      </c>
      <c r="B703" s="3" t="str">
        <f>"00627203"</f>
        <v>00627203</v>
      </c>
    </row>
    <row r="704" spans="1:2" x14ac:dyDescent="0.25">
      <c r="A704" s="3">
        <v>701</v>
      </c>
      <c r="B704" s="3" t="str">
        <f>"00627459"</f>
        <v>00627459</v>
      </c>
    </row>
    <row r="705" spans="1:2" x14ac:dyDescent="0.25">
      <c r="A705" s="3">
        <v>702</v>
      </c>
      <c r="B705" s="3" t="str">
        <f>"00628782"</f>
        <v>00628782</v>
      </c>
    </row>
    <row r="706" spans="1:2" x14ac:dyDescent="0.25">
      <c r="A706" s="3">
        <v>703</v>
      </c>
      <c r="B706" s="3" t="str">
        <f>"00631841"</f>
        <v>00631841</v>
      </c>
    </row>
    <row r="707" spans="1:2" x14ac:dyDescent="0.25">
      <c r="A707" s="3">
        <v>704</v>
      </c>
      <c r="B707" s="3" t="str">
        <f>"00632111"</f>
        <v>00632111</v>
      </c>
    </row>
    <row r="708" spans="1:2" x14ac:dyDescent="0.25">
      <c r="A708" s="3">
        <v>705</v>
      </c>
      <c r="B708" s="3" t="str">
        <f>"00632398"</f>
        <v>00632398</v>
      </c>
    </row>
    <row r="709" spans="1:2" x14ac:dyDescent="0.25">
      <c r="A709" s="3">
        <v>706</v>
      </c>
      <c r="B709" s="3" t="str">
        <f>"00633023"</f>
        <v>00633023</v>
      </c>
    </row>
    <row r="710" spans="1:2" x14ac:dyDescent="0.25">
      <c r="A710" s="3">
        <v>707</v>
      </c>
      <c r="B710" s="3" t="str">
        <f>"00633438"</f>
        <v>00633438</v>
      </c>
    </row>
    <row r="711" spans="1:2" x14ac:dyDescent="0.25">
      <c r="A711" s="3">
        <v>708</v>
      </c>
      <c r="B711" s="3" t="str">
        <f>"00634622"</f>
        <v>00634622</v>
      </c>
    </row>
    <row r="712" spans="1:2" x14ac:dyDescent="0.25">
      <c r="A712" s="3">
        <v>709</v>
      </c>
      <c r="B712" s="3" t="str">
        <f>"00634794"</f>
        <v>00634794</v>
      </c>
    </row>
    <row r="713" spans="1:2" x14ac:dyDescent="0.25">
      <c r="A713" s="3">
        <v>710</v>
      </c>
      <c r="B713" s="3" t="str">
        <f>"00634874"</f>
        <v>00634874</v>
      </c>
    </row>
    <row r="714" spans="1:2" x14ac:dyDescent="0.25">
      <c r="A714" s="3">
        <v>711</v>
      </c>
      <c r="B714" s="3" t="str">
        <f>"00637297"</f>
        <v>00637297</v>
      </c>
    </row>
    <row r="715" spans="1:2" x14ac:dyDescent="0.25">
      <c r="A715" s="3">
        <v>712</v>
      </c>
      <c r="B715" s="3" t="str">
        <f>"00638568"</f>
        <v>00638568</v>
      </c>
    </row>
    <row r="716" spans="1:2" x14ac:dyDescent="0.25">
      <c r="A716" s="3">
        <v>713</v>
      </c>
      <c r="B716" s="3" t="str">
        <f>"00639821"</f>
        <v>00639821</v>
      </c>
    </row>
    <row r="717" spans="1:2" x14ac:dyDescent="0.25">
      <c r="A717" s="3">
        <v>714</v>
      </c>
      <c r="B717" s="3" t="str">
        <f>"00640096"</f>
        <v>00640096</v>
      </c>
    </row>
    <row r="718" spans="1:2" x14ac:dyDescent="0.25">
      <c r="A718" s="3">
        <v>715</v>
      </c>
      <c r="B718" s="3" t="str">
        <f>"00642957"</f>
        <v>00642957</v>
      </c>
    </row>
    <row r="719" spans="1:2" x14ac:dyDescent="0.25">
      <c r="A719" s="3">
        <v>716</v>
      </c>
      <c r="B719" s="3" t="str">
        <f>"00647336"</f>
        <v>00647336</v>
      </c>
    </row>
    <row r="720" spans="1:2" x14ac:dyDescent="0.25">
      <c r="A720" s="3">
        <v>717</v>
      </c>
      <c r="B720" s="3" t="str">
        <f>"00647625"</f>
        <v>00647625</v>
      </c>
    </row>
    <row r="721" spans="1:2" x14ac:dyDescent="0.25">
      <c r="A721" s="3">
        <v>718</v>
      </c>
      <c r="B721" s="3" t="str">
        <f>"00648041"</f>
        <v>00648041</v>
      </c>
    </row>
    <row r="722" spans="1:2" x14ac:dyDescent="0.25">
      <c r="A722" s="3">
        <v>719</v>
      </c>
      <c r="B722" s="3" t="str">
        <f>"00649342"</f>
        <v>00649342</v>
      </c>
    </row>
    <row r="723" spans="1:2" x14ac:dyDescent="0.25">
      <c r="A723" s="3">
        <v>720</v>
      </c>
      <c r="B723" s="3" t="str">
        <f>"00649393"</f>
        <v>00649393</v>
      </c>
    </row>
    <row r="724" spans="1:2" x14ac:dyDescent="0.25">
      <c r="A724" s="3">
        <v>721</v>
      </c>
      <c r="B724" s="3" t="str">
        <f>"00650503"</f>
        <v>00650503</v>
      </c>
    </row>
    <row r="725" spans="1:2" x14ac:dyDescent="0.25">
      <c r="A725" s="3">
        <v>722</v>
      </c>
      <c r="B725" s="3" t="str">
        <f>"00652129"</f>
        <v>00652129</v>
      </c>
    </row>
    <row r="726" spans="1:2" x14ac:dyDescent="0.25">
      <c r="A726" s="3">
        <v>723</v>
      </c>
      <c r="B726" s="3" t="str">
        <f>"00653070"</f>
        <v>00653070</v>
      </c>
    </row>
    <row r="727" spans="1:2" x14ac:dyDescent="0.25">
      <c r="A727" s="3">
        <v>724</v>
      </c>
      <c r="B727" s="3" t="str">
        <f>"00653883"</f>
        <v>00653883</v>
      </c>
    </row>
    <row r="728" spans="1:2" x14ac:dyDescent="0.25">
      <c r="A728" s="3">
        <v>725</v>
      </c>
      <c r="B728" s="3" t="str">
        <f>"00654478"</f>
        <v>00654478</v>
      </c>
    </row>
    <row r="729" spans="1:2" x14ac:dyDescent="0.25">
      <c r="A729" s="3">
        <v>726</v>
      </c>
      <c r="B729" s="3" t="str">
        <f>"00655715"</f>
        <v>00655715</v>
      </c>
    </row>
    <row r="730" spans="1:2" x14ac:dyDescent="0.25">
      <c r="A730" s="3">
        <v>727</v>
      </c>
      <c r="B730" s="3" t="str">
        <f>"00655975"</f>
        <v>00655975</v>
      </c>
    </row>
    <row r="731" spans="1:2" x14ac:dyDescent="0.25">
      <c r="A731" s="3">
        <v>728</v>
      </c>
      <c r="B731" s="3" t="str">
        <f>"00655989"</f>
        <v>00655989</v>
      </c>
    </row>
    <row r="732" spans="1:2" x14ac:dyDescent="0.25">
      <c r="A732" s="3">
        <v>729</v>
      </c>
      <c r="B732" s="3" t="str">
        <f>"00656042"</f>
        <v>00656042</v>
      </c>
    </row>
    <row r="733" spans="1:2" x14ac:dyDescent="0.25">
      <c r="A733" s="3">
        <v>730</v>
      </c>
      <c r="B733" s="3" t="str">
        <f>"00656108"</f>
        <v>00656108</v>
      </c>
    </row>
    <row r="734" spans="1:2" x14ac:dyDescent="0.25">
      <c r="A734" s="3">
        <v>731</v>
      </c>
      <c r="B734" s="3" t="str">
        <f>"00656803"</f>
        <v>00656803</v>
      </c>
    </row>
    <row r="735" spans="1:2" x14ac:dyDescent="0.25">
      <c r="A735" s="3">
        <v>732</v>
      </c>
      <c r="B735" s="3" t="str">
        <f>"00656842"</f>
        <v>00656842</v>
      </c>
    </row>
    <row r="736" spans="1:2" x14ac:dyDescent="0.25">
      <c r="A736" s="3">
        <v>733</v>
      </c>
      <c r="B736" s="3" t="str">
        <f>"00656856"</f>
        <v>00656856</v>
      </c>
    </row>
    <row r="737" spans="1:2" x14ac:dyDescent="0.25">
      <c r="A737" s="3">
        <v>734</v>
      </c>
      <c r="B737" s="3" t="str">
        <f>"00660004"</f>
        <v>00660004</v>
      </c>
    </row>
    <row r="738" spans="1:2" x14ac:dyDescent="0.25">
      <c r="A738" s="3">
        <v>735</v>
      </c>
      <c r="B738" s="3" t="str">
        <f>"00661310"</f>
        <v>00661310</v>
      </c>
    </row>
    <row r="739" spans="1:2" x14ac:dyDescent="0.25">
      <c r="A739" s="3">
        <v>736</v>
      </c>
      <c r="B739" s="3" t="str">
        <f>"00662189"</f>
        <v>00662189</v>
      </c>
    </row>
    <row r="740" spans="1:2" x14ac:dyDescent="0.25">
      <c r="A740" s="3">
        <v>737</v>
      </c>
      <c r="B740" s="3" t="str">
        <f>"00663021"</f>
        <v>00663021</v>
      </c>
    </row>
    <row r="741" spans="1:2" x14ac:dyDescent="0.25">
      <c r="A741" s="3">
        <v>738</v>
      </c>
      <c r="B741" s="3" t="str">
        <f>"00664011"</f>
        <v>00664011</v>
      </c>
    </row>
    <row r="742" spans="1:2" x14ac:dyDescent="0.25">
      <c r="A742" s="3">
        <v>739</v>
      </c>
      <c r="B742" s="3" t="str">
        <f>"00664470"</f>
        <v>00664470</v>
      </c>
    </row>
    <row r="743" spans="1:2" x14ac:dyDescent="0.25">
      <c r="A743" s="3">
        <v>740</v>
      </c>
      <c r="B743" s="3" t="str">
        <f>"00665370"</f>
        <v>00665370</v>
      </c>
    </row>
    <row r="744" spans="1:2" x14ac:dyDescent="0.25">
      <c r="A744" s="3">
        <v>741</v>
      </c>
      <c r="B744" s="3" t="str">
        <f>"00666059"</f>
        <v>00666059</v>
      </c>
    </row>
    <row r="745" spans="1:2" x14ac:dyDescent="0.25">
      <c r="A745" s="3">
        <v>742</v>
      </c>
      <c r="B745" s="3" t="str">
        <f>"00666085"</f>
        <v>00666085</v>
      </c>
    </row>
    <row r="746" spans="1:2" x14ac:dyDescent="0.25">
      <c r="A746" s="3">
        <v>743</v>
      </c>
      <c r="B746" s="3" t="str">
        <f>"00666476"</f>
        <v>00666476</v>
      </c>
    </row>
    <row r="747" spans="1:2" x14ac:dyDescent="0.25">
      <c r="A747" s="3">
        <v>744</v>
      </c>
      <c r="B747" s="3" t="str">
        <f>"00666985"</f>
        <v>00666985</v>
      </c>
    </row>
    <row r="748" spans="1:2" x14ac:dyDescent="0.25">
      <c r="A748" s="3">
        <v>745</v>
      </c>
      <c r="B748" s="3" t="str">
        <f>"00671982"</f>
        <v>00671982</v>
      </c>
    </row>
    <row r="749" spans="1:2" x14ac:dyDescent="0.25">
      <c r="A749" s="3">
        <v>746</v>
      </c>
      <c r="B749" s="3" t="str">
        <f>"00673632"</f>
        <v>00673632</v>
      </c>
    </row>
    <row r="750" spans="1:2" x14ac:dyDescent="0.25">
      <c r="A750" s="3">
        <v>747</v>
      </c>
      <c r="B750" s="3" t="str">
        <f>"00673932"</f>
        <v>00673932</v>
      </c>
    </row>
    <row r="751" spans="1:2" x14ac:dyDescent="0.25">
      <c r="A751" s="3">
        <v>748</v>
      </c>
      <c r="B751" s="3" t="str">
        <f>"00674553"</f>
        <v>00674553</v>
      </c>
    </row>
    <row r="752" spans="1:2" x14ac:dyDescent="0.25">
      <c r="A752" s="3">
        <v>749</v>
      </c>
      <c r="B752" s="3" t="str">
        <f>"00675119"</f>
        <v>00675119</v>
      </c>
    </row>
    <row r="753" spans="1:2" x14ac:dyDescent="0.25">
      <c r="A753" s="3">
        <v>750</v>
      </c>
      <c r="B753" s="3" t="str">
        <f>"00678523"</f>
        <v>00678523</v>
      </c>
    </row>
    <row r="754" spans="1:2" x14ac:dyDescent="0.25">
      <c r="A754" s="3">
        <v>751</v>
      </c>
      <c r="B754" s="3" t="str">
        <f>"00679180"</f>
        <v>00679180</v>
      </c>
    </row>
    <row r="755" spans="1:2" x14ac:dyDescent="0.25">
      <c r="A755" s="3">
        <v>752</v>
      </c>
      <c r="B755" s="3" t="str">
        <f>"00680798"</f>
        <v>00680798</v>
      </c>
    </row>
    <row r="756" spans="1:2" x14ac:dyDescent="0.25">
      <c r="A756" s="3">
        <v>753</v>
      </c>
      <c r="B756" s="3" t="str">
        <f>"00681228"</f>
        <v>00681228</v>
      </c>
    </row>
    <row r="757" spans="1:2" x14ac:dyDescent="0.25">
      <c r="A757" s="3">
        <v>754</v>
      </c>
      <c r="B757" s="3" t="str">
        <f>"00681329"</f>
        <v>00681329</v>
      </c>
    </row>
    <row r="758" spans="1:2" x14ac:dyDescent="0.25">
      <c r="A758" s="3">
        <v>755</v>
      </c>
      <c r="B758" s="3" t="str">
        <f>"00683363"</f>
        <v>00683363</v>
      </c>
    </row>
    <row r="759" spans="1:2" x14ac:dyDescent="0.25">
      <c r="A759" s="3">
        <v>756</v>
      </c>
      <c r="B759" s="3" t="str">
        <f>"00684175"</f>
        <v>00684175</v>
      </c>
    </row>
    <row r="760" spans="1:2" x14ac:dyDescent="0.25">
      <c r="A760" s="3">
        <v>757</v>
      </c>
      <c r="B760" s="3" t="str">
        <f>"00686611"</f>
        <v>00686611</v>
      </c>
    </row>
    <row r="761" spans="1:2" x14ac:dyDescent="0.25">
      <c r="A761" s="3">
        <v>758</v>
      </c>
      <c r="B761" s="3" t="str">
        <f>"00705372"</f>
        <v>00705372</v>
      </c>
    </row>
    <row r="762" spans="1:2" x14ac:dyDescent="0.25">
      <c r="A762" s="3">
        <v>759</v>
      </c>
      <c r="B762" s="3" t="str">
        <f>"00705593"</f>
        <v>00705593</v>
      </c>
    </row>
    <row r="763" spans="1:2" x14ac:dyDescent="0.25">
      <c r="A763" s="3">
        <v>760</v>
      </c>
      <c r="B763" s="3" t="str">
        <f>"00710606"</f>
        <v>00710606</v>
      </c>
    </row>
    <row r="764" spans="1:2" x14ac:dyDescent="0.25">
      <c r="A764" s="3">
        <v>761</v>
      </c>
      <c r="B764" s="3" t="str">
        <f>"00711650"</f>
        <v>00711650</v>
      </c>
    </row>
    <row r="765" spans="1:2" x14ac:dyDescent="0.25">
      <c r="A765" s="3">
        <v>762</v>
      </c>
      <c r="B765" s="3" t="str">
        <f>"00713206"</f>
        <v>00713206</v>
      </c>
    </row>
    <row r="766" spans="1:2" x14ac:dyDescent="0.25">
      <c r="A766" s="3">
        <v>763</v>
      </c>
      <c r="B766" s="3" t="str">
        <f>"00713500"</f>
        <v>00713500</v>
      </c>
    </row>
    <row r="767" spans="1:2" x14ac:dyDescent="0.25">
      <c r="A767" s="3">
        <v>764</v>
      </c>
      <c r="B767" s="3" t="str">
        <f>"00713558"</f>
        <v>00713558</v>
      </c>
    </row>
    <row r="768" spans="1:2" x14ac:dyDescent="0.25">
      <c r="A768" s="3">
        <v>765</v>
      </c>
      <c r="B768" s="3" t="str">
        <f>"00714072"</f>
        <v>00714072</v>
      </c>
    </row>
    <row r="769" spans="1:2" x14ac:dyDescent="0.25">
      <c r="A769" s="3">
        <v>766</v>
      </c>
      <c r="B769" s="3" t="str">
        <f>"00714175"</f>
        <v>00714175</v>
      </c>
    </row>
    <row r="770" spans="1:2" x14ac:dyDescent="0.25">
      <c r="A770" s="3">
        <v>767</v>
      </c>
      <c r="B770" s="3" t="str">
        <f>"00714239"</f>
        <v>00714239</v>
      </c>
    </row>
    <row r="771" spans="1:2" x14ac:dyDescent="0.25">
      <c r="A771" s="3">
        <v>768</v>
      </c>
      <c r="B771" s="3" t="str">
        <f>"00714409"</f>
        <v>00714409</v>
      </c>
    </row>
    <row r="772" spans="1:2" x14ac:dyDescent="0.25">
      <c r="A772" s="3">
        <v>769</v>
      </c>
      <c r="B772" s="3" t="str">
        <f>"00715635"</f>
        <v>00715635</v>
      </c>
    </row>
    <row r="773" spans="1:2" x14ac:dyDescent="0.25">
      <c r="A773" s="3">
        <v>770</v>
      </c>
      <c r="B773" s="3" t="str">
        <f>"00717160"</f>
        <v>00717160</v>
      </c>
    </row>
    <row r="774" spans="1:2" x14ac:dyDescent="0.25">
      <c r="A774" s="3">
        <v>771</v>
      </c>
      <c r="B774" s="3" t="str">
        <f>"00719536"</f>
        <v>00719536</v>
      </c>
    </row>
    <row r="775" spans="1:2" x14ac:dyDescent="0.25">
      <c r="A775" s="3">
        <v>772</v>
      </c>
      <c r="B775" s="3" t="str">
        <f>"00719704"</f>
        <v>00719704</v>
      </c>
    </row>
    <row r="776" spans="1:2" x14ac:dyDescent="0.25">
      <c r="A776" s="3">
        <v>773</v>
      </c>
      <c r="B776" s="3" t="str">
        <f>"00720138"</f>
        <v>00720138</v>
      </c>
    </row>
    <row r="777" spans="1:2" x14ac:dyDescent="0.25">
      <c r="A777" s="3">
        <v>774</v>
      </c>
      <c r="B777" s="3" t="str">
        <f>"00720876"</f>
        <v>00720876</v>
      </c>
    </row>
    <row r="778" spans="1:2" x14ac:dyDescent="0.25">
      <c r="A778" s="3">
        <v>775</v>
      </c>
      <c r="B778" s="3" t="str">
        <f>"00721139"</f>
        <v>00721139</v>
      </c>
    </row>
    <row r="779" spans="1:2" x14ac:dyDescent="0.25">
      <c r="A779" s="3">
        <v>776</v>
      </c>
      <c r="B779" s="3" t="str">
        <f>"00721514"</f>
        <v>00721514</v>
      </c>
    </row>
    <row r="780" spans="1:2" x14ac:dyDescent="0.25">
      <c r="A780" s="3">
        <v>777</v>
      </c>
      <c r="B780" s="3" t="str">
        <f>"00722313"</f>
        <v>00722313</v>
      </c>
    </row>
    <row r="781" spans="1:2" x14ac:dyDescent="0.25">
      <c r="A781" s="3">
        <v>778</v>
      </c>
      <c r="B781" s="3" t="str">
        <f>"00723407"</f>
        <v>00723407</v>
      </c>
    </row>
    <row r="782" spans="1:2" x14ac:dyDescent="0.25">
      <c r="A782" s="3">
        <v>779</v>
      </c>
      <c r="B782" s="3" t="str">
        <f>"00724204"</f>
        <v>00724204</v>
      </c>
    </row>
    <row r="783" spans="1:2" x14ac:dyDescent="0.25">
      <c r="A783" s="3">
        <v>780</v>
      </c>
      <c r="B783" s="3" t="str">
        <f>"00724807"</f>
        <v>00724807</v>
      </c>
    </row>
    <row r="784" spans="1:2" x14ac:dyDescent="0.25">
      <c r="A784" s="3">
        <v>781</v>
      </c>
      <c r="B784" s="3" t="str">
        <f>"00725246"</f>
        <v>00725246</v>
      </c>
    </row>
    <row r="785" spans="1:2" x14ac:dyDescent="0.25">
      <c r="A785" s="3">
        <v>782</v>
      </c>
      <c r="B785" s="3" t="str">
        <f>"00725349"</f>
        <v>00725349</v>
      </c>
    </row>
    <row r="786" spans="1:2" x14ac:dyDescent="0.25">
      <c r="A786" s="3">
        <v>783</v>
      </c>
      <c r="B786" s="3" t="str">
        <f>"00726281"</f>
        <v>00726281</v>
      </c>
    </row>
    <row r="787" spans="1:2" x14ac:dyDescent="0.25">
      <c r="A787" s="3">
        <v>784</v>
      </c>
      <c r="B787" s="3" t="str">
        <f>"00726608"</f>
        <v>00726608</v>
      </c>
    </row>
    <row r="788" spans="1:2" x14ac:dyDescent="0.25">
      <c r="A788" s="3">
        <v>785</v>
      </c>
      <c r="B788" s="3" t="str">
        <f>"00727424"</f>
        <v>00727424</v>
      </c>
    </row>
    <row r="789" spans="1:2" x14ac:dyDescent="0.25">
      <c r="A789" s="3">
        <v>786</v>
      </c>
      <c r="B789" s="3" t="str">
        <f>"00727484"</f>
        <v>00727484</v>
      </c>
    </row>
    <row r="790" spans="1:2" x14ac:dyDescent="0.25">
      <c r="A790" s="3">
        <v>787</v>
      </c>
      <c r="B790" s="3" t="str">
        <f>"00727575"</f>
        <v>00727575</v>
      </c>
    </row>
    <row r="791" spans="1:2" x14ac:dyDescent="0.25">
      <c r="A791" s="3">
        <v>788</v>
      </c>
      <c r="B791" s="3" t="str">
        <f>"00727750"</f>
        <v>00727750</v>
      </c>
    </row>
    <row r="792" spans="1:2" x14ac:dyDescent="0.25">
      <c r="A792" s="3">
        <v>789</v>
      </c>
      <c r="B792" s="3" t="str">
        <f>"00729239"</f>
        <v>00729239</v>
      </c>
    </row>
    <row r="793" spans="1:2" x14ac:dyDescent="0.25">
      <c r="A793" s="3">
        <v>790</v>
      </c>
      <c r="B793" s="3" t="str">
        <f>"00729382"</f>
        <v>00729382</v>
      </c>
    </row>
    <row r="794" spans="1:2" x14ac:dyDescent="0.25">
      <c r="A794" s="3">
        <v>791</v>
      </c>
      <c r="B794" s="3" t="str">
        <f>"00730199"</f>
        <v>00730199</v>
      </c>
    </row>
    <row r="795" spans="1:2" x14ac:dyDescent="0.25">
      <c r="A795" s="3">
        <v>792</v>
      </c>
      <c r="B795" s="3" t="str">
        <f>"00730461"</f>
        <v>00730461</v>
      </c>
    </row>
    <row r="796" spans="1:2" x14ac:dyDescent="0.25">
      <c r="A796" s="3">
        <v>793</v>
      </c>
      <c r="B796" s="3" t="str">
        <f>"00735090"</f>
        <v>00735090</v>
      </c>
    </row>
    <row r="797" spans="1:2" x14ac:dyDescent="0.25">
      <c r="A797" s="3">
        <v>794</v>
      </c>
      <c r="B797" s="3" t="str">
        <f>"00735283"</f>
        <v>00735283</v>
      </c>
    </row>
    <row r="798" spans="1:2" x14ac:dyDescent="0.25">
      <c r="A798" s="3">
        <v>795</v>
      </c>
      <c r="B798" s="3" t="str">
        <f>"00739054"</f>
        <v>00739054</v>
      </c>
    </row>
    <row r="799" spans="1:2" x14ac:dyDescent="0.25">
      <c r="A799" s="3">
        <v>796</v>
      </c>
      <c r="B799" s="3" t="str">
        <f>"00739162"</f>
        <v>00739162</v>
      </c>
    </row>
    <row r="800" spans="1:2" x14ac:dyDescent="0.25">
      <c r="A800" s="3">
        <v>797</v>
      </c>
      <c r="B800" s="3" t="str">
        <f>"00739681"</f>
        <v>00739681</v>
      </c>
    </row>
    <row r="801" spans="1:2" x14ac:dyDescent="0.25">
      <c r="A801" s="3">
        <v>798</v>
      </c>
      <c r="B801" s="3" t="str">
        <f>"00741215"</f>
        <v>00741215</v>
      </c>
    </row>
    <row r="802" spans="1:2" x14ac:dyDescent="0.25">
      <c r="A802" s="3">
        <v>799</v>
      </c>
      <c r="B802" s="3" t="str">
        <f>"00741472"</f>
        <v>00741472</v>
      </c>
    </row>
    <row r="803" spans="1:2" x14ac:dyDescent="0.25">
      <c r="A803" s="3">
        <v>800</v>
      </c>
      <c r="B803" s="3" t="str">
        <f>"00741565"</f>
        <v>00741565</v>
      </c>
    </row>
    <row r="804" spans="1:2" x14ac:dyDescent="0.25">
      <c r="A804" s="3">
        <v>801</v>
      </c>
      <c r="B804" s="3" t="str">
        <f>"00741663"</f>
        <v>00741663</v>
      </c>
    </row>
    <row r="805" spans="1:2" x14ac:dyDescent="0.25">
      <c r="A805" s="3">
        <v>802</v>
      </c>
      <c r="B805" s="3" t="str">
        <f>"00741996"</f>
        <v>00741996</v>
      </c>
    </row>
    <row r="806" spans="1:2" x14ac:dyDescent="0.25">
      <c r="A806" s="3">
        <v>803</v>
      </c>
      <c r="B806" s="3" t="str">
        <f>"00742257"</f>
        <v>00742257</v>
      </c>
    </row>
    <row r="807" spans="1:2" x14ac:dyDescent="0.25">
      <c r="A807" s="3">
        <v>804</v>
      </c>
      <c r="B807" s="3" t="str">
        <f>"00744768"</f>
        <v>00744768</v>
      </c>
    </row>
    <row r="808" spans="1:2" x14ac:dyDescent="0.25">
      <c r="A808" s="3">
        <v>805</v>
      </c>
      <c r="B808" s="3" t="str">
        <f>"00746360"</f>
        <v>00746360</v>
      </c>
    </row>
    <row r="809" spans="1:2" x14ac:dyDescent="0.25">
      <c r="A809" s="3">
        <v>806</v>
      </c>
      <c r="B809" s="3" t="str">
        <f>"00747678"</f>
        <v>00747678</v>
      </c>
    </row>
    <row r="810" spans="1:2" x14ac:dyDescent="0.25">
      <c r="A810" s="3">
        <v>807</v>
      </c>
      <c r="B810" s="3" t="str">
        <f>"00754618"</f>
        <v>00754618</v>
      </c>
    </row>
    <row r="811" spans="1:2" x14ac:dyDescent="0.25">
      <c r="A811" s="3">
        <v>808</v>
      </c>
      <c r="B811" s="3" t="str">
        <f>"00756067"</f>
        <v>00756067</v>
      </c>
    </row>
    <row r="812" spans="1:2" x14ac:dyDescent="0.25">
      <c r="A812" s="3">
        <v>809</v>
      </c>
      <c r="B812" s="3" t="str">
        <f>"00756124"</f>
        <v>00756124</v>
      </c>
    </row>
    <row r="813" spans="1:2" x14ac:dyDescent="0.25">
      <c r="A813" s="3">
        <v>810</v>
      </c>
      <c r="B813" s="3" t="str">
        <f>"00756373"</f>
        <v>00756373</v>
      </c>
    </row>
    <row r="814" spans="1:2" x14ac:dyDescent="0.25">
      <c r="A814" s="3">
        <v>811</v>
      </c>
      <c r="B814" s="3" t="str">
        <f>"00756786"</f>
        <v>00756786</v>
      </c>
    </row>
    <row r="815" spans="1:2" x14ac:dyDescent="0.25">
      <c r="A815" s="3">
        <v>812</v>
      </c>
      <c r="B815" s="3" t="str">
        <f>"00756800"</f>
        <v>00756800</v>
      </c>
    </row>
    <row r="816" spans="1:2" x14ac:dyDescent="0.25">
      <c r="A816" s="3">
        <v>813</v>
      </c>
      <c r="B816" s="3" t="str">
        <f>"00757166"</f>
        <v>00757166</v>
      </c>
    </row>
    <row r="817" spans="1:2" x14ac:dyDescent="0.25">
      <c r="A817" s="3">
        <v>814</v>
      </c>
      <c r="B817" s="3" t="str">
        <f>"00757492"</f>
        <v>00757492</v>
      </c>
    </row>
    <row r="818" spans="1:2" x14ac:dyDescent="0.25">
      <c r="A818" s="3">
        <v>815</v>
      </c>
      <c r="B818" s="3" t="str">
        <f>"00758433"</f>
        <v>00758433</v>
      </c>
    </row>
    <row r="819" spans="1:2" x14ac:dyDescent="0.25">
      <c r="A819" s="3">
        <v>816</v>
      </c>
      <c r="B819" s="3" t="str">
        <f>"00758852"</f>
        <v>00758852</v>
      </c>
    </row>
    <row r="820" spans="1:2" x14ac:dyDescent="0.25">
      <c r="A820" s="3">
        <v>817</v>
      </c>
      <c r="B820" s="3" t="str">
        <f>"00759024"</f>
        <v>00759024</v>
      </c>
    </row>
    <row r="821" spans="1:2" x14ac:dyDescent="0.25">
      <c r="A821" s="3">
        <v>818</v>
      </c>
      <c r="B821" s="3" t="str">
        <f>"00759428"</f>
        <v>00759428</v>
      </c>
    </row>
    <row r="822" spans="1:2" x14ac:dyDescent="0.25">
      <c r="A822" s="3">
        <v>819</v>
      </c>
      <c r="B822" s="3" t="str">
        <f>"00760060"</f>
        <v>00760060</v>
      </c>
    </row>
    <row r="823" spans="1:2" x14ac:dyDescent="0.25">
      <c r="A823" s="3">
        <v>820</v>
      </c>
      <c r="B823" s="3" t="str">
        <f>"00760132"</f>
        <v>00760132</v>
      </c>
    </row>
    <row r="824" spans="1:2" x14ac:dyDescent="0.25">
      <c r="A824" s="3">
        <v>821</v>
      </c>
      <c r="B824" s="3" t="str">
        <f>"00760352"</f>
        <v>00760352</v>
      </c>
    </row>
    <row r="825" spans="1:2" x14ac:dyDescent="0.25">
      <c r="A825" s="3">
        <v>822</v>
      </c>
      <c r="B825" s="3" t="str">
        <f>"00760925"</f>
        <v>00760925</v>
      </c>
    </row>
    <row r="826" spans="1:2" x14ac:dyDescent="0.25">
      <c r="A826" s="3">
        <v>823</v>
      </c>
      <c r="B826" s="3" t="str">
        <f>"00760928"</f>
        <v>00760928</v>
      </c>
    </row>
    <row r="827" spans="1:2" x14ac:dyDescent="0.25">
      <c r="A827" s="3">
        <v>824</v>
      </c>
      <c r="B827" s="3" t="str">
        <f>"00761120"</f>
        <v>00761120</v>
      </c>
    </row>
    <row r="828" spans="1:2" x14ac:dyDescent="0.25">
      <c r="A828" s="3">
        <v>825</v>
      </c>
      <c r="B828" s="3" t="str">
        <f>"00761216"</f>
        <v>00761216</v>
      </c>
    </row>
    <row r="829" spans="1:2" x14ac:dyDescent="0.25">
      <c r="A829" s="3">
        <v>826</v>
      </c>
      <c r="B829" s="3" t="str">
        <f>"00761322"</f>
        <v>00761322</v>
      </c>
    </row>
    <row r="830" spans="1:2" x14ac:dyDescent="0.25">
      <c r="A830" s="3">
        <v>827</v>
      </c>
      <c r="B830" s="3" t="str">
        <f>"00761394"</f>
        <v>00761394</v>
      </c>
    </row>
    <row r="831" spans="1:2" x14ac:dyDescent="0.25">
      <c r="A831" s="3">
        <v>828</v>
      </c>
      <c r="B831" s="3" t="str">
        <f>"00761641"</f>
        <v>00761641</v>
      </c>
    </row>
    <row r="832" spans="1:2" x14ac:dyDescent="0.25">
      <c r="A832" s="3">
        <v>829</v>
      </c>
      <c r="B832" s="3" t="str">
        <f>"00761744"</f>
        <v>00761744</v>
      </c>
    </row>
    <row r="833" spans="1:2" x14ac:dyDescent="0.25">
      <c r="A833" s="3">
        <v>830</v>
      </c>
      <c r="B833" s="3" t="str">
        <f>"00761886"</f>
        <v>00761886</v>
      </c>
    </row>
    <row r="834" spans="1:2" x14ac:dyDescent="0.25">
      <c r="A834" s="3">
        <v>831</v>
      </c>
      <c r="B834" s="3" t="str">
        <f>"00761935"</f>
        <v>00761935</v>
      </c>
    </row>
    <row r="835" spans="1:2" x14ac:dyDescent="0.25">
      <c r="A835" s="3">
        <v>832</v>
      </c>
      <c r="B835" s="3" t="str">
        <f>"00762119"</f>
        <v>00762119</v>
      </c>
    </row>
    <row r="836" spans="1:2" x14ac:dyDescent="0.25">
      <c r="A836" s="3">
        <v>833</v>
      </c>
      <c r="B836" s="3" t="str">
        <f>"00762659"</f>
        <v>00762659</v>
      </c>
    </row>
    <row r="837" spans="1:2" x14ac:dyDescent="0.25">
      <c r="A837" s="3">
        <v>834</v>
      </c>
      <c r="B837" s="3" t="str">
        <f>"00762877"</f>
        <v>00762877</v>
      </c>
    </row>
    <row r="838" spans="1:2" x14ac:dyDescent="0.25">
      <c r="A838" s="3">
        <v>835</v>
      </c>
      <c r="B838" s="3" t="str">
        <f>"00763458"</f>
        <v>00763458</v>
      </c>
    </row>
    <row r="839" spans="1:2" x14ac:dyDescent="0.25">
      <c r="A839" s="3">
        <v>836</v>
      </c>
      <c r="B839" s="3" t="str">
        <f>"00763553"</f>
        <v>00763553</v>
      </c>
    </row>
    <row r="840" spans="1:2" x14ac:dyDescent="0.25">
      <c r="A840" s="3">
        <v>837</v>
      </c>
      <c r="B840" s="3" t="str">
        <f>"00764740"</f>
        <v>00764740</v>
      </c>
    </row>
    <row r="841" spans="1:2" x14ac:dyDescent="0.25">
      <c r="A841" s="3">
        <v>838</v>
      </c>
      <c r="B841" s="3" t="str">
        <f>"00765102"</f>
        <v>00765102</v>
      </c>
    </row>
    <row r="842" spans="1:2" x14ac:dyDescent="0.25">
      <c r="A842" s="3">
        <v>839</v>
      </c>
      <c r="B842" s="3" t="str">
        <f>"00765783"</f>
        <v>00765783</v>
      </c>
    </row>
    <row r="843" spans="1:2" x14ac:dyDescent="0.25">
      <c r="A843" s="3">
        <v>840</v>
      </c>
      <c r="B843" s="3" t="str">
        <f>"00766380"</f>
        <v>00766380</v>
      </c>
    </row>
    <row r="844" spans="1:2" x14ac:dyDescent="0.25">
      <c r="A844" s="3">
        <v>841</v>
      </c>
      <c r="B844" s="3" t="str">
        <f>"00767323"</f>
        <v>00767323</v>
      </c>
    </row>
    <row r="845" spans="1:2" x14ac:dyDescent="0.25">
      <c r="A845" s="3">
        <v>842</v>
      </c>
      <c r="B845" s="3" t="str">
        <f>"00767417"</f>
        <v>00767417</v>
      </c>
    </row>
    <row r="846" spans="1:2" x14ac:dyDescent="0.25">
      <c r="A846" s="3">
        <v>843</v>
      </c>
      <c r="B846" s="3" t="str">
        <f>"00768223"</f>
        <v>00768223</v>
      </c>
    </row>
    <row r="847" spans="1:2" x14ac:dyDescent="0.25">
      <c r="A847" s="3">
        <v>844</v>
      </c>
      <c r="B847" s="3" t="str">
        <f>"00768690"</f>
        <v>00768690</v>
      </c>
    </row>
    <row r="848" spans="1:2" x14ac:dyDescent="0.25">
      <c r="A848" s="3">
        <v>845</v>
      </c>
      <c r="B848" s="3" t="str">
        <f>"00768702"</f>
        <v>00768702</v>
      </c>
    </row>
    <row r="849" spans="1:2" x14ac:dyDescent="0.25">
      <c r="A849" s="3">
        <v>846</v>
      </c>
      <c r="B849" s="3" t="str">
        <f>"00768933"</f>
        <v>00768933</v>
      </c>
    </row>
    <row r="850" spans="1:2" x14ac:dyDescent="0.25">
      <c r="A850" s="3">
        <v>847</v>
      </c>
      <c r="B850" s="3" t="str">
        <f>"00769035"</f>
        <v>00769035</v>
      </c>
    </row>
    <row r="851" spans="1:2" x14ac:dyDescent="0.25">
      <c r="A851" s="3">
        <v>848</v>
      </c>
      <c r="B851" s="3" t="str">
        <f>"00769082"</f>
        <v>00769082</v>
      </c>
    </row>
    <row r="852" spans="1:2" x14ac:dyDescent="0.25">
      <c r="A852" s="3">
        <v>849</v>
      </c>
      <c r="B852" s="3" t="str">
        <f>"00769214"</f>
        <v>00769214</v>
      </c>
    </row>
    <row r="853" spans="1:2" x14ac:dyDescent="0.25">
      <c r="A853" s="3">
        <v>850</v>
      </c>
      <c r="B853" s="3" t="str">
        <f>"00769257"</f>
        <v>00769257</v>
      </c>
    </row>
    <row r="854" spans="1:2" x14ac:dyDescent="0.25">
      <c r="A854" s="3">
        <v>851</v>
      </c>
      <c r="B854" s="3" t="str">
        <f>"00769270"</f>
        <v>00769270</v>
      </c>
    </row>
    <row r="855" spans="1:2" x14ac:dyDescent="0.25">
      <c r="A855" s="3">
        <v>852</v>
      </c>
      <c r="B855" s="3" t="str">
        <f>"00769492"</f>
        <v>00769492</v>
      </c>
    </row>
    <row r="856" spans="1:2" x14ac:dyDescent="0.25">
      <c r="A856" s="3">
        <v>853</v>
      </c>
      <c r="B856" s="3" t="str">
        <f>"00769748"</f>
        <v>00769748</v>
      </c>
    </row>
    <row r="857" spans="1:2" x14ac:dyDescent="0.25">
      <c r="A857" s="3">
        <v>854</v>
      </c>
      <c r="B857" s="3" t="str">
        <f>"00769921"</f>
        <v>00769921</v>
      </c>
    </row>
    <row r="858" spans="1:2" x14ac:dyDescent="0.25">
      <c r="A858" s="3">
        <v>855</v>
      </c>
      <c r="B858" s="3" t="str">
        <f>"00770949"</f>
        <v>00770949</v>
      </c>
    </row>
    <row r="859" spans="1:2" x14ac:dyDescent="0.25">
      <c r="A859" s="3">
        <v>856</v>
      </c>
      <c r="B859" s="3" t="str">
        <f>"00771438"</f>
        <v>00771438</v>
      </c>
    </row>
    <row r="860" spans="1:2" x14ac:dyDescent="0.25">
      <c r="A860" s="3">
        <v>857</v>
      </c>
      <c r="B860" s="3" t="str">
        <f>"00771921"</f>
        <v>00771921</v>
      </c>
    </row>
    <row r="861" spans="1:2" x14ac:dyDescent="0.25">
      <c r="A861" s="3">
        <v>858</v>
      </c>
      <c r="B861" s="3" t="str">
        <f>"00772034"</f>
        <v>00772034</v>
      </c>
    </row>
    <row r="862" spans="1:2" x14ac:dyDescent="0.25">
      <c r="A862" s="3">
        <v>859</v>
      </c>
      <c r="B862" s="3" t="str">
        <f>"00772273"</f>
        <v>00772273</v>
      </c>
    </row>
    <row r="863" spans="1:2" x14ac:dyDescent="0.25">
      <c r="A863" s="3">
        <v>860</v>
      </c>
      <c r="B863" s="3" t="str">
        <f>"00772332"</f>
        <v>00772332</v>
      </c>
    </row>
    <row r="864" spans="1:2" x14ac:dyDescent="0.25">
      <c r="A864" s="3">
        <v>861</v>
      </c>
      <c r="B864" s="3" t="str">
        <f>"00772415"</f>
        <v>00772415</v>
      </c>
    </row>
    <row r="865" spans="1:2" x14ac:dyDescent="0.25">
      <c r="A865" s="3">
        <v>862</v>
      </c>
      <c r="B865" s="3" t="str">
        <f>"00772538"</f>
        <v>00772538</v>
      </c>
    </row>
    <row r="866" spans="1:2" x14ac:dyDescent="0.25">
      <c r="A866" s="3">
        <v>863</v>
      </c>
      <c r="B866" s="3" t="str">
        <f>"00772711"</f>
        <v>00772711</v>
      </c>
    </row>
    <row r="867" spans="1:2" x14ac:dyDescent="0.25">
      <c r="A867" s="3">
        <v>864</v>
      </c>
      <c r="B867" s="3" t="str">
        <f>"00772820"</f>
        <v>00772820</v>
      </c>
    </row>
    <row r="868" spans="1:2" x14ac:dyDescent="0.25">
      <c r="A868" s="3">
        <v>865</v>
      </c>
      <c r="B868" s="3" t="str">
        <f>"00772824"</f>
        <v>00772824</v>
      </c>
    </row>
    <row r="869" spans="1:2" x14ac:dyDescent="0.25">
      <c r="A869" s="3">
        <v>866</v>
      </c>
      <c r="B869" s="3" t="str">
        <f>"00772886"</f>
        <v>00772886</v>
      </c>
    </row>
    <row r="870" spans="1:2" x14ac:dyDescent="0.25">
      <c r="A870" s="3">
        <v>867</v>
      </c>
      <c r="B870" s="3" t="str">
        <f>"00773332"</f>
        <v>00773332</v>
      </c>
    </row>
    <row r="871" spans="1:2" x14ac:dyDescent="0.25">
      <c r="A871" s="3">
        <v>868</v>
      </c>
      <c r="B871" s="3" t="str">
        <f>"00773700"</f>
        <v>00773700</v>
      </c>
    </row>
    <row r="872" spans="1:2" x14ac:dyDescent="0.25">
      <c r="A872" s="3">
        <v>869</v>
      </c>
      <c r="B872" s="3" t="str">
        <f>"00773790"</f>
        <v>00773790</v>
      </c>
    </row>
    <row r="873" spans="1:2" x14ac:dyDescent="0.25">
      <c r="A873" s="3">
        <v>870</v>
      </c>
      <c r="B873" s="3" t="str">
        <f>"00774258"</f>
        <v>00774258</v>
      </c>
    </row>
    <row r="874" spans="1:2" x14ac:dyDescent="0.25">
      <c r="A874" s="3">
        <v>871</v>
      </c>
      <c r="B874" s="3" t="str">
        <f>"00774498"</f>
        <v>00774498</v>
      </c>
    </row>
    <row r="875" spans="1:2" x14ac:dyDescent="0.25">
      <c r="A875" s="3">
        <v>872</v>
      </c>
      <c r="B875" s="3" t="str">
        <f>"00775261"</f>
        <v>00775261</v>
      </c>
    </row>
    <row r="876" spans="1:2" x14ac:dyDescent="0.25">
      <c r="A876" s="3">
        <v>873</v>
      </c>
      <c r="B876" s="3" t="str">
        <f>"00775557"</f>
        <v>00775557</v>
      </c>
    </row>
    <row r="877" spans="1:2" x14ac:dyDescent="0.25">
      <c r="A877" s="3">
        <v>874</v>
      </c>
      <c r="B877" s="3" t="str">
        <f>"00775676"</f>
        <v>00775676</v>
      </c>
    </row>
    <row r="878" spans="1:2" x14ac:dyDescent="0.25">
      <c r="A878" s="3">
        <v>875</v>
      </c>
      <c r="B878" s="3" t="str">
        <f>"00775791"</f>
        <v>00775791</v>
      </c>
    </row>
    <row r="879" spans="1:2" x14ac:dyDescent="0.25">
      <c r="A879" s="3">
        <v>876</v>
      </c>
      <c r="B879" s="3" t="str">
        <f>"00775889"</f>
        <v>00775889</v>
      </c>
    </row>
    <row r="880" spans="1:2" x14ac:dyDescent="0.25">
      <c r="A880" s="3">
        <v>877</v>
      </c>
      <c r="B880" s="3" t="str">
        <f>"00776522"</f>
        <v>00776522</v>
      </c>
    </row>
    <row r="881" spans="1:2" x14ac:dyDescent="0.25">
      <c r="A881" s="3">
        <v>878</v>
      </c>
      <c r="B881" s="3" t="str">
        <f>"00776527"</f>
        <v>00776527</v>
      </c>
    </row>
    <row r="882" spans="1:2" x14ac:dyDescent="0.25">
      <c r="A882" s="3">
        <v>879</v>
      </c>
      <c r="B882" s="3" t="str">
        <f>"00776689"</f>
        <v>00776689</v>
      </c>
    </row>
    <row r="883" spans="1:2" x14ac:dyDescent="0.25">
      <c r="A883" s="3">
        <v>880</v>
      </c>
      <c r="B883" s="3" t="str">
        <f>"00776747"</f>
        <v>00776747</v>
      </c>
    </row>
    <row r="884" spans="1:2" x14ac:dyDescent="0.25">
      <c r="A884" s="3">
        <v>881</v>
      </c>
      <c r="B884" s="3" t="str">
        <f>"00776752"</f>
        <v>00776752</v>
      </c>
    </row>
    <row r="885" spans="1:2" x14ac:dyDescent="0.25">
      <c r="A885" s="3">
        <v>882</v>
      </c>
      <c r="B885" s="3" t="str">
        <f>"00777286"</f>
        <v>00777286</v>
      </c>
    </row>
    <row r="886" spans="1:2" x14ac:dyDescent="0.25">
      <c r="A886" s="3">
        <v>883</v>
      </c>
      <c r="B886" s="3" t="str">
        <f>"00777573"</f>
        <v>00777573</v>
      </c>
    </row>
    <row r="887" spans="1:2" x14ac:dyDescent="0.25">
      <c r="A887" s="3">
        <v>884</v>
      </c>
      <c r="B887" s="3" t="str">
        <f>"00777581"</f>
        <v>00777581</v>
      </c>
    </row>
    <row r="888" spans="1:2" x14ac:dyDescent="0.25">
      <c r="A888" s="3">
        <v>885</v>
      </c>
      <c r="B888" s="3" t="str">
        <f>"00777945"</f>
        <v>00777945</v>
      </c>
    </row>
    <row r="889" spans="1:2" x14ac:dyDescent="0.25">
      <c r="A889" s="3">
        <v>886</v>
      </c>
      <c r="B889" s="3" t="str">
        <f>"00778420"</f>
        <v>00778420</v>
      </c>
    </row>
    <row r="890" spans="1:2" x14ac:dyDescent="0.25">
      <c r="A890" s="3">
        <v>887</v>
      </c>
      <c r="B890" s="3" t="str">
        <f>"00778542"</f>
        <v>00778542</v>
      </c>
    </row>
    <row r="891" spans="1:2" x14ac:dyDescent="0.25">
      <c r="A891" s="3">
        <v>888</v>
      </c>
      <c r="B891" s="3" t="str">
        <f>"00778985"</f>
        <v>00778985</v>
      </c>
    </row>
    <row r="892" spans="1:2" x14ac:dyDescent="0.25">
      <c r="A892" s="3">
        <v>889</v>
      </c>
      <c r="B892" s="3" t="str">
        <f>"00779133"</f>
        <v>00779133</v>
      </c>
    </row>
    <row r="893" spans="1:2" x14ac:dyDescent="0.25">
      <c r="A893" s="3">
        <v>890</v>
      </c>
      <c r="B893" s="3" t="str">
        <f>"00779630"</f>
        <v>00779630</v>
      </c>
    </row>
    <row r="894" spans="1:2" x14ac:dyDescent="0.25">
      <c r="A894" s="3">
        <v>891</v>
      </c>
      <c r="B894" s="3" t="str">
        <f>"00780744"</f>
        <v>00780744</v>
      </c>
    </row>
    <row r="895" spans="1:2" x14ac:dyDescent="0.25">
      <c r="A895" s="3">
        <v>892</v>
      </c>
      <c r="B895" s="3" t="str">
        <f>"00780873"</f>
        <v>00780873</v>
      </c>
    </row>
    <row r="896" spans="1:2" x14ac:dyDescent="0.25">
      <c r="A896" s="3">
        <v>893</v>
      </c>
      <c r="B896" s="3" t="str">
        <f>"00781031"</f>
        <v>00781031</v>
      </c>
    </row>
    <row r="897" spans="1:2" x14ac:dyDescent="0.25">
      <c r="A897" s="3">
        <v>894</v>
      </c>
      <c r="B897" s="3" t="str">
        <f>"00781358"</f>
        <v>00781358</v>
      </c>
    </row>
    <row r="898" spans="1:2" x14ac:dyDescent="0.25">
      <c r="A898" s="3">
        <v>895</v>
      </c>
      <c r="B898" s="3" t="str">
        <f>"00781670"</f>
        <v>00781670</v>
      </c>
    </row>
    <row r="899" spans="1:2" x14ac:dyDescent="0.25">
      <c r="A899" s="3">
        <v>896</v>
      </c>
      <c r="B899" s="3" t="str">
        <f>"00781838"</f>
        <v>00781838</v>
      </c>
    </row>
    <row r="900" spans="1:2" x14ac:dyDescent="0.25">
      <c r="A900" s="3">
        <v>897</v>
      </c>
      <c r="B900" s="3" t="str">
        <f>"00782416"</f>
        <v>00782416</v>
      </c>
    </row>
    <row r="901" spans="1:2" x14ac:dyDescent="0.25">
      <c r="A901" s="3">
        <v>898</v>
      </c>
      <c r="B901" s="3" t="str">
        <f>"00782484"</f>
        <v>00782484</v>
      </c>
    </row>
    <row r="902" spans="1:2" x14ac:dyDescent="0.25">
      <c r="A902" s="3">
        <v>899</v>
      </c>
      <c r="B902" s="3" t="str">
        <f>"00782947"</f>
        <v>00782947</v>
      </c>
    </row>
    <row r="903" spans="1:2" x14ac:dyDescent="0.25">
      <c r="A903" s="3">
        <v>900</v>
      </c>
      <c r="B903" s="3" t="str">
        <f>"00783024"</f>
        <v>00783024</v>
      </c>
    </row>
    <row r="904" spans="1:2" x14ac:dyDescent="0.25">
      <c r="A904" s="3">
        <v>901</v>
      </c>
      <c r="B904" s="3" t="str">
        <f>"00783126"</f>
        <v>00783126</v>
      </c>
    </row>
    <row r="905" spans="1:2" x14ac:dyDescent="0.25">
      <c r="A905" s="3">
        <v>902</v>
      </c>
      <c r="B905" s="3" t="str">
        <f>"00783242"</f>
        <v>00783242</v>
      </c>
    </row>
    <row r="906" spans="1:2" x14ac:dyDescent="0.25">
      <c r="A906" s="3">
        <v>903</v>
      </c>
      <c r="B906" s="3" t="str">
        <f>"00783246"</f>
        <v>00783246</v>
      </c>
    </row>
    <row r="907" spans="1:2" x14ac:dyDescent="0.25">
      <c r="A907" s="3">
        <v>904</v>
      </c>
      <c r="B907" s="3" t="str">
        <f>"00783717"</f>
        <v>00783717</v>
      </c>
    </row>
    <row r="908" spans="1:2" x14ac:dyDescent="0.25">
      <c r="A908" s="3">
        <v>905</v>
      </c>
      <c r="B908" s="3" t="str">
        <f>"00783849"</f>
        <v>00783849</v>
      </c>
    </row>
    <row r="909" spans="1:2" x14ac:dyDescent="0.25">
      <c r="A909" s="3">
        <v>906</v>
      </c>
      <c r="B909" s="3" t="str">
        <f>"00784058"</f>
        <v>00784058</v>
      </c>
    </row>
    <row r="910" spans="1:2" x14ac:dyDescent="0.25">
      <c r="A910" s="3">
        <v>907</v>
      </c>
      <c r="B910" s="3" t="str">
        <f>"00784945"</f>
        <v>00784945</v>
      </c>
    </row>
    <row r="911" spans="1:2" x14ac:dyDescent="0.25">
      <c r="A911" s="3">
        <v>908</v>
      </c>
      <c r="B911" s="3" t="str">
        <f>"00785205"</f>
        <v>00785205</v>
      </c>
    </row>
    <row r="912" spans="1:2" x14ac:dyDescent="0.25">
      <c r="A912" s="3">
        <v>909</v>
      </c>
      <c r="B912" s="3" t="str">
        <f>"00785206"</f>
        <v>00785206</v>
      </c>
    </row>
    <row r="913" spans="1:2" x14ac:dyDescent="0.25">
      <c r="A913" s="3">
        <v>910</v>
      </c>
      <c r="B913" s="3" t="str">
        <f>"00785562"</f>
        <v>00785562</v>
      </c>
    </row>
    <row r="914" spans="1:2" x14ac:dyDescent="0.25">
      <c r="A914" s="3">
        <v>911</v>
      </c>
      <c r="B914" s="3" t="str">
        <f>"00786129"</f>
        <v>00786129</v>
      </c>
    </row>
    <row r="915" spans="1:2" x14ac:dyDescent="0.25">
      <c r="A915" s="3">
        <v>912</v>
      </c>
      <c r="B915" s="3" t="str">
        <f>"00786202"</f>
        <v>00786202</v>
      </c>
    </row>
    <row r="916" spans="1:2" x14ac:dyDescent="0.25">
      <c r="A916" s="3">
        <v>913</v>
      </c>
      <c r="B916" s="3" t="str">
        <f>"00787143"</f>
        <v>00787143</v>
      </c>
    </row>
    <row r="917" spans="1:2" x14ac:dyDescent="0.25">
      <c r="A917" s="3">
        <v>914</v>
      </c>
      <c r="B917" s="3" t="str">
        <f>"00787162"</f>
        <v>00787162</v>
      </c>
    </row>
    <row r="918" spans="1:2" x14ac:dyDescent="0.25">
      <c r="A918" s="3">
        <v>915</v>
      </c>
      <c r="B918" s="3" t="str">
        <f>"00787675"</f>
        <v>00787675</v>
      </c>
    </row>
    <row r="919" spans="1:2" x14ac:dyDescent="0.25">
      <c r="A919" s="3">
        <v>916</v>
      </c>
      <c r="B919" s="3" t="str">
        <f>"00788220"</f>
        <v>00788220</v>
      </c>
    </row>
    <row r="920" spans="1:2" x14ac:dyDescent="0.25">
      <c r="A920" s="3">
        <v>917</v>
      </c>
      <c r="B920" s="3" t="str">
        <f>"00788402"</f>
        <v>00788402</v>
      </c>
    </row>
    <row r="921" spans="1:2" x14ac:dyDescent="0.25">
      <c r="A921" s="3">
        <v>918</v>
      </c>
      <c r="B921" s="3" t="str">
        <f>"00788913"</f>
        <v>00788913</v>
      </c>
    </row>
    <row r="922" spans="1:2" x14ac:dyDescent="0.25">
      <c r="A922" s="3">
        <v>919</v>
      </c>
      <c r="B922" s="3" t="str">
        <f>"00789848"</f>
        <v>00789848</v>
      </c>
    </row>
    <row r="923" spans="1:2" x14ac:dyDescent="0.25">
      <c r="A923" s="3">
        <v>920</v>
      </c>
      <c r="B923" s="3" t="str">
        <f>"00790276"</f>
        <v>00790276</v>
      </c>
    </row>
    <row r="924" spans="1:2" x14ac:dyDescent="0.25">
      <c r="A924" s="3">
        <v>921</v>
      </c>
      <c r="B924" s="3" t="str">
        <f>"00792359"</f>
        <v>00792359</v>
      </c>
    </row>
    <row r="925" spans="1:2" x14ac:dyDescent="0.25">
      <c r="A925" s="3">
        <v>922</v>
      </c>
      <c r="B925" s="3" t="str">
        <f>"00792535"</f>
        <v>00792535</v>
      </c>
    </row>
    <row r="926" spans="1:2" x14ac:dyDescent="0.25">
      <c r="A926" s="3">
        <v>923</v>
      </c>
      <c r="B926" s="3" t="str">
        <f>"00793315"</f>
        <v>00793315</v>
      </c>
    </row>
    <row r="927" spans="1:2" x14ac:dyDescent="0.25">
      <c r="A927" s="3">
        <v>924</v>
      </c>
      <c r="B927" s="3" t="str">
        <f>"00793649"</f>
        <v>00793649</v>
      </c>
    </row>
    <row r="928" spans="1:2" x14ac:dyDescent="0.25">
      <c r="A928" s="3">
        <v>925</v>
      </c>
      <c r="B928" s="3" t="str">
        <f>"00796338"</f>
        <v>00796338</v>
      </c>
    </row>
    <row r="929" spans="1:2" x14ac:dyDescent="0.25">
      <c r="A929" s="3">
        <v>926</v>
      </c>
      <c r="B929" s="3" t="str">
        <f>"00797263"</f>
        <v>00797263</v>
      </c>
    </row>
    <row r="930" spans="1:2" x14ac:dyDescent="0.25">
      <c r="A930" s="3">
        <v>927</v>
      </c>
      <c r="B930" s="3" t="str">
        <f>"00797892"</f>
        <v>00797892</v>
      </c>
    </row>
    <row r="931" spans="1:2" x14ac:dyDescent="0.25">
      <c r="A931" s="3">
        <v>928</v>
      </c>
      <c r="B931" s="3" t="str">
        <f>"00797987"</f>
        <v>00797987</v>
      </c>
    </row>
    <row r="932" spans="1:2" x14ac:dyDescent="0.25">
      <c r="A932" s="3">
        <v>929</v>
      </c>
      <c r="B932" s="3" t="str">
        <f>"00799972"</f>
        <v>00799972</v>
      </c>
    </row>
    <row r="933" spans="1:2" x14ac:dyDescent="0.25">
      <c r="A933" s="3">
        <v>930</v>
      </c>
      <c r="B933" s="3" t="str">
        <f>"00800940"</f>
        <v>00800940</v>
      </c>
    </row>
    <row r="934" spans="1:2" x14ac:dyDescent="0.25">
      <c r="A934" s="3">
        <v>931</v>
      </c>
      <c r="B934" s="3" t="str">
        <f>"00801191"</f>
        <v>00801191</v>
      </c>
    </row>
    <row r="935" spans="1:2" x14ac:dyDescent="0.25">
      <c r="A935" s="3">
        <v>932</v>
      </c>
      <c r="B935" s="3" t="str">
        <f>"00801550"</f>
        <v>00801550</v>
      </c>
    </row>
    <row r="936" spans="1:2" x14ac:dyDescent="0.25">
      <c r="A936" s="3">
        <v>933</v>
      </c>
      <c r="B936" s="3" t="str">
        <f>"00802595"</f>
        <v>00802595</v>
      </c>
    </row>
    <row r="937" spans="1:2" x14ac:dyDescent="0.25">
      <c r="A937" s="3">
        <v>934</v>
      </c>
      <c r="B937" s="3" t="str">
        <f>"00803752"</f>
        <v>00803752</v>
      </c>
    </row>
    <row r="938" spans="1:2" x14ac:dyDescent="0.25">
      <c r="A938" s="3">
        <v>935</v>
      </c>
      <c r="B938" s="3" t="str">
        <f>"00804814"</f>
        <v>00804814</v>
      </c>
    </row>
    <row r="939" spans="1:2" x14ac:dyDescent="0.25">
      <c r="A939" s="3">
        <v>936</v>
      </c>
      <c r="B939" s="3" t="str">
        <f>"00805659"</f>
        <v>00805659</v>
      </c>
    </row>
    <row r="940" spans="1:2" x14ac:dyDescent="0.25">
      <c r="A940" s="3">
        <v>937</v>
      </c>
      <c r="B940" s="3" t="str">
        <f>"00806916"</f>
        <v>00806916</v>
      </c>
    </row>
    <row r="941" spans="1:2" x14ac:dyDescent="0.25">
      <c r="A941" s="3">
        <v>938</v>
      </c>
      <c r="B941" s="3" t="str">
        <f>"00806954"</f>
        <v>00806954</v>
      </c>
    </row>
    <row r="942" spans="1:2" x14ac:dyDescent="0.25">
      <c r="A942" s="3">
        <v>939</v>
      </c>
      <c r="B942" s="3" t="str">
        <f>"00807417"</f>
        <v>00807417</v>
      </c>
    </row>
    <row r="943" spans="1:2" x14ac:dyDescent="0.25">
      <c r="A943" s="3">
        <v>940</v>
      </c>
      <c r="B943" s="3" t="str">
        <f>"00808201"</f>
        <v>00808201</v>
      </c>
    </row>
    <row r="944" spans="1:2" x14ac:dyDescent="0.25">
      <c r="A944" s="3">
        <v>941</v>
      </c>
      <c r="B944" s="3" t="str">
        <f>"00808708"</f>
        <v>00808708</v>
      </c>
    </row>
    <row r="945" spans="1:2" x14ac:dyDescent="0.25">
      <c r="A945" s="3">
        <v>942</v>
      </c>
      <c r="B945" s="3" t="str">
        <f>"00808855"</f>
        <v>00808855</v>
      </c>
    </row>
    <row r="946" spans="1:2" x14ac:dyDescent="0.25">
      <c r="A946" s="3">
        <v>943</v>
      </c>
      <c r="B946" s="3" t="str">
        <f>"00808946"</f>
        <v>00808946</v>
      </c>
    </row>
    <row r="947" spans="1:2" x14ac:dyDescent="0.25">
      <c r="A947" s="3">
        <v>944</v>
      </c>
      <c r="B947" s="3" t="str">
        <f>"00809016"</f>
        <v>00809016</v>
      </c>
    </row>
    <row r="948" spans="1:2" x14ac:dyDescent="0.25">
      <c r="A948" s="3">
        <v>945</v>
      </c>
      <c r="B948" s="3" t="str">
        <f>"00809347"</f>
        <v>00809347</v>
      </c>
    </row>
    <row r="949" spans="1:2" x14ac:dyDescent="0.25">
      <c r="A949" s="3">
        <v>946</v>
      </c>
      <c r="B949" s="3" t="str">
        <f>"00809724"</f>
        <v>00809724</v>
      </c>
    </row>
    <row r="950" spans="1:2" x14ac:dyDescent="0.25">
      <c r="A950" s="3">
        <v>947</v>
      </c>
      <c r="B950" s="3" t="str">
        <f>"00809982"</f>
        <v>00809982</v>
      </c>
    </row>
    <row r="951" spans="1:2" x14ac:dyDescent="0.25">
      <c r="A951" s="3">
        <v>948</v>
      </c>
      <c r="B951" s="3" t="str">
        <f>"00810110"</f>
        <v>00810110</v>
      </c>
    </row>
    <row r="952" spans="1:2" x14ac:dyDescent="0.25">
      <c r="A952" s="3">
        <v>949</v>
      </c>
      <c r="B952" s="3" t="str">
        <f>"00810279"</f>
        <v>00810279</v>
      </c>
    </row>
    <row r="953" spans="1:2" x14ac:dyDescent="0.25">
      <c r="A953" s="3">
        <v>950</v>
      </c>
      <c r="B953" s="3" t="str">
        <f>"00810497"</f>
        <v>00810497</v>
      </c>
    </row>
    <row r="954" spans="1:2" x14ac:dyDescent="0.25">
      <c r="A954" s="3">
        <v>951</v>
      </c>
      <c r="B954" s="3" t="str">
        <f>"00810939"</f>
        <v>00810939</v>
      </c>
    </row>
    <row r="955" spans="1:2" x14ac:dyDescent="0.25">
      <c r="A955" s="3">
        <v>952</v>
      </c>
      <c r="B955" s="3" t="str">
        <f>"00811070"</f>
        <v>00811070</v>
      </c>
    </row>
    <row r="956" spans="1:2" x14ac:dyDescent="0.25">
      <c r="A956" s="3">
        <v>953</v>
      </c>
      <c r="B956" s="3" t="str">
        <f>"00811262"</f>
        <v>00811262</v>
      </c>
    </row>
    <row r="957" spans="1:2" x14ac:dyDescent="0.25">
      <c r="A957" s="3">
        <v>954</v>
      </c>
      <c r="B957" s="3" t="str">
        <f>"00811829"</f>
        <v>00811829</v>
      </c>
    </row>
    <row r="958" spans="1:2" x14ac:dyDescent="0.25">
      <c r="A958" s="3">
        <v>955</v>
      </c>
      <c r="B958" s="3" t="str">
        <f>"00812159"</f>
        <v>00812159</v>
      </c>
    </row>
    <row r="959" spans="1:2" x14ac:dyDescent="0.25">
      <c r="A959" s="3">
        <v>956</v>
      </c>
      <c r="B959" s="3" t="str">
        <f>"00812273"</f>
        <v>00812273</v>
      </c>
    </row>
    <row r="960" spans="1:2" x14ac:dyDescent="0.25">
      <c r="A960" s="3">
        <v>957</v>
      </c>
      <c r="B960" s="3" t="str">
        <f>"00812369"</f>
        <v>00812369</v>
      </c>
    </row>
    <row r="961" spans="1:2" x14ac:dyDescent="0.25">
      <c r="A961" s="3">
        <v>958</v>
      </c>
      <c r="B961" s="3" t="str">
        <f>"00812596"</f>
        <v>00812596</v>
      </c>
    </row>
    <row r="962" spans="1:2" x14ac:dyDescent="0.25">
      <c r="A962" s="3">
        <v>959</v>
      </c>
      <c r="B962" s="3" t="str">
        <f>"00812883"</f>
        <v>00812883</v>
      </c>
    </row>
    <row r="963" spans="1:2" x14ac:dyDescent="0.25">
      <c r="A963" s="3">
        <v>960</v>
      </c>
      <c r="B963" s="3" t="str">
        <f>"00813098"</f>
        <v>00813098</v>
      </c>
    </row>
    <row r="964" spans="1:2" x14ac:dyDescent="0.25">
      <c r="A964" s="3">
        <v>961</v>
      </c>
      <c r="B964" s="3" t="str">
        <f>"00813306"</f>
        <v>00813306</v>
      </c>
    </row>
    <row r="965" spans="1:2" x14ac:dyDescent="0.25">
      <c r="A965" s="3">
        <v>962</v>
      </c>
      <c r="B965" s="3" t="str">
        <f>"00813386"</f>
        <v>00813386</v>
      </c>
    </row>
    <row r="966" spans="1:2" x14ac:dyDescent="0.25">
      <c r="A966" s="3">
        <v>963</v>
      </c>
      <c r="B966" s="3" t="str">
        <f>"00813484"</f>
        <v>00813484</v>
      </c>
    </row>
    <row r="967" spans="1:2" x14ac:dyDescent="0.25">
      <c r="A967" s="3">
        <v>964</v>
      </c>
      <c r="B967" s="3" t="str">
        <f>"00813540"</f>
        <v>00813540</v>
      </c>
    </row>
    <row r="968" spans="1:2" x14ac:dyDescent="0.25">
      <c r="A968" s="3">
        <v>965</v>
      </c>
      <c r="B968" s="3" t="str">
        <f>"00813668"</f>
        <v>00813668</v>
      </c>
    </row>
    <row r="969" spans="1:2" x14ac:dyDescent="0.25">
      <c r="A969" s="3">
        <v>966</v>
      </c>
      <c r="B969" s="3" t="str">
        <f>"00814167"</f>
        <v>00814167</v>
      </c>
    </row>
    <row r="970" spans="1:2" x14ac:dyDescent="0.25">
      <c r="A970" s="3">
        <v>967</v>
      </c>
      <c r="B970" s="3" t="str">
        <f>"00814430"</f>
        <v>00814430</v>
      </c>
    </row>
    <row r="971" spans="1:2" x14ac:dyDescent="0.25">
      <c r="A971" s="3">
        <v>968</v>
      </c>
      <c r="B971" s="3" t="str">
        <f>"00814610"</f>
        <v>00814610</v>
      </c>
    </row>
    <row r="972" spans="1:2" x14ac:dyDescent="0.25">
      <c r="A972" s="3">
        <v>969</v>
      </c>
      <c r="B972" s="3" t="str">
        <f>"00815414"</f>
        <v>00815414</v>
      </c>
    </row>
    <row r="973" spans="1:2" x14ac:dyDescent="0.25">
      <c r="A973" s="3">
        <v>970</v>
      </c>
      <c r="B973" s="3" t="str">
        <f>"00820027"</f>
        <v>00820027</v>
      </c>
    </row>
    <row r="974" spans="1:2" x14ac:dyDescent="0.25">
      <c r="A974" s="3">
        <v>971</v>
      </c>
      <c r="B974" s="3" t="str">
        <f>"00820031"</f>
        <v>00820031</v>
      </c>
    </row>
    <row r="975" spans="1:2" x14ac:dyDescent="0.25">
      <c r="A975" s="3">
        <v>972</v>
      </c>
      <c r="B975" s="3" t="str">
        <f>"00820097"</f>
        <v>00820097</v>
      </c>
    </row>
    <row r="976" spans="1:2" x14ac:dyDescent="0.25">
      <c r="A976" s="3">
        <v>973</v>
      </c>
      <c r="B976" s="3" t="str">
        <f>"00820727"</f>
        <v>00820727</v>
      </c>
    </row>
    <row r="977" spans="1:2" x14ac:dyDescent="0.25">
      <c r="A977" s="3">
        <v>974</v>
      </c>
      <c r="B977" s="3" t="str">
        <f>"00821098"</f>
        <v>00821098</v>
      </c>
    </row>
    <row r="978" spans="1:2" x14ac:dyDescent="0.25">
      <c r="A978" s="3">
        <v>975</v>
      </c>
      <c r="B978" s="3" t="str">
        <f>"00821142"</f>
        <v>00821142</v>
      </c>
    </row>
    <row r="979" spans="1:2" x14ac:dyDescent="0.25">
      <c r="A979" s="3">
        <v>976</v>
      </c>
      <c r="B979" s="3" t="str">
        <f>"00821335"</f>
        <v>00821335</v>
      </c>
    </row>
    <row r="980" spans="1:2" x14ac:dyDescent="0.25">
      <c r="A980" s="3">
        <v>977</v>
      </c>
      <c r="B980" s="3" t="str">
        <f>"00821525"</f>
        <v>00821525</v>
      </c>
    </row>
    <row r="981" spans="1:2" x14ac:dyDescent="0.25">
      <c r="A981" s="3">
        <v>978</v>
      </c>
      <c r="B981" s="3" t="str">
        <f>"00821737"</f>
        <v>00821737</v>
      </c>
    </row>
    <row r="982" spans="1:2" x14ac:dyDescent="0.25">
      <c r="A982" s="3">
        <v>979</v>
      </c>
      <c r="B982" s="3" t="str">
        <f>"00821831"</f>
        <v>00821831</v>
      </c>
    </row>
    <row r="983" spans="1:2" x14ac:dyDescent="0.25">
      <c r="A983" s="3">
        <v>980</v>
      </c>
      <c r="B983" s="3" t="str">
        <f>"00821854"</f>
        <v>00821854</v>
      </c>
    </row>
    <row r="984" spans="1:2" x14ac:dyDescent="0.25">
      <c r="A984" s="3">
        <v>981</v>
      </c>
      <c r="B984" s="3" t="str">
        <f>"00821860"</f>
        <v>00821860</v>
      </c>
    </row>
    <row r="985" spans="1:2" x14ac:dyDescent="0.25">
      <c r="A985" s="3">
        <v>982</v>
      </c>
      <c r="B985" s="3" t="str">
        <f>"00821917"</f>
        <v>00821917</v>
      </c>
    </row>
    <row r="986" spans="1:2" x14ac:dyDescent="0.25">
      <c r="A986" s="3">
        <v>983</v>
      </c>
      <c r="B986" s="3" t="str">
        <f>"00822772"</f>
        <v>00822772</v>
      </c>
    </row>
    <row r="987" spans="1:2" x14ac:dyDescent="0.25">
      <c r="A987" s="3">
        <v>984</v>
      </c>
      <c r="B987" s="3" t="str">
        <f>"00822773"</f>
        <v>00822773</v>
      </c>
    </row>
    <row r="988" spans="1:2" x14ac:dyDescent="0.25">
      <c r="A988" s="3">
        <v>985</v>
      </c>
      <c r="B988" s="3" t="str">
        <f>"00823227"</f>
        <v>00823227</v>
      </c>
    </row>
    <row r="989" spans="1:2" x14ac:dyDescent="0.25">
      <c r="A989" s="3">
        <v>986</v>
      </c>
      <c r="B989" s="3" t="str">
        <f>"00823260"</f>
        <v>00823260</v>
      </c>
    </row>
    <row r="990" spans="1:2" x14ac:dyDescent="0.25">
      <c r="A990" s="3">
        <v>987</v>
      </c>
      <c r="B990" s="3" t="str">
        <f>"00823267"</f>
        <v>00823267</v>
      </c>
    </row>
    <row r="991" spans="1:2" x14ac:dyDescent="0.25">
      <c r="A991" s="3">
        <v>988</v>
      </c>
      <c r="B991" s="3" t="str">
        <f>"00823383"</f>
        <v>00823383</v>
      </c>
    </row>
    <row r="992" spans="1:2" x14ac:dyDescent="0.25">
      <c r="A992" s="3">
        <v>989</v>
      </c>
      <c r="B992" s="3" t="str">
        <f>"00823384"</f>
        <v>00823384</v>
      </c>
    </row>
    <row r="993" spans="1:2" x14ac:dyDescent="0.25">
      <c r="A993" s="3">
        <v>990</v>
      </c>
      <c r="B993" s="3" t="str">
        <f>"00823414"</f>
        <v>00823414</v>
      </c>
    </row>
    <row r="994" spans="1:2" x14ac:dyDescent="0.25">
      <c r="A994" s="3">
        <v>991</v>
      </c>
      <c r="B994" s="3" t="str">
        <f>"00823863"</f>
        <v>00823863</v>
      </c>
    </row>
    <row r="995" spans="1:2" x14ac:dyDescent="0.25">
      <c r="A995" s="3">
        <v>992</v>
      </c>
      <c r="B995" s="3" t="str">
        <f>"00823903"</f>
        <v>00823903</v>
      </c>
    </row>
    <row r="996" spans="1:2" x14ac:dyDescent="0.25">
      <c r="A996" s="3">
        <v>993</v>
      </c>
      <c r="B996" s="3" t="str">
        <f>"00824266"</f>
        <v>00824266</v>
      </c>
    </row>
    <row r="997" spans="1:2" x14ac:dyDescent="0.25">
      <c r="A997" s="3">
        <v>994</v>
      </c>
      <c r="B997" s="3" t="str">
        <f>"00824274"</f>
        <v>00824274</v>
      </c>
    </row>
    <row r="998" spans="1:2" x14ac:dyDescent="0.25">
      <c r="A998" s="3">
        <v>995</v>
      </c>
      <c r="B998" s="3" t="str">
        <f>"00824527"</f>
        <v>00824527</v>
      </c>
    </row>
    <row r="999" spans="1:2" x14ac:dyDescent="0.25">
      <c r="A999" s="3">
        <v>996</v>
      </c>
      <c r="B999" s="3" t="str">
        <f>"00824565"</f>
        <v>00824565</v>
      </c>
    </row>
    <row r="1000" spans="1:2" x14ac:dyDescent="0.25">
      <c r="A1000" s="3">
        <v>997</v>
      </c>
      <c r="B1000" s="3" t="str">
        <f>"00824577"</f>
        <v>00824577</v>
      </c>
    </row>
    <row r="1001" spans="1:2" x14ac:dyDescent="0.25">
      <c r="A1001" s="3">
        <v>998</v>
      </c>
      <c r="B1001" s="3" t="str">
        <f>"00824620"</f>
        <v>00824620</v>
      </c>
    </row>
    <row r="1002" spans="1:2" x14ac:dyDescent="0.25">
      <c r="A1002" s="3">
        <v>999</v>
      </c>
      <c r="B1002" s="3" t="str">
        <f>"00824767"</f>
        <v>00824767</v>
      </c>
    </row>
    <row r="1003" spans="1:2" x14ac:dyDescent="0.25">
      <c r="A1003" s="3">
        <v>1000</v>
      </c>
      <c r="B1003" s="3" t="str">
        <f>"00824824"</f>
        <v>00824824</v>
      </c>
    </row>
    <row r="1004" spans="1:2" x14ac:dyDescent="0.25">
      <c r="A1004" s="3">
        <v>1001</v>
      </c>
      <c r="B1004" s="3" t="str">
        <f>"00824872"</f>
        <v>00824872</v>
      </c>
    </row>
    <row r="1005" spans="1:2" x14ac:dyDescent="0.25">
      <c r="A1005" s="3">
        <v>1002</v>
      </c>
      <c r="B1005" s="3" t="str">
        <f>"00824873"</f>
        <v>00824873</v>
      </c>
    </row>
    <row r="1006" spans="1:2" x14ac:dyDescent="0.25">
      <c r="A1006" s="3">
        <v>1003</v>
      </c>
      <c r="B1006" s="3" t="str">
        <f>"00825020"</f>
        <v>00825020</v>
      </c>
    </row>
    <row r="1007" spans="1:2" x14ac:dyDescent="0.25">
      <c r="A1007" s="3">
        <v>1004</v>
      </c>
      <c r="B1007" s="3" t="str">
        <f>"00825030"</f>
        <v>00825030</v>
      </c>
    </row>
    <row r="1008" spans="1:2" x14ac:dyDescent="0.25">
      <c r="A1008" s="3">
        <v>1005</v>
      </c>
      <c r="B1008" s="3" t="str">
        <f>"00825190"</f>
        <v>00825190</v>
      </c>
    </row>
    <row r="1009" spans="1:2" x14ac:dyDescent="0.25">
      <c r="A1009" s="3">
        <v>1006</v>
      </c>
      <c r="B1009" s="3" t="str">
        <f>"00825196"</f>
        <v>00825196</v>
      </c>
    </row>
    <row r="1010" spans="1:2" x14ac:dyDescent="0.25">
      <c r="A1010" s="3">
        <v>1007</v>
      </c>
      <c r="B1010" s="3" t="str">
        <f>"00825278"</f>
        <v>00825278</v>
      </c>
    </row>
    <row r="1011" spans="1:2" x14ac:dyDescent="0.25">
      <c r="A1011" s="3">
        <v>1008</v>
      </c>
      <c r="B1011" s="3" t="str">
        <f>"00825303"</f>
        <v>00825303</v>
      </c>
    </row>
    <row r="1012" spans="1:2" x14ac:dyDescent="0.25">
      <c r="A1012" s="3">
        <v>1009</v>
      </c>
      <c r="B1012" s="3" t="str">
        <f>"00825314"</f>
        <v>00825314</v>
      </c>
    </row>
    <row r="1013" spans="1:2" x14ac:dyDescent="0.25">
      <c r="A1013" s="3">
        <v>1010</v>
      </c>
      <c r="B1013" s="3" t="str">
        <f>"00825345"</f>
        <v>00825345</v>
      </c>
    </row>
    <row r="1014" spans="1:2" x14ac:dyDescent="0.25">
      <c r="A1014" s="3">
        <v>1011</v>
      </c>
      <c r="B1014" s="3" t="str">
        <f>"00825383"</f>
        <v>00825383</v>
      </c>
    </row>
    <row r="1015" spans="1:2" x14ac:dyDescent="0.25">
      <c r="A1015" s="3">
        <v>1012</v>
      </c>
      <c r="B1015" s="3" t="str">
        <f>"00825407"</f>
        <v>00825407</v>
      </c>
    </row>
    <row r="1016" spans="1:2" x14ac:dyDescent="0.25">
      <c r="A1016" s="3">
        <v>1013</v>
      </c>
      <c r="B1016" s="3" t="str">
        <f>"00825414"</f>
        <v>00825414</v>
      </c>
    </row>
    <row r="1017" spans="1:2" x14ac:dyDescent="0.25">
      <c r="A1017" s="3">
        <v>1014</v>
      </c>
      <c r="B1017" s="3" t="str">
        <f>"00825471"</f>
        <v>00825471</v>
      </c>
    </row>
    <row r="1018" spans="1:2" x14ac:dyDescent="0.25">
      <c r="A1018" s="3">
        <v>1015</v>
      </c>
      <c r="B1018" s="3" t="str">
        <f>"00825509"</f>
        <v>00825509</v>
      </c>
    </row>
    <row r="1019" spans="1:2" x14ac:dyDescent="0.25">
      <c r="A1019" s="3">
        <v>1016</v>
      </c>
      <c r="B1019" s="3" t="str">
        <f>"00825511"</f>
        <v>00825511</v>
      </c>
    </row>
    <row r="1020" spans="1:2" x14ac:dyDescent="0.25">
      <c r="A1020" s="3">
        <v>1017</v>
      </c>
      <c r="B1020" s="3" t="str">
        <f>"00825548"</f>
        <v>00825548</v>
      </c>
    </row>
    <row r="1021" spans="1:2" x14ac:dyDescent="0.25">
      <c r="A1021" s="3">
        <v>1018</v>
      </c>
      <c r="B1021" s="3" t="str">
        <f>"00825553"</f>
        <v>00825553</v>
      </c>
    </row>
    <row r="1022" spans="1:2" x14ac:dyDescent="0.25">
      <c r="A1022" s="3">
        <v>1019</v>
      </c>
      <c r="B1022" s="3" t="str">
        <f>"00825707"</f>
        <v>00825707</v>
      </c>
    </row>
    <row r="1023" spans="1:2" x14ac:dyDescent="0.25">
      <c r="A1023" s="3">
        <v>1020</v>
      </c>
      <c r="B1023" s="3" t="str">
        <f>"00825712"</f>
        <v>00825712</v>
      </c>
    </row>
    <row r="1024" spans="1:2" x14ac:dyDescent="0.25">
      <c r="A1024" s="3">
        <v>1021</v>
      </c>
      <c r="B1024" s="3" t="str">
        <f>"00825809"</f>
        <v>00825809</v>
      </c>
    </row>
    <row r="1025" spans="1:2" x14ac:dyDescent="0.25">
      <c r="A1025" s="3">
        <v>1022</v>
      </c>
      <c r="B1025" s="3" t="str">
        <f>"00825977"</f>
        <v>00825977</v>
      </c>
    </row>
    <row r="1026" spans="1:2" x14ac:dyDescent="0.25">
      <c r="A1026" s="3">
        <v>1023</v>
      </c>
      <c r="B1026" s="3" t="str">
        <f>"00825991"</f>
        <v>00825991</v>
      </c>
    </row>
    <row r="1027" spans="1:2" x14ac:dyDescent="0.25">
      <c r="A1027" s="3">
        <v>1024</v>
      </c>
      <c r="B1027" s="3" t="str">
        <f>"00826100"</f>
        <v>00826100</v>
      </c>
    </row>
    <row r="1028" spans="1:2" x14ac:dyDescent="0.25">
      <c r="A1028" s="3">
        <v>1025</v>
      </c>
      <c r="B1028" s="3" t="str">
        <f>"00826273"</f>
        <v>00826273</v>
      </c>
    </row>
    <row r="1029" spans="1:2" x14ac:dyDescent="0.25">
      <c r="A1029" s="3">
        <v>1026</v>
      </c>
      <c r="B1029" s="3" t="str">
        <f>"00827405"</f>
        <v>00827405</v>
      </c>
    </row>
    <row r="1030" spans="1:2" x14ac:dyDescent="0.25">
      <c r="A1030" s="3">
        <v>1027</v>
      </c>
      <c r="B1030" s="3" t="str">
        <f>"00827441"</f>
        <v>00827441</v>
      </c>
    </row>
    <row r="1031" spans="1:2" x14ac:dyDescent="0.25">
      <c r="A1031" s="3">
        <v>1028</v>
      </c>
      <c r="B1031" s="3" t="str">
        <f>"00827544"</f>
        <v>00827544</v>
      </c>
    </row>
    <row r="1032" spans="1:2" x14ac:dyDescent="0.25">
      <c r="A1032" s="3">
        <v>1029</v>
      </c>
      <c r="B1032" s="3" t="str">
        <f>"00827695"</f>
        <v>00827695</v>
      </c>
    </row>
    <row r="1033" spans="1:2" x14ac:dyDescent="0.25">
      <c r="A1033" s="3">
        <v>1030</v>
      </c>
      <c r="B1033" s="3" t="str">
        <f>"00827709"</f>
        <v>00827709</v>
      </c>
    </row>
    <row r="1034" spans="1:2" x14ac:dyDescent="0.25">
      <c r="A1034" s="3">
        <v>1031</v>
      </c>
      <c r="B1034" s="3" t="str">
        <f>"00827903"</f>
        <v>00827903</v>
      </c>
    </row>
    <row r="1035" spans="1:2" x14ac:dyDescent="0.25">
      <c r="A1035" s="3">
        <v>1032</v>
      </c>
      <c r="B1035" s="3" t="str">
        <f>"00827919"</f>
        <v>00827919</v>
      </c>
    </row>
    <row r="1036" spans="1:2" x14ac:dyDescent="0.25">
      <c r="A1036" s="3">
        <v>1033</v>
      </c>
      <c r="B1036" s="3" t="str">
        <f>"00828006"</f>
        <v>00828006</v>
      </c>
    </row>
    <row r="1037" spans="1:2" x14ac:dyDescent="0.25">
      <c r="A1037" s="3">
        <v>1034</v>
      </c>
      <c r="B1037" s="3" t="str">
        <f>"00828014"</f>
        <v>00828014</v>
      </c>
    </row>
    <row r="1038" spans="1:2" x14ac:dyDescent="0.25">
      <c r="A1038" s="3">
        <v>1035</v>
      </c>
      <c r="B1038" s="3" t="str">
        <f>"00828182"</f>
        <v>00828182</v>
      </c>
    </row>
    <row r="1039" spans="1:2" x14ac:dyDescent="0.25">
      <c r="A1039" s="3">
        <v>1036</v>
      </c>
      <c r="B1039" s="3" t="str">
        <f>"00828220"</f>
        <v>00828220</v>
      </c>
    </row>
    <row r="1040" spans="1:2" x14ac:dyDescent="0.25">
      <c r="A1040" s="3">
        <v>1037</v>
      </c>
      <c r="B1040" s="3" t="str">
        <f>"00828289"</f>
        <v>00828289</v>
      </c>
    </row>
    <row r="1041" spans="1:2" x14ac:dyDescent="0.25">
      <c r="A1041" s="3">
        <v>1038</v>
      </c>
      <c r="B1041" s="3" t="str">
        <f>"00828332"</f>
        <v>00828332</v>
      </c>
    </row>
    <row r="1042" spans="1:2" x14ac:dyDescent="0.25">
      <c r="A1042" s="3">
        <v>1039</v>
      </c>
      <c r="B1042" s="3" t="str">
        <f>"00828410"</f>
        <v>00828410</v>
      </c>
    </row>
    <row r="1043" spans="1:2" x14ac:dyDescent="0.25">
      <c r="A1043" s="3">
        <v>1040</v>
      </c>
      <c r="B1043" s="3" t="str">
        <f>"00828505"</f>
        <v>00828505</v>
      </c>
    </row>
    <row r="1044" spans="1:2" x14ac:dyDescent="0.25">
      <c r="A1044" s="3">
        <v>1041</v>
      </c>
      <c r="B1044" s="3" t="str">
        <f>"00828506"</f>
        <v>00828506</v>
      </c>
    </row>
    <row r="1045" spans="1:2" x14ac:dyDescent="0.25">
      <c r="A1045" s="3">
        <v>1042</v>
      </c>
      <c r="B1045" s="3" t="str">
        <f>"00828564"</f>
        <v>00828564</v>
      </c>
    </row>
    <row r="1046" spans="1:2" x14ac:dyDescent="0.25">
      <c r="A1046" s="3">
        <v>1043</v>
      </c>
      <c r="B1046" s="3" t="str">
        <f>"00828577"</f>
        <v>00828577</v>
      </c>
    </row>
    <row r="1047" spans="1:2" x14ac:dyDescent="0.25">
      <c r="A1047" s="3">
        <v>1044</v>
      </c>
      <c r="B1047" s="3" t="str">
        <f>"00828708"</f>
        <v>00828708</v>
      </c>
    </row>
    <row r="1048" spans="1:2" x14ac:dyDescent="0.25">
      <c r="A1048" s="3">
        <v>1045</v>
      </c>
      <c r="B1048" s="3" t="str">
        <f>"00828788"</f>
        <v>00828788</v>
      </c>
    </row>
    <row r="1049" spans="1:2" x14ac:dyDescent="0.25">
      <c r="A1049" s="3">
        <v>1046</v>
      </c>
      <c r="B1049" s="3" t="str">
        <f>"00828814"</f>
        <v>00828814</v>
      </c>
    </row>
    <row r="1050" spans="1:2" x14ac:dyDescent="0.25">
      <c r="A1050" s="3">
        <v>1047</v>
      </c>
      <c r="B1050" s="3" t="str">
        <f>"00828858"</f>
        <v>00828858</v>
      </c>
    </row>
    <row r="1051" spans="1:2" x14ac:dyDescent="0.25">
      <c r="A1051" s="3">
        <v>1048</v>
      </c>
      <c r="B1051" s="3" t="str">
        <f>"00828907"</f>
        <v>00828907</v>
      </c>
    </row>
    <row r="1052" spans="1:2" x14ac:dyDescent="0.25">
      <c r="A1052" s="3">
        <v>1049</v>
      </c>
      <c r="B1052" s="3" t="str">
        <f>"00828910"</f>
        <v>00828910</v>
      </c>
    </row>
    <row r="1053" spans="1:2" x14ac:dyDescent="0.25">
      <c r="A1053" s="3">
        <v>1050</v>
      </c>
      <c r="B1053" s="3" t="str">
        <f>"00829076"</f>
        <v>00829076</v>
      </c>
    </row>
    <row r="1054" spans="1:2" x14ac:dyDescent="0.25">
      <c r="A1054" s="3">
        <v>1051</v>
      </c>
      <c r="B1054" s="3" t="str">
        <f>"00829125"</f>
        <v>00829125</v>
      </c>
    </row>
    <row r="1055" spans="1:2" x14ac:dyDescent="0.25">
      <c r="A1055" s="3">
        <v>1052</v>
      </c>
      <c r="B1055" s="3" t="str">
        <f>"00829261"</f>
        <v>00829261</v>
      </c>
    </row>
    <row r="1056" spans="1:2" x14ac:dyDescent="0.25">
      <c r="A1056" s="3">
        <v>1053</v>
      </c>
      <c r="B1056" s="3" t="str">
        <f>"00829381"</f>
        <v>00829381</v>
      </c>
    </row>
    <row r="1057" spans="1:2" x14ac:dyDescent="0.25">
      <c r="A1057" s="3">
        <v>1054</v>
      </c>
      <c r="B1057" s="3" t="str">
        <f>"00829412"</f>
        <v>00829412</v>
      </c>
    </row>
    <row r="1058" spans="1:2" x14ac:dyDescent="0.25">
      <c r="A1058" s="3">
        <v>1055</v>
      </c>
      <c r="B1058" s="3" t="str">
        <f>"00829550"</f>
        <v>00829550</v>
      </c>
    </row>
    <row r="1059" spans="1:2" x14ac:dyDescent="0.25">
      <c r="A1059" s="3">
        <v>1056</v>
      </c>
      <c r="B1059" s="3" t="str">
        <f>"00829635"</f>
        <v>00829635</v>
      </c>
    </row>
    <row r="1060" spans="1:2" x14ac:dyDescent="0.25">
      <c r="A1060" s="3">
        <v>1057</v>
      </c>
      <c r="B1060" s="3" t="str">
        <f>"00829660"</f>
        <v>00829660</v>
      </c>
    </row>
    <row r="1061" spans="1:2" x14ac:dyDescent="0.25">
      <c r="A1061" s="3">
        <v>1058</v>
      </c>
      <c r="B1061" s="3" t="str">
        <f>"00829677"</f>
        <v>00829677</v>
      </c>
    </row>
    <row r="1062" spans="1:2" x14ac:dyDescent="0.25">
      <c r="A1062" s="3">
        <v>1059</v>
      </c>
      <c r="B1062" s="3" t="str">
        <f>"00829845"</f>
        <v>00829845</v>
      </c>
    </row>
    <row r="1063" spans="1:2" x14ac:dyDescent="0.25">
      <c r="A1063" s="3">
        <v>1060</v>
      </c>
      <c r="B1063" s="3" t="str">
        <f>"00829935"</f>
        <v>00829935</v>
      </c>
    </row>
    <row r="1064" spans="1:2" x14ac:dyDescent="0.25">
      <c r="A1064" s="3">
        <v>1061</v>
      </c>
      <c r="B1064" s="3" t="str">
        <f>"00829986"</f>
        <v>00829986</v>
      </c>
    </row>
    <row r="1065" spans="1:2" x14ac:dyDescent="0.25">
      <c r="A1065" s="3">
        <v>1062</v>
      </c>
      <c r="B1065" s="3" t="str">
        <f>"00830112"</f>
        <v>00830112</v>
      </c>
    </row>
    <row r="1066" spans="1:2" x14ac:dyDescent="0.25">
      <c r="A1066" s="3">
        <v>1063</v>
      </c>
      <c r="B1066" s="3" t="str">
        <f>"00830114"</f>
        <v>00830114</v>
      </c>
    </row>
    <row r="1067" spans="1:2" x14ac:dyDescent="0.25">
      <c r="A1067" s="3">
        <v>1064</v>
      </c>
      <c r="B1067" s="3" t="str">
        <f>"00830182"</f>
        <v>00830182</v>
      </c>
    </row>
    <row r="1068" spans="1:2" x14ac:dyDescent="0.25">
      <c r="A1068" s="3">
        <v>1065</v>
      </c>
      <c r="B1068" s="3" t="str">
        <f>"00830304"</f>
        <v>00830304</v>
      </c>
    </row>
    <row r="1069" spans="1:2" x14ac:dyDescent="0.25">
      <c r="A1069" s="3">
        <v>1066</v>
      </c>
      <c r="B1069" s="3" t="str">
        <f>"00830415"</f>
        <v>00830415</v>
      </c>
    </row>
    <row r="1070" spans="1:2" x14ac:dyDescent="0.25">
      <c r="A1070" s="3">
        <v>1067</v>
      </c>
      <c r="B1070" s="3" t="str">
        <f>"00830591"</f>
        <v>00830591</v>
      </c>
    </row>
    <row r="1071" spans="1:2" x14ac:dyDescent="0.25">
      <c r="A1071" s="3">
        <v>1068</v>
      </c>
      <c r="B1071" s="3" t="str">
        <f>"00830616"</f>
        <v>00830616</v>
      </c>
    </row>
    <row r="1072" spans="1:2" x14ac:dyDescent="0.25">
      <c r="A1072" s="3">
        <v>1069</v>
      </c>
      <c r="B1072" s="3" t="str">
        <f>"00830736"</f>
        <v>00830736</v>
      </c>
    </row>
    <row r="1073" spans="1:2" x14ac:dyDescent="0.25">
      <c r="A1073" s="3">
        <v>1070</v>
      </c>
      <c r="B1073" s="3" t="str">
        <f>"00830782"</f>
        <v>00830782</v>
      </c>
    </row>
    <row r="1074" spans="1:2" x14ac:dyDescent="0.25">
      <c r="A1074" s="3">
        <v>1071</v>
      </c>
      <c r="B1074" s="3" t="str">
        <f>"00830935"</f>
        <v>00830935</v>
      </c>
    </row>
    <row r="1075" spans="1:2" x14ac:dyDescent="0.25">
      <c r="A1075" s="3">
        <v>1072</v>
      </c>
      <c r="B1075" s="3" t="str">
        <f>"00831184"</f>
        <v>00831184</v>
      </c>
    </row>
    <row r="1076" spans="1:2" x14ac:dyDescent="0.25">
      <c r="A1076" s="3">
        <v>1073</v>
      </c>
      <c r="B1076" s="3" t="str">
        <f>"00831259"</f>
        <v>00831259</v>
      </c>
    </row>
    <row r="1077" spans="1:2" x14ac:dyDescent="0.25">
      <c r="A1077" s="3">
        <v>1074</v>
      </c>
      <c r="B1077" s="3" t="str">
        <f>"00831279"</f>
        <v>00831279</v>
      </c>
    </row>
    <row r="1078" spans="1:2" x14ac:dyDescent="0.25">
      <c r="A1078" s="3">
        <v>1075</v>
      </c>
      <c r="B1078" s="3" t="str">
        <f>"00831319"</f>
        <v>00831319</v>
      </c>
    </row>
    <row r="1079" spans="1:2" x14ac:dyDescent="0.25">
      <c r="A1079" s="3">
        <v>1076</v>
      </c>
      <c r="B1079" s="3" t="str">
        <f>"00831346"</f>
        <v>00831346</v>
      </c>
    </row>
    <row r="1080" spans="1:2" x14ac:dyDescent="0.25">
      <c r="A1080" s="3">
        <v>1077</v>
      </c>
      <c r="B1080" s="3" t="str">
        <f>"00831411"</f>
        <v>00831411</v>
      </c>
    </row>
    <row r="1081" spans="1:2" x14ac:dyDescent="0.25">
      <c r="A1081" s="3">
        <v>1078</v>
      </c>
      <c r="B1081" s="3" t="str">
        <f>"00831641"</f>
        <v>00831641</v>
      </c>
    </row>
    <row r="1082" spans="1:2" x14ac:dyDescent="0.25">
      <c r="A1082" s="3">
        <v>1079</v>
      </c>
      <c r="B1082" s="3" t="str">
        <f>"00831687"</f>
        <v>00831687</v>
      </c>
    </row>
    <row r="1083" spans="1:2" x14ac:dyDescent="0.25">
      <c r="A1083" s="3">
        <v>1080</v>
      </c>
      <c r="B1083" s="3" t="str">
        <f>"00831783"</f>
        <v>00831783</v>
      </c>
    </row>
    <row r="1084" spans="1:2" x14ac:dyDescent="0.25">
      <c r="A1084" s="3">
        <v>1081</v>
      </c>
      <c r="B1084" s="3" t="str">
        <f>"00831831"</f>
        <v>00831831</v>
      </c>
    </row>
    <row r="1085" spans="1:2" x14ac:dyDescent="0.25">
      <c r="A1085" s="3">
        <v>1082</v>
      </c>
      <c r="B1085" s="3" t="str">
        <f>"00832343"</f>
        <v>00832343</v>
      </c>
    </row>
    <row r="1086" spans="1:2" x14ac:dyDescent="0.25">
      <c r="A1086" s="3">
        <v>1083</v>
      </c>
      <c r="B1086" s="3" t="str">
        <f>"00832344"</f>
        <v>00832344</v>
      </c>
    </row>
    <row r="1087" spans="1:2" x14ac:dyDescent="0.25">
      <c r="A1087" s="3">
        <v>1084</v>
      </c>
      <c r="B1087" s="3" t="str">
        <f>"00832379"</f>
        <v>00832379</v>
      </c>
    </row>
    <row r="1088" spans="1:2" x14ac:dyDescent="0.25">
      <c r="A1088" s="3">
        <v>1085</v>
      </c>
      <c r="B1088" s="3" t="str">
        <f>"00832386"</f>
        <v>00832386</v>
      </c>
    </row>
    <row r="1089" spans="1:2" x14ac:dyDescent="0.25">
      <c r="A1089" s="3">
        <v>1086</v>
      </c>
      <c r="B1089" s="3" t="str">
        <f>"00832518"</f>
        <v>00832518</v>
      </c>
    </row>
    <row r="1090" spans="1:2" x14ac:dyDescent="0.25">
      <c r="A1090" s="3">
        <v>1087</v>
      </c>
      <c r="B1090" s="3" t="str">
        <f>"00832523"</f>
        <v>00832523</v>
      </c>
    </row>
    <row r="1091" spans="1:2" x14ac:dyDescent="0.25">
      <c r="A1091" s="3">
        <v>1088</v>
      </c>
      <c r="B1091" s="3" t="str">
        <f>"20160707601"</f>
        <v>20160707601</v>
      </c>
    </row>
    <row r="1092" spans="1:2" x14ac:dyDescent="0.25">
      <c r="A1092" s="3">
        <v>1089</v>
      </c>
      <c r="B1092" s="3" t="str">
        <f>"200712000157"</f>
        <v>200712000157</v>
      </c>
    </row>
    <row r="1093" spans="1:2" x14ac:dyDescent="0.25">
      <c r="A1093" s="3">
        <v>1090</v>
      </c>
      <c r="B1093" s="3" t="str">
        <f>"200712000601"</f>
        <v>200712000601</v>
      </c>
    </row>
    <row r="1094" spans="1:2" x14ac:dyDescent="0.25">
      <c r="A1094" s="3">
        <v>1091</v>
      </c>
      <c r="B1094" s="3" t="str">
        <f>"200712000725"</f>
        <v>200712000725</v>
      </c>
    </row>
    <row r="1095" spans="1:2" x14ac:dyDescent="0.25">
      <c r="A1095" s="3">
        <v>1092</v>
      </c>
      <c r="B1095" s="3" t="str">
        <f>"200712000751"</f>
        <v>200712000751</v>
      </c>
    </row>
    <row r="1096" spans="1:2" x14ac:dyDescent="0.25">
      <c r="A1096" s="3">
        <v>1093</v>
      </c>
      <c r="B1096" s="3" t="str">
        <f>"200712000888"</f>
        <v>200712000888</v>
      </c>
    </row>
    <row r="1097" spans="1:2" x14ac:dyDescent="0.25">
      <c r="A1097" s="3">
        <v>1094</v>
      </c>
      <c r="B1097" s="3" t="str">
        <f>"200712001103"</f>
        <v>200712001103</v>
      </c>
    </row>
    <row r="1098" spans="1:2" x14ac:dyDescent="0.25">
      <c r="A1098" s="3">
        <v>1095</v>
      </c>
      <c r="B1098" s="3" t="str">
        <f>"200712001542"</f>
        <v>200712001542</v>
      </c>
    </row>
    <row r="1099" spans="1:2" x14ac:dyDescent="0.25">
      <c r="A1099" s="3">
        <v>1096</v>
      </c>
      <c r="B1099" s="3" t="str">
        <f>"200712001564"</f>
        <v>200712001564</v>
      </c>
    </row>
    <row r="1100" spans="1:2" x14ac:dyDescent="0.25">
      <c r="A1100" s="3">
        <v>1097</v>
      </c>
      <c r="B1100" s="3" t="str">
        <f>"200712001715"</f>
        <v>200712001715</v>
      </c>
    </row>
    <row r="1101" spans="1:2" x14ac:dyDescent="0.25">
      <c r="A1101" s="3">
        <v>1098</v>
      </c>
      <c r="B1101" s="3" t="str">
        <f>"200712001716"</f>
        <v>200712001716</v>
      </c>
    </row>
    <row r="1102" spans="1:2" x14ac:dyDescent="0.25">
      <c r="A1102" s="3">
        <v>1099</v>
      </c>
      <c r="B1102" s="3" t="str">
        <f>"200712001821"</f>
        <v>200712001821</v>
      </c>
    </row>
    <row r="1103" spans="1:2" x14ac:dyDescent="0.25">
      <c r="A1103" s="3">
        <v>1100</v>
      </c>
      <c r="B1103" s="3" t="str">
        <f>"200712001839"</f>
        <v>200712001839</v>
      </c>
    </row>
    <row r="1104" spans="1:2" x14ac:dyDescent="0.25">
      <c r="A1104" s="3">
        <v>1101</v>
      </c>
      <c r="B1104" s="3" t="str">
        <f>"200712002370"</f>
        <v>200712002370</v>
      </c>
    </row>
    <row r="1105" spans="1:2" x14ac:dyDescent="0.25">
      <c r="A1105" s="3">
        <v>1102</v>
      </c>
      <c r="B1105" s="3" t="str">
        <f>"200712002601"</f>
        <v>200712002601</v>
      </c>
    </row>
    <row r="1106" spans="1:2" x14ac:dyDescent="0.25">
      <c r="A1106" s="3">
        <v>1103</v>
      </c>
      <c r="B1106" s="3" t="str">
        <f>"200712002885"</f>
        <v>200712002885</v>
      </c>
    </row>
    <row r="1107" spans="1:2" x14ac:dyDescent="0.25">
      <c r="A1107" s="3">
        <v>1104</v>
      </c>
      <c r="B1107" s="3" t="str">
        <f>"200712003102"</f>
        <v>200712003102</v>
      </c>
    </row>
    <row r="1108" spans="1:2" x14ac:dyDescent="0.25">
      <c r="A1108" s="3">
        <v>1105</v>
      </c>
      <c r="B1108" s="3" t="str">
        <f>"200712003137"</f>
        <v>200712003137</v>
      </c>
    </row>
    <row r="1109" spans="1:2" x14ac:dyDescent="0.25">
      <c r="A1109" s="3">
        <v>1106</v>
      </c>
      <c r="B1109" s="3" t="str">
        <f>"200712003255"</f>
        <v>200712003255</v>
      </c>
    </row>
    <row r="1110" spans="1:2" x14ac:dyDescent="0.25">
      <c r="A1110" s="3">
        <v>1107</v>
      </c>
      <c r="B1110" s="3" t="str">
        <f>"200712003305"</f>
        <v>200712003305</v>
      </c>
    </row>
    <row r="1111" spans="1:2" x14ac:dyDescent="0.25">
      <c r="A1111" s="3">
        <v>1108</v>
      </c>
      <c r="B1111" s="3" t="str">
        <f>"200712003319"</f>
        <v>200712003319</v>
      </c>
    </row>
    <row r="1112" spans="1:2" x14ac:dyDescent="0.25">
      <c r="A1112" s="3">
        <v>1109</v>
      </c>
      <c r="B1112" s="3" t="str">
        <f>"200712003490"</f>
        <v>200712003490</v>
      </c>
    </row>
    <row r="1113" spans="1:2" x14ac:dyDescent="0.25">
      <c r="A1113" s="3">
        <v>1110</v>
      </c>
      <c r="B1113" s="3" t="str">
        <f>"200712003918"</f>
        <v>200712003918</v>
      </c>
    </row>
    <row r="1114" spans="1:2" x14ac:dyDescent="0.25">
      <c r="A1114" s="3">
        <v>1111</v>
      </c>
      <c r="B1114" s="3" t="str">
        <f>"200712004096"</f>
        <v>200712004096</v>
      </c>
    </row>
    <row r="1115" spans="1:2" x14ac:dyDescent="0.25">
      <c r="A1115" s="3">
        <v>1112</v>
      </c>
      <c r="B1115" s="3" t="str">
        <f>"200712004672"</f>
        <v>200712004672</v>
      </c>
    </row>
    <row r="1116" spans="1:2" x14ac:dyDescent="0.25">
      <c r="A1116" s="3">
        <v>1113</v>
      </c>
      <c r="B1116" s="3" t="str">
        <f>"200712004852"</f>
        <v>200712004852</v>
      </c>
    </row>
    <row r="1117" spans="1:2" x14ac:dyDescent="0.25">
      <c r="A1117" s="3">
        <v>1114</v>
      </c>
      <c r="B1117" s="3" t="str">
        <f>"200712005227"</f>
        <v>200712005227</v>
      </c>
    </row>
    <row r="1118" spans="1:2" x14ac:dyDescent="0.25">
      <c r="A1118" s="3">
        <v>1115</v>
      </c>
      <c r="B1118" s="3" t="str">
        <f>"200712005336"</f>
        <v>200712005336</v>
      </c>
    </row>
    <row r="1119" spans="1:2" x14ac:dyDescent="0.25">
      <c r="A1119" s="3">
        <v>1116</v>
      </c>
      <c r="B1119" s="3" t="str">
        <f>"200712005421"</f>
        <v>200712005421</v>
      </c>
    </row>
    <row r="1120" spans="1:2" x14ac:dyDescent="0.25">
      <c r="A1120" s="3">
        <v>1117</v>
      </c>
      <c r="B1120" s="3" t="str">
        <f>"200712005435"</f>
        <v>200712005435</v>
      </c>
    </row>
    <row r="1121" spans="1:2" x14ac:dyDescent="0.25">
      <c r="A1121" s="3">
        <v>1118</v>
      </c>
      <c r="B1121" s="3" t="str">
        <f>"200712005454"</f>
        <v>200712005454</v>
      </c>
    </row>
    <row r="1122" spans="1:2" x14ac:dyDescent="0.25">
      <c r="A1122" s="3">
        <v>1119</v>
      </c>
      <c r="B1122" s="3" t="str">
        <f>"200712005483"</f>
        <v>200712005483</v>
      </c>
    </row>
    <row r="1123" spans="1:2" x14ac:dyDescent="0.25">
      <c r="A1123" s="3">
        <v>1120</v>
      </c>
      <c r="B1123" s="3" t="str">
        <f>"200712005556"</f>
        <v>200712005556</v>
      </c>
    </row>
    <row r="1124" spans="1:2" x14ac:dyDescent="0.25">
      <c r="A1124" s="3">
        <v>1121</v>
      </c>
      <c r="B1124" s="3" t="str">
        <f>"200712005712"</f>
        <v>200712005712</v>
      </c>
    </row>
    <row r="1125" spans="1:2" x14ac:dyDescent="0.25">
      <c r="A1125" s="3">
        <v>1122</v>
      </c>
      <c r="B1125" s="3" t="str">
        <f>"200712005737"</f>
        <v>200712005737</v>
      </c>
    </row>
    <row r="1126" spans="1:2" x14ac:dyDescent="0.25">
      <c r="A1126" s="3">
        <v>1123</v>
      </c>
      <c r="B1126" s="3" t="str">
        <f>"200712005792"</f>
        <v>200712005792</v>
      </c>
    </row>
    <row r="1127" spans="1:2" x14ac:dyDescent="0.25">
      <c r="A1127" s="3">
        <v>1124</v>
      </c>
      <c r="B1127" s="3" t="str">
        <f>"200712006065"</f>
        <v>200712006065</v>
      </c>
    </row>
    <row r="1128" spans="1:2" x14ac:dyDescent="0.25">
      <c r="A1128" s="3">
        <v>1125</v>
      </c>
      <c r="B1128" s="3" t="str">
        <f>"200801000489"</f>
        <v>200801000489</v>
      </c>
    </row>
    <row r="1129" spans="1:2" x14ac:dyDescent="0.25">
      <c r="A1129" s="3">
        <v>1126</v>
      </c>
      <c r="B1129" s="3" t="str">
        <f>"200801000537"</f>
        <v>200801000537</v>
      </c>
    </row>
    <row r="1130" spans="1:2" x14ac:dyDescent="0.25">
      <c r="A1130" s="3">
        <v>1127</v>
      </c>
      <c r="B1130" s="3" t="str">
        <f>"200801000890"</f>
        <v>200801000890</v>
      </c>
    </row>
    <row r="1131" spans="1:2" x14ac:dyDescent="0.25">
      <c r="A1131" s="3">
        <v>1128</v>
      </c>
      <c r="B1131" s="3" t="str">
        <f>"200801000947"</f>
        <v>200801000947</v>
      </c>
    </row>
    <row r="1132" spans="1:2" x14ac:dyDescent="0.25">
      <c r="A1132" s="3">
        <v>1129</v>
      </c>
      <c r="B1132" s="3" t="str">
        <f>"200801001002"</f>
        <v>200801001002</v>
      </c>
    </row>
    <row r="1133" spans="1:2" x14ac:dyDescent="0.25">
      <c r="A1133" s="3">
        <v>1130</v>
      </c>
      <c r="B1133" s="3" t="str">
        <f>"200801001137"</f>
        <v>200801001137</v>
      </c>
    </row>
    <row r="1134" spans="1:2" x14ac:dyDescent="0.25">
      <c r="A1134" s="3">
        <v>1131</v>
      </c>
      <c r="B1134" s="3" t="str">
        <f>"200801001429"</f>
        <v>200801001429</v>
      </c>
    </row>
    <row r="1135" spans="1:2" x14ac:dyDescent="0.25">
      <c r="A1135" s="3">
        <v>1132</v>
      </c>
      <c r="B1135" s="3" t="str">
        <f>"200801001717"</f>
        <v>200801001717</v>
      </c>
    </row>
    <row r="1136" spans="1:2" x14ac:dyDescent="0.25">
      <c r="A1136" s="3">
        <v>1133</v>
      </c>
      <c r="B1136" s="3" t="str">
        <f>"200801001744"</f>
        <v>200801001744</v>
      </c>
    </row>
    <row r="1137" spans="1:2" x14ac:dyDescent="0.25">
      <c r="A1137" s="3">
        <v>1134</v>
      </c>
      <c r="B1137" s="3" t="str">
        <f>"200801001789"</f>
        <v>200801001789</v>
      </c>
    </row>
    <row r="1138" spans="1:2" x14ac:dyDescent="0.25">
      <c r="A1138" s="3">
        <v>1135</v>
      </c>
      <c r="B1138" s="3" t="str">
        <f>"200801002058"</f>
        <v>200801002058</v>
      </c>
    </row>
    <row r="1139" spans="1:2" x14ac:dyDescent="0.25">
      <c r="A1139" s="3">
        <v>1136</v>
      </c>
      <c r="B1139" s="3" t="str">
        <f>"200801002097"</f>
        <v>200801002097</v>
      </c>
    </row>
    <row r="1140" spans="1:2" x14ac:dyDescent="0.25">
      <c r="A1140" s="3">
        <v>1137</v>
      </c>
      <c r="B1140" s="3" t="str">
        <f>"200801002260"</f>
        <v>200801002260</v>
      </c>
    </row>
    <row r="1141" spans="1:2" x14ac:dyDescent="0.25">
      <c r="A1141" s="3">
        <v>1138</v>
      </c>
      <c r="B1141" s="3" t="str">
        <f>"200801002457"</f>
        <v>200801002457</v>
      </c>
    </row>
    <row r="1142" spans="1:2" x14ac:dyDescent="0.25">
      <c r="A1142" s="3">
        <v>1139</v>
      </c>
      <c r="B1142" s="3" t="str">
        <f>"200801002485"</f>
        <v>200801002485</v>
      </c>
    </row>
    <row r="1143" spans="1:2" x14ac:dyDescent="0.25">
      <c r="A1143" s="3">
        <v>1140</v>
      </c>
      <c r="B1143" s="3" t="str">
        <f>"200801002554"</f>
        <v>200801002554</v>
      </c>
    </row>
    <row r="1144" spans="1:2" x14ac:dyDescent="0.25">
      <c r="A1144" s="3">
        <v>1141</v>
      </c>
      <c r="B1144" s="3" t="str">
        <f>"200801003555"</f>
        <v>200801003555</v>
      </c>
    </row>
    <row r="1145" spans="1:2" x14ac:dyDescent="0.25">
      <c r="A1145" s="3">
        <v>1142</v>
      </c>
      <c r="B1145" s="3" t="str">
        <f>"200801003677"</f>
        <v>200801003677</v>
      </c>
    </row>
    <row r="1146" spans="1:2" x14ac:dyDescent="0.25">
      <c r="A1146" s="3">
        <v>1143</v>
      </c>
      <c r="B1146" s="3" t="str">
        <f>"200801003732"</f>
        <v>200801003732</v>
      </c>
    </row>
    <row r="1147" spans="1:2" x14ac:dyDescent="0.25">
      <c r="A1147" s="3">
        <v>1144</v>
      </c>
      <c r="B1147" s="3" t="str">
        <f>"200801003881"</f>
        <v>200801003881</v>
      </c>
    </row>
    <row r="1148" spans="1:2" x14ac:dyDescent="0.25">
      <c r="A1148" s="3">
        <v>1145</v>
      </c>
      <c r="B1148" s="3" t="str">
        <f>"200801004204"</f>
        <v>200801004204</v>
      </c>
    </row>
    <row r="1149" spans="1:2" x14ac:dyDescent="0.25">
      <c r="A1149" s="3">
        <v>1146</v>
      </c>
      <c r="B1149" s="3" t="str">
        <f>"200801004469"</f>
        <v>200801004469</v>
      </c>
    </row>
    <row r="1150" spans="1:2" x14ac:dyDescent="0.25">
      <c r="A1150" s="3">
        <v>1147</v>
      </c>
      <c r="B1150" s="3" t="str">
        <f>"200801004582"</f>
        <v>200801004582</v>
      </c>
    </row>
    <row r="1151" spans="1:2" x14ac:dyDescent="0.25">
      <c r="A1151" s="3">
        <v>1148</v>
      </c>
      <c r="B1151" s="3" t="str">
        <f>"200801005242"</f>
        <v>200801005242</v>
      </c>
    </row>
    <row r="1152" spans="1:2" x14ac:dyDescent="0.25">
      <c r="A1152" s="3">
        <v>1149</v>
      </c>
      <c r="B1152" s="3" t="str">
        <f>"200801005251"</f>
        <v>200801005251</v>
      </c>
    </row>
    <row r="1153" spans="1:2" x14ac:dyDescent="0.25">
      <c r="A1153" s="3">
        <v>1150</v>
      </c>
      <c r="B1153" s="3" t="str">
        <f>"200801005415"</f>
        <v>200801005415</v>
      </c>
    </row>
    <row r="1154" spans="1:2" x14ac:dyDescent="0.25">
      <c r="A1154" s="3">
        <v>1151</v>
      </c>
      <c r="B1154" s="3" t="str">
        <f>"200801005430"</f>
        <v>200801005430</v>
      </c>
    </row>
    <row r="1155" spans="1:2" x14ac:dyDescent="0.25">
      <c r="A1155" s="3">
        <v>1152</v>
      </c>
      <c r="B1155" s="3" t="str">
        <f>"200801006221"</f>
        <v>200801006221</v>
      </c>
    </row>
    <row r="1156" spans="1:2" x14ac:dyDescent="0.25">
      <c r="A1156" s="3">
        <v>1153</v>
      </c>
      <c r="B1156" s="3" t="str">
        <f>"200801006238"</f>
        <v>200801006238</v>
      </c>
    </row>
    <row r="1157" spans="1:2" x14ac:dyDescent="0.25">
      <c r="A1157" s="3">
        <v>1154</v>
      </c>
      <c r="B1157" s="3" t="str">
        <f>"200801006314"</f>
        <v>200801006314</v>
      </c>
    </row>
    <row r="1158" spans="1:2" x14ac:dyDescent="0.25">
      <c r="A1158" s="3">
        <v>1155</v>
      </c>
      <c r="B1158" s="3" t="str">
        <f>"200801006583"</f>
        <v>200801006583</v>
      </c>
    </row>
    <row r="1159" spans="1:2" x14ac:dyDescent="0.25">
      <c r="A1159" s="3">
        <v>1156</v>
      </c>
      <c r="B1159" s="3" t="str">
        <f>"200801006848"</f>
        <v>200801006848</v>
      </c>
    </row>
    <row r="1160" spans="1:2" x14ac:dyDescent="0.25">
      <c r="A1160" s="3">
        <v>1157</v>
      </c>
      <c r="B1160" s="3" t="str">
        <f>"200801006886"</f>
        <v>200801006886</v>
      </c>
    </row>
    <row r="1161" spans="1:2" x14ac:dyDescent="0.25">
      <c r="A1161" s="3">
        <v>1158</v>
      </c>
      <c r="B1161" s="3" t="str">
        <f>"200801006902"</f>
        <v>200801006902</v>
      </c>
    </row>
    <row r="1162" spans="1:2" x14ac:dyDescent="0.25">
      <c r="A1162" s="3">
        <v>1159</v>
      </c>
      <c r="B1162" s="3" t="str">
        <f>"200801007235"</f>
        <v>200801007235</v>
      </c>
    </row>
    <row r="1163" spans="1:2" x14ac:dyDescent="0.25">
      <c r="A1163" s="3">
        <v>1160</v>
      </c>
      <c r="B1163" s="3" t="str">
        <f>"200801007262"</f>
        <v>200801007262</v>
      </c>
    </row>
    <row r="1164" spans="1:2" x14ac:dyDescent="0.25">
      <c r="A1164" s="3">
        <v>1161</v>
      </c>
      <c r="B1164" s="3" t="str">
        <f>"200801007269"</f>
        <v>200801007269</v>
      </c>
    </row>
    <row r="1165" spans="1:2" x14ac:dyDescent="0.25">
      <c r="A1165" s="3">
        <v>1162</v>
      </c>
      <c r="B1165" s="3" t="str">
        <f>"200801007510"</f>
        <v>200801007510</v>
      </c>
    </row>
    <row r="1166" spans="1:2" x14ac:dyDescent="0.25">
      <c r="A1166" s="3">
        <v>1163</v>
      </c>
      <c r="B1166" s="3" t="str">
        <f>"200801007529"</f>
        <v>200801007529</v>
      </c>
    </row>
    <row r="1167" spans="1:2" x14ac:dyDescent="0.25">
      <c r="A1167" s="3">
        <v>1164</v>
      </c>
      <c r="B1167" s="3" t="str">
        <f>"200801007533"</f>
        <v>200801007533</v>
      </c>
    </row>
    <row r="1168" spans="1:2" x14ac:dyDescent="0.25">
      <c r="A1168" s="3">
        <v>1165</v>
      </c>
      <c r="B1168" s="3" t="str">
        <f>"200801007563"</f>
        <v>200801007563</v>
      </c>
    </row>
    <row r="1169" spans="1:2" x14ac:dyDescent="0.25">
      <c r="A1169" s="3">
        <v>1166</v>
      </c>
      <c r="B1169" s="3" t="str">
        <f>"200801008346"</f>
        <v>200801008346</v>
      </c>
    </row>
    <row r="1170" spans="1:2" x14ac:dyDescent="0.25">
      <c r="A1170" s="3">
        <v>1167</v>
      </c>
      <c r="B1170" s="3" t="str">
        <f>"200801008649"</f>
        <v>200801008649</v>
      </c>
    </row>
    <row r="1171" spans="1:2" x14ac:dyDescent="0.25">
      <c r="A1171" s="3">
        <v>1168</v>
      </c>
      <c r="B1171" s="3" t="str">
        <f>"200801008652"</f>
        <v>200801008652</v>
      </c>
    </row>
    <row r="1172" spans="1:2" x14ac:dyDescent="0.25">
      <c r="A1172" s="3">
        <v>1169</v>
      </c>
      <c r="B1172" s="3" t="str">
        <f>"200801008698"</f>
        <v>200801008698</v>
      </c>
    </row>
    <row r="1173" spans="1:2" x14ac:dyDescent="0.25">
      <c r="A1173" s="3">
        <v>1170</v>
      </c>
      <c r="B1173" s="3" t="str">
        <f>"200801008942"</f>
        <v>200801008942</v>
      </c>
    </row>
    <row r="1174" spans="1:2" x14ac:dyDescent="0.25">
      <c r="A1174" s="3">
        <v>1171</v>
      </c>
      <c r="B1174" s="3" t="str">
        <f>"200801009003"</f>
        <v>200801009003</v>
      </c>
    </row>
    <row r="1175" spans="1:2" x14ac:dyDescent="0.25">
      <c r="A1175" s="3">
        <v>1172</v>
      </c>
      <c r="B1175" s="3" t="str">
        <f>"200801009073"</f>
        <v>200801009073</v>
      </c>
    </row>
    <row r="1176" spans="1:2" x14ac:dyDescent="0.25">
      <c r="A1176" s="3">
        <v>1173</v>
      </c>
      <c r="B1176" s="3" t="str">
        <f>"200801009098"</f>
        <v>200801009098</v>
      </c>
    </row>
    <row r="1177" spans="1:2" x14ac:dyDescent="0.25">
      <c r="A1177" s="3">
        <v>1174</v>
      </c>
      <c r="B1177" s="3" t="str">
        <f>"200801009144"</f>
        <v>200801009144</v>
      </c>
    </row>
    <row r="1178" spans="1:2" x14ac:dyDescent="0.25">
      <c r="A1178" s="3">
        <v>1175</v>
      </c>
      <c r="B1178" s="3" t="str">
        <f>"200801009222"</f>
        <v>200801009222</v>
      </c>
    </row>
    <row r="1179" spans="1:2" x14ac:dyDescent="0.25">
      <c r="A1179" s="3">
        <v>1176</v>
      </c>
      <c r="B1179" s="3" t="str">
        <f>"200801009388"</f>
        <v>200801009388</v>
      </c>
    </row>
    <row r="1180" spans="1:2" x14ac:dyDescent="0.25">
      <c r="A1180" s="3">
        <v>1177</v>
      </c>
      <c r="B1180" s="3" t="str">
        <f>"200801009409"</f>
        <v>200801009409</v>
      </c>
    </row>
    <row r="1181" spans="1:2" x14ac:dyDescent="0.25">
      <c r="A1181" s="3">
        <v>1178</v>
      </c>
      <c r="B1181" s="3" t="str">
        <f>"200801009597"</f>
        <v>200801009597</v>
      </c>
    </row>
    <row r="1182" spans="1:2" x14ac:dyDescent="0.25">
      <c r="A1182" s="3">
        <v>1179</v>
      </c>
      <c r="B1182" s="3" t="str">
        <f>"200801009615"</f>
        <v>200801009615</v>
      </c>
    </row>
    <row r="1183" spans="1:2" x14ac:dyDescent="0.25">
      <c r="A1183" s="3">
        <v>1180</v>
      </c>
      <c r="B1183" s="3" t="str">
        <f>"200801009948"</f>
        <v>200801009948</v>
      </c>
    </row>
    <row r="1184" spans="1:2" x14ac:dyDescent="0.25">
      <c r="A1184" s="3">
        <v>1181</v>
      </c>
      <c r="B1184" s="3" t="str">
        <f>"200801010382"</f>
        <v>200801010382</v>
      </c>
    </row>
    <row r="1185" spans="1:2" x14ac:dyDescent="0.25">
      <c r="A1185" s="3">
        <v>1182</v>
      </c>
      <c r="B1185" s="3" t="str">
        <f>"200801010479"</f>
        <v>200801010479</v>
      </c>
    </row>
    <row r="1186" spans="1:2" x14ac:dyDescent="0.25">
      <c r="A1186" s="3">
        <v>1183</v>
      </c>
      <c r="B1186" s="3" t="str">
        <f>"200801010522"</f>
        <v>200801010522</v>
      </c>
    </row>
    <row r="1187" spans="1:2" x14ac:dyDescent="0.25">
      <c r="A1187" s="3">
        <v>1184</v>
      </c>
      <c r="B1187" s="3" t="str">
        <f>"200801010558"</f>
        <v>200801010558</v>
      </c>
    </row>
    <row r="1188" spans="1:2" x14ac:dyDescent="0.25">
      <c r="A1188" s="3">
        <v>1185</v>
      </c>
      <c r="B1188" s="3" t="str">
        <f>"200801010645"</f>
        <v>200801010645</v>
      </c>
    </row>
    <row r="1189" spans="1:2" x14ac:dyDescent="0.25">
      <c r="A1189" s="3">
        <v>1186</v>
      </c>
      <c r="B1189" s="3" t="str">
        <f>"200801010888"</f>
        <v>200801010888</v>
      </c>
    </row>
    <row r="1190" spans="1:2" x14ac:dyDescent="0.25">
      <c r="A1190" s="3">
        <v>1187</v>
      </c>
      <c r="B1190" s="3" t="str">
        <f>"200801011089"</f>
        <v>200801011089</v>
      </c>
    </row>
    <row r="1191" spans="1:2" x14ac:dyDescent="0.25">
      <c r="A1191" s="3">
        <v>1188</v>
      </c>
      <c r="B1191" s="3" t="str">
        <f>"200801011103"</f>
        <v>200801011103</v>
      </c>
    </row>
    <row r="1192" spans="1:2" x14ac:dyDescent="0.25">
      <c r="A1192" s="3">
        <v>1189</v>
      </c>
      <c r="B1192" s="3" t="str">
        <f>"200801011153"</f>
        <v>200801011153</v>
      </c>
    </row>
    <row r="1193" spans="1:2" x14ac:dyDescent="0.25">
      <c r="A1193" s="3">
        <v>1190</v>
      </c>
      <c r="B1193" s="3" t="str">
        <f>"200801011345"</f>
        <v>200801011345</v>
      </c>
    </row>
    <row r="1194" spans="1:2" x14ac:dyDescent="0.25">
      <c r="A1194" s="3">
        <v>1191</v>
      </c>
      <c r="B1194" s="3" t="str">
        <f>"200801011623"</f>
        <v>200801011623</v>
      </c>
    </row>
    <row r="1195" spans="1:2" x14ac:dyDescent="0.25">
      <c r="A1195" s="3">
        <v>1192</v>
      </c>
      <c r="B1195" s="3" t="str">
        <f>"200801011639"</f>
        <v>200801011639</v>
      </c>
    </row>
    <row r="1196" spans="1:2" x14ac:dyDescent="0.25">
      <c r="A1196" s="3">
        <v>1193</v>
      </c>
      <c r="B1196" s="3" t="str">
        <f>"200802000091"</f>
        <v>200802000091</v>
      </c>
    </row>
    <row r="1197" spans="1:2" x14ac:dyDescent="0.25">
      <c r="A1197" s="3">
        <v>1194</v>
      </c>
      <c r="B1197" s="3" t="str">
        <f>"200802000496"</f>
        <v>200802000496</v>
      </c>
    </row>
    <row r="1198" spans="1:2" x14ac:dyDescent="0.25">
      <c r="A1198" s="3">
        <v>1195</v>
      </c>
      <c r="B1198" s="3" t="str">
        <f>"200802000668"</f>
        <v>200802000668</v>
      </c>
    </row>
    <row r="1199" spans="1:2" x14ac:dyDescent="0.25">
      <c r="A1199" s="3">
        <v>1196</v>
      </c>
      <c r="B1199" s="3" t="str">
        <f>"200802000947"</f>
        <v>200802000947</v>
      </c>
    </row>
    <row r="1200" spans="1:2" x14ac:dyDescent="0.25">
      <c r="A1200" s="3">
        <v>1197</v>
      </c>
      <c r="B1200" s="3" t="str">
        <f>"200802001135"</f>
        <v>200802001135</v>
      </c>
    </row>
    <row r="1201" spans="1:2" x14ac:dyDescent="0.25">
      <c r="A1201" s="3">
        <v>1198</v>
      </c>
      <c r="B1201" s="3" t="str">
        <f>"200802001290"</f>
        <v>200802001290</v>
      </c>
    </row>
    <row r="1202" spans="1:2" x14ac:dyDescent="0.25">
      <c r="A1202" s="3">
        <v>1199</v>
      </c>
      <c r="B1202" s="3" t="str">
        <f>"200802001559"</f>
        <v>200802001559</v>
      </c>
    </row>
    <row r="1203" spans="1:2" x14ac:dyDescent="0.25">
      <c r="A1203" s="3">
        <v>1200</v>
      </c>
      <c r="B1203" s="3" t="str">
        <f>"200802001676"</f>
        <v>200802001676</v>
      </c>
    </row>
    <row r="1204" spans="1:2" x14ac:dyDescent="0.25">
      <c r="A1204" s="3">
        <v>1201</v>
      </c>
      <c r="B1204" s="3" t="str">
        <f>"200802001944"</f>
        <v>200802001944</v>
      </c>
    </row>
    <row r="1205" spans="1:2" x14ac:dyDescent="0.25">
      <c r="A1205" s="3">
        <v>1202</v>
      </c>
      <c r="B1205" s="3" t="str">
        <f>"200802002182"</f>
        <v>200802002182</v>
      </c>
    </row>
    <row r="1206" spans="1:2" x14ac:dyDescent="0.25">
      <c r="A1206" s="3">
        <v>1203</v>
      </c>
      <c r="B1206" s="3" t="str">
        <f>"200802002786"</f>
        <v>200802002786</v>
      </c>
    </row>
    <row r="1207" spans="1:2" x14ac:dyDescent="0.25">
      <c r="A1207" s="3">
        <v>1204</v>
      </c>
      <c r="B1207" s="3" t="str">
        <f>"200802002815"</f>
        <v>200802002815</v>
      </c>
    </row>
    <row r="1208" spans="1:2" x14ac:dyDescent="0.25">
      <c r="A1208" s="3">
        <v>1205</v>
      </c>
      <c r="B1208" s="3" t="str">
        <f>"200802003185"</f>
        <v>200802003185</v>
      </c>
    </row>
    <row r="1209" spans="1:2" x14ac:dyDescent="0.25">
      <c r="A1209" s="3">
        <v>1206</v>
      </c>
      <c r="B1209" s="3" t="str">
        <f>"200802003796"</f>
        <v>200802003796</v>
      </c>
    </row>
    <row r="1210" spans="1:2" x14ac:dyDescent="0.25">
      <c r="A1210" s="3">
        <v>1207</v>
      </c>
      <c r="B1210" s="3" t="str">
        <f>"200802003874"</f>
        <v>200802003874</v>
      </c>
    </row>
    <row r="1211" spans="1:2" x14ac:dyDescent="0.25">
      <c r="A1211" s="3">
        <v>1208</v>
      </c>
      <c r="B1211" s="3" t="str">
        <f>"200802003883"</f>
        <v>200802003883</v>
      </c>
    </row>
    <row r="1212" spans="1:2" x14ac:dyDescent="0.25">
      <c r="A1212" s="3">
        <v>1209</v>
      </c>
      <c r="B1212" s="3" t="str">
        <f>"200802003956"</f>
        <v>200802003956</v>
      </c>
    </row>
    <row r="1213" spans="1:2" x14ac:dyDescent="0.25">
      <c r="A1213" s="3">
        <v>1210</v>
      </c>
      <c r="B1213" s="3" t="str">
        <f>"200802004021"</f>
        <v>200802004021</v>
      </c>
    </row>
    <row r="1214" spans="1:2" x14ac:dyDescent="0.25">
      <c r="A1214" s="3">
        <v>1211</v>
      </c>
      <c r="B1214" s="3" t="str">
        <f>"200802004337"</f>
        <v>200802004337</v>
      </c>
    </row>
    <row r="1215" spans="1:2" x14ac:dyDescent="0.25">
      <c r="A1215" s="3">
        <v>1212</v>
      </c>
      <c r="B1215" s="3" t="str">
        <f>"200802004378"</f>
        <v>200802004378</v>
      </c>
    </row>
    <row r="1216" spans="1:2" x14ac:dyDescent="0.25">
      <c r="A1216" s="3">
        <v>1213</v>
      </c>
      <c r="B1216" s="3" t="str">
        <f>"200802004596"</f>
        <v>200802004596</v>
      </c>
    </row>
    <row r="1217" spans="1:2" x14ac:dyDescent="0.25">
      <c r="A1217" s="3">
        <v>1214</v>
      </c>
      <c r="B1217" s="3" t="str">
        <f>"200802005010"</f>
        <v>200802005010</v>
      </c>
    </row>
    <row r="1218" spans="1:2" x14ac:dyDescent="0.25">
      <c r="A1218" s="3">
        <v>1215</v>
      </c>
      <c r="B1218" s="3" t="str">
        <f>"200802005411"</f>
        <v>200802005411</v>
      </c>
    </row>
    <row r="1219" spans="1:2" x14ac:dyDescent="0.25">
      <c r="A1219" s="3">
        <v>1216</v>
      </c>
      <c r="B1219" s="3" t="str">
        <f>"200802005609"</f>
        <v>200802005609</v>
      </c>
    </row>
    <row r="1220" spans="1:2" x14ac:dyDescent="0.25">
      <c r="A1220" s="3">
        <v>1217</v>
      </c>
      <c r="B1220" s="3" t="str">
        <f>"200802005657"</f>
        <v>200802005657</v>
      </c>
    </row>
    <row r="1221" spans="1:2" x14ac:dyDescent="0.25">
      <c r="A1221" s="3">
        <v>1218</v>
      </c>
      <c r="B1221" s="3" t="str">
        <f>"200802006315"</f>
        <v>200802006315</v>
      </c>
    </row>
    <row r="1222" spans="1:2" x14ac:dyDescent="0.25">
      <c r="A1222" s="3">
        <v>1219</v>
      </c>
      <c r="B1222" s="3" t="str">
        <f>"200802006669"</f>
        <v>200802006669</v>
      </c>
    </row>
    <row r="1223" spans="1:2" x14ac:dyDescent="0.25">
      <c r="A1223" s="3">
        <v>1220</v>
      </c>
      <c r="B1223" s="3" t="str">
        <f>"200802006765"</f>
        <v>200802006765</v>
      </c>
    </row>
    <row r="1224" spans="1:2" x14ac:dyDescent="0.25">
      <c r="A1224" s="3">
        <v>1221</v>
      </c>
      <c r="B1224" s="3" t="str">
        <f>"200802007098"</f>
        <v>200802007098</v>
      </c>
    </row>
    <row r="1225" spans="1:2" x14ac:dyDescent="0.25">
      <c r="A1225" s="3">
        <v>1222</v>
      </c>
      <c r="B1225" s="3" t="str">
        <f>"200802007644"</f>
        <v>200802007644</v>
      </c>
    </row>
    <row r="1226" spans="1:2" x14ac:dyDescent="0.25">
      <c r="A1226" s="3">
        <v>1223</v>
      </c>
      <c r="B1226" s="3" t="str">
        <f>"200802008137"</f>
        <v>200802008137</v>
      </c>
    </row>
    <row r="1227" spans="1:2" x14ac:dyDescent="0.25">
      <c r="A1227" s="3">
        <v>1224</v>
      </c>
      <c r="B1227" s="3" t="str">
        <f>"200802008543"</f>
        <v>200802008543</v>
      </c>
    </row>
    <row r="1228" spans="1:2" x14ac:dyDescent="0.25">
      <c r="A1228" s="3">
        <v>1225</v>
      </c>
      <c r="B1228" s="3" t="str">
        <f>"200802009164"</f>
        <v>200802009164</v>
      </c>
    </row>
    <row r="1229" spans="1:2" x14ac:dyDescent="0.25">
      <c r="A1229" s="3">
        <v>1226</v>
      </c>
      <c r="B1229" s="3" t="str">
        <f>"200802009472"</f>
        <v>200802009472</v>
      </c>
    </row>
    <row r="1230" spans="1:2" x14ac:dyDescent="0.25">
      <c r="A1230" s="3">
        <v>1227</v>
      </c>
      <c r="B1230" s="3" t="str">
        <f>"200802009502"</f>
        <v>200802009502</v>
      </c>
    </row>
    <row r="1231" spans="1:2" x14ac:dyDescent="0.25">
      <c r="A1231" s="3">
        <v>1228</v>
      </c>
      <c r="B1231" s="3" t="str">
        <f>"200802009608"</f>
        <v>200802009608</v>
      </c>
    </row>
    <row r="1232" spans="1:2" x14ac:dyDescent="0.25">
      <c r="A1232" s="3">
        <v>1229</v>
      </c>
      <c r="B1232" s="3" t="str">
        <f>"200802009967"</f>
        <v>200802009967</v>
      </c>
    </row>
    <row r="1233" spans="1:2" x14ac:dyDescent="0.25">
      <c r="A1233" s="3">
        <v>1230</v>
      </c>
      <c r="B1233" s="3" t="str">
        <f>"200802010063"</f>
        <v>200802010063</v>
      </c>
    </row>
    <row r="1234" spans="1:2" x14ac:dyDescent="0.25">
      <c r="A1234" s="3">
        <v>1231</v>
      </c>
      <c r="B1234" s="3" t="str">
        <f>"200802010651"</f>
        <v>200802010651</v>
      </c>
    </row>
    <row r="1235" spans="1:2" x14ac:dyDescent="0.25">
      <c r="A1235" s="3">
        <v>1232</v>
      </c>
      <c r="B1235" s="3" t="str">
        <f>"200802010948"</f>
        <v>200802010948</v>
      </c>
    </row>
    <row r="1236" spans="1:2" x14ac:dyDescent="0.25">
      <c r="A1236" s="3">
        <v>1233</v>
      </c>
      <c r="B1236" s="3" t="str">
        <f>"200802011368"</f>
        <v>200802011368</v>
      </c>
    </row>
    <row r="1237" spans="1:2" x14ac:dyDescent="0.25">
      <c r="A1237" s="3">
        <v>1234</v>
      </c>
      <c r="B1237" s="3" t="str">
        <f>"200802011508"</f>
        <v>200802011508</v>
      </c>
    </row>
    <row r="1238" spans="1:2" x14ac:dyDescent="0.25">
      <c r="A1238" s="3">
        <v>1235</v>
      </c>
      <c r="B1238" s="3" t="str">
        <f>"200802011761"</f>
        <v>200802011761</v>
      </c>
    </row>
    <row r="1239" spans="1:2" x14ac:dyDescent="0.25">
      <c r="A1239" s="3">
        <v>1236</v>
      </c>
      <c r="B1239" s="3" t="str">
        <f>"200802011888"</f>
        <v>200802011888</v>
      </c>
    </row>
    <row r="1240" spans="1:2" x14ac:dyDescent="0.25">
      <c r="A1240" s="3">
        <v>1237</v>
      </c>
      <c r="B1240" s="3" t="str">
        <f>"200802011991"</f>
        <v>200802011991</v>
      </c>
    </row>
    <row r="1241" spans="1:2" x14ac:dyDescent="0.25">
      <c r="A1241" s="3">
        <v>1238</v>
      </c>
      <c r="B1241" s="3" t="str">
        <f>"200802012127"</f>
        <v>200802012127</v>
      </c>
    </row>
    <row r="1242" spans="1:2" x14ac:dyDescent="0.25">
      <c r="A1242" s="3">
        <v>1239</v>
      </c>
      <c r="B1242" s="3" t="str">
        <f>"200804000265"</f>
        <v>200804000265</v>
      </c>
    </row>
    <row r="1243" spans="1:2" x14ac:dyDescent="0.25">
      <c r="A1243" s="3">
        <v>1240</v>
      </c>
      <c r="B1243" s="3" t="str">
        <f>"200804000559"</f>
        <v>200804000559</v>
      </c>
    </row>
    <row r="1244" spans="1:2" x14ac:dyDescent="0.25">
      <c r="A1244" s="3">
        <v>1241</v>
      </c>
      <c r="B1244" s="3" t="str">
        <f>"200805000108"</f>
        <v>200805000108</v>
      </c>
    </row>
    <row r="1245" spans="1:2" x14ac:dyDescent="0.25">
      <c r="A1245" s="3">
        <v>1242</v>
      </c>
      <c r="B1245" s="3" t="str">
        <f>"200805000209"</f>
        <v>200805000209</v>
      </c>
    </row>
    <row r="1246" spans="1:2" x14ac:dyDescent="0.25">
      <c r="A1246" s="3">
        <v>1243</v>
      </c>
      <c r="B1246" s="3" t="str">
        <f>"200805000291"</f>
        <v>200805000291</v>
      </c>
    </row>
    <row r="1247" spans="1:2" x14ac:dyDescent="0.25">
      <c r="A1247" s="3">
        <v>1244</v>
      </c>
      <c r="B1247" s="3" t="str">
        <f>"200805000377"</f>
        <v>200805000377</v>
      </c>
    </row>
    <row r="1248" spans="1:2" x14ac:dyDescent="0.25">
      <c r="A1248" s="3">
        <v>1245</v>
      </c>
      <c r="B1248" s="3" t="str">
        <f>"200805000884"</f>
        <v>200805000884</v>
      </c>
    </row>
    <row r="1249" spans="1:2" x14ac:dyDescent="0.25">
      <c r="A1249" s="3">
        <v>1246</v>
      </c>
      <c r="B1249" s="3" t="str">
        <f>"200805000992"</f>
        <v>200805000992</v>
      </c>
    </row>
    <row r="1250" spans="1:2" x14ac:dyDescent="0.25">
      <c r="A1250" s="3">
        <v>1247</v>
      </c>
      <c r="B1250" s="3" t="str">
        <f>"200805001254"</f>
        <v>200805001254</v>
      </c>
    </row>
    <row r="1251" spans="1:2" x14ac:dyDescent="0.25">
      <c r="A1251" s="3">
        <v>1248</v>
      </c>
      <c r="B1251" s="3" t="str">
        <f>"200806000073"</f>
        <v>200806000073</v>
      </c>
    </row>
    <row r="1252" spans="1:2" x14ac:dyDescent="0.25">
      <c r="A1252" s="3">
        <v>1249</v>
      </c>
      <c r="B1252" s="3" t="str">
        <f>"200806000329"</f>
        <v>200806000329</v>
      </c>
    </row>
    <row r="1253" spans="1:2" x14ac:dyDescent="0.25">
      <c r="A1253" s="3">
        <v>1250</v>
      </c>
      <c r="B1253" s="3" t="str">
        <f>"200806000365"</f>
        <v>200806000365</v>
      </c>
    </row>
    <row r="1254" spans="1:2" x14ac:dyDescent="0.25">
      <c r="A1254" s="3">
        <v>1251</v>
      </c>
      <c r="B1254" s="3" t="str">
        <f>"200806000398"</f>
        <v>200806000398</v>
      </c>
    </row>
    <row r="1255" spans="1:2" x14ac:dyDescent="0.25">
      <c r="A1255" s="3">
        <v>1252</v>
      </c>
      <c r="B1255" s="3" t="str">
        <f>"200806000782"</f>
        <v>200806000782</v>
      </c>
    </row>
    <row r="1256" spans="1:2" x14ac:dyDescent="0.25">
      <c r="A1256" s="3">
        <v>1253</v>
      </c>
      <c r="B1256" s="3" t="str">
        <f>"200806000836"</f>
        <v>200806000836</v>
      </c>
    </row>
    <row r="1257" spans="1:2" x14ac:dyDescent="0.25">
      <c r="A1257" s="3">
        <v>1254</v>
      </c>
      <c r="B1257" s="3" t="str">
        <f>"200806000910"</f>
        <v>200806000910</v>
      </c>
    </row>
    <row r="1258" spans="1:2" x14ac:dyDescent="0.25">
      <c r="A1258" s="3">
        <v>1255</v>
      </c>
      <c r="B1258" s="3" t="str">
        <f>"200807000112"</f>
        <v>200807000112</v>
      </c>
    </row>
    <row r="1259" spans="1:2" x14ac:dyDescent="0.25">
      <c r="A1259" s="3">
        <v>1256</v>
      </c>
      <c r="B1259" s="3" t="str">
        <f>"200807000584"</f>
        <v>200807000584</v>
      </c>
    </row>
    <row r="1260" spans="1:2" x14ac:dyDescent="0.25">
      <c r="A1260" s="3">
        <v>1257</v>
      </c>
      <c r="B1260" s="3" t="str">
        <f>"200807000758"</f>
        <v>200807000758</v>
      </c>
    </row>
    <row r="1261" spans="1:2" x14ac:dyDescent="0.25">
      <c r="A1261" s="3">
        <v>1258</v>
      </c>
      <c r="B1261" s="3" t="str">
        <f>"200807000884"</f>
        <v>200807000884</v>
      </c>
    </row>
    <row r="1262" spans="1:2" x14ac:dyDescent="0.25">
      <c r="A1262" s="3">
        <v>1259</v>
      </c>
      <c r="B1262" s="3" t="str">
        <f>"200808000301"</f>
        <v>200808000301</v>
      </c>
    </row>
    <row r="1263" spans="1:2" x14ac:dyDescent="0.25">
      <c r="A1263" s="3">
        <v>1260</v>
      </c>
      <c r="B1263" s="3" t="str">
        <f>"200808000678"</f>
        <v>200808000678</v>
      </c>
    </row>
    <row r="1264" spans="1:2" x14ac:dyDescent="0.25">
      <c r="A1264" s="3">
        <v>1261</v>
      </c>
      <c r="B1264" s="3" t="str">
        <f>"200809000208"</f>
        <v>200809000208</v>
      </c>
    </row>
    <row r="1265" spans="1:2" x14ac:dyDescent="0.25">
      <c r="A1265" s="3">
        <v>1262</v>
      </c>
      <c r="B1265" s="3" t="str">
        <f>"200809000377"</f>
        <v>200809000377</v>
      </c>
    </row>
    <row r="1266" spans="1:2" x14ac:dyDescent="0.25">
      <c r="A1266" s="3">
        <v>1263</v>
      </c>
      <c r="B1266" s="3" t="str">
        <f>"200809000497"</f>
        <v>200809000497</v>
      </c>
    </row>
    <row r="1267" spans="1:2" x14ac:dyDescent="0.25">
      <c r="A1267" s="3">
        <v>1264</v>
      </c>
      <c r="B1267" s="3" t="str">
        <f>"200809000877"</f>
        <v>200809000877</v>
      </c>
    </row>
    <row r="1268" spans="1:2" x14ac:dyDescent="0.25">
      <c r="A1268" s="3">
        <v>1265</v>
      </c>
      <c r="B1268" s="3" t="str">
        <f>"200809000892"</f>
        <v>200809000892</v>
      </c>
    </row>
    <row r="1269" spans="1:2" x14ac:dyDescent="0.25">
      <c r="A1269" s="3">
        <v>1266</v>
      </c>
      <c r="B1269" s="3" t="str">
        <f>"200810000035"</f>
        <v>200810000035</v>
      </c>
    </row>
    <row r="1270" spans="1:2" x14ac:dyDescent="0.25">
      <c r="A1270" s="3">
        <v>1267</v>
      </c>
      <c r="B1270" s="3" t="str">
        <f>"200810000486"</f>
        <v>200810000486</v>
      </c>
    </row>
    <row r="1271" spans="1:2" x14ac:dyDescent="0.25">
      <c r="A1271" s="3">
        <v>1268</v>
      </c>
      <c r="B1271" s="3" t="str">
        <f>"200811000291"</f>
        <v>200811000291</v>
      </c>
    </row>
    <row r="1272" spans="1:2" x14ac:dyDescent="0.25">
      <c r="A1272" s="3">
        <v>1269</v>
      </c>
      <c r="B1272" s="3" t="str">
        <f>"200811000471"</f>
        <v>200811000471</v>
      </c>
    </row>
    <row r="1273" spans="1:2" x14ac:dyDescent="0.25">
      <c r="A1273" s="3">
        <v>1270</v>
      </c>
      <c r="B1273" s="3" t="str">
        <f>"200811000557"</f>
        <v>200811000557</v>
      </c>
    </row>
    <row r="1274" spans="1:2" x14ac:dyDescent="0.25">
      <c r="A1274" s="3">
        <v>1271</v>
      </c>
      <c r="B1274" s="3" t="str">
        <f>"200811000933"</f>
        <v>200811000933</v>
      </c>
    </row>
    <row r="1275" spans="1:2" x14ac:dyDescent="0.25">
      <c r="A1275" s="3">
        <v>1272</v>
      </c>
      <c r="B1275" s="3" t="str">
        <f>"200811001065"</f>
        <v>200811001065</v>
      </c>
    </row>
    <row r="1276" spans="1:2" x14ac:dyDescent="0.25">
      <c r="A1276" s="3">
        <v>1273</v>
      </c>
      <c r="B1276" s="3" t="str">
        <f>"200811001338"</f>
        <v>200811001338</v>
      </c>
    </row>
    <row r="1277" spans="1:2" x14ac:dyDescent="0.25">
      <c r="A1277" s="3">
        <v>1274</v>
      </c>
      <c r="B1277" s="3" t="str">
        <f>"200811001403"</f>
        <v>200811001403</v>
      </c>
    </row>
    <row r="1278" spans="1:2" x14ac:dyDescent="0.25">
      <c r="A1278" s="3">
        <v>1275</v>
      </c>
      <c r="B1278" s="3" t="str">
        <f>"200811001565"</f>
        <v>200811001565</v>
      </c>
    </row>
    <row r="1279" spans="1:2" x14ac:dyDescent="0.25">
      <c r="A1279" s="3">
        <v>1276</v>
      </c>
      <c r="B1279" s="3" t="str">
        <f>"200811001633"</f>
        <v>200811001633</v>
      </c>
    </row>
    <row r="1280" spans="1:2" x14ac:dyDescent="0.25">
      <c r="A1280" s="3">
        <v>1277</v>
      </c>
      <c r="B1280" s="3" t="str">
        <f>"200812000150"</f>
        <v>200812000150</v>
      </c>
    </row>
    <row r="1281" spans="1:2" x14ac:dyDescent="0.25">
      <c r="A1281" s="3">
        <v>1278</v>
      </c>
      <c r="B1281" s="3" t="str">
        <f>"200812000424"</f>
        <v>200812000424</v>
      </c>
    </row>
    <row r="1282" spans="1:2" x14ac:dyDescent="0.25">
      <c r="A1282" s="3">
        <v>1279</v>
      </c>
      <c r="B1282" s="3" t="str">
        <f>"200812000535"</f>
        <v>200812000535</v>
      </c>
    </row>
    <row r="1283" spans="1:2" x14ac:dyDescent="0.25">
      <c r="A1283" s="3">
        <v>1280</v>
      </c>
      <c r="B1283" s="3" t="str">
        <f>"200812000744"</f>
        <v>200812000744</v>
      </c>
    </row>
    <row r="1284" spans="1:2" x14ac:dyDescent="0.25">
      <c r="A1284" s="3">
        <v>1281</v>
      </c>
      <c r="B1284" s="3" t="str">
        <f>"200901000203"</f>
        <v>200901000203</v>
      </c>
    </row>
    <row r="1285" spans="1:2" x14ac:dyDescent="0.25">
      <c r="A1285" s="3">
        <v>1282</v>
      </c>
      <c r="B1285" s="3" t="str">
        <f>"200901000442"</f>
        <v>200901000442</v>
      </c>
    </row>
    <row r="1286" spans="1:2" x14ac:dyDescent="0.25">
      <c r="A1286" s="3">
        <v>1283</v>
      </c>
      <c r="B1286" s="3" t="str">
        <f>"200901000486"</f>
        <v>200901000486</v>
      </c>
    </row>
    <row r="1287" spans="1:2" x14ac:dyDescent="0.25">
      <c r="A1287" s="3">
        <v>1284</v>
      </c>
      <c r="B1287" s="3" t="str">
        <f>"200901000695"</f>
        <v>200901000695</v>
      </c>
    </row>
    <row r="1288" spans="1:2" x14ac:dyDescent="0.25">
      <c r="A1288" s="3">
        <v>1285</v>
      </c>
      <c r="B1288" s="3" t="str">
        <f>"200901000712"</f>
        <v>200901000712</v>
      </c>
    </row>
    <row r="1289" spans="1:2" x14ac:dyDescent="0.25">
      <c r="A1289" s="3">
        <v>1286</v>
      </c>
      <c r="B1289" s="3" t="str">
        <f>"200901000864"</f>
        <v>200901000864</v>
      </c>
    </row>
    <row r="1290" spans="1:2" x14ac:dyDescent="0.25">
      <c r="A1290" s="3">
        <v>1287</v>
      </c>
      <c r="B1290" s="3" t="str">
        <f>"200901001011"</f>
        <v>200901001011</v>
      </c>
    </row>
    <row r="1291" spans="1:2" x14ac:dyDescent="0.25">
      <c r="A1291" s="3">
        <v>1288</v>
      </c>
      <c r="B1291" s="3" t="str">
        <f>"200902000399"</f>
        <v>200902000399</v>
      </c>
    </row>
    <row r="1292" spans="1:2" x14ac:dyDescent="0.25">
      <c r="A1292" s="3">
        <v>1289</v>
      </c>
      <c r="B1292" s="3" t="str">
        <f>"200902000753"</f>
        <v>200902000753</v>
      </c>
    </row>
    <row r="1293" spans="1:2" x14ac:dyDescent="0.25">
      <c r="A1293" s="3">
        <v>1290</v>
      </c>
      <c r="B1293" s="3" t="str">
        <f>"200903000013"</f>
        <v>200903000013</v>
      </c>
    </row>
    <row r="1294" spans="1:2" x14ac:dyDescent="0.25">
      <c r="A1294" s="3">
        <v>1291</v>
      </c>
      <c r="B1294" s="3" t="str">
        <f>"200903000051"</f>
        <v>200903000051</v>
      </c>
    </row>
    <row r="1295" spans="1:2" x14ac:dyDescent="0.25">
      <c r="A1295" s="3">
        <v>1292</v>
      </c>
      <c r="B1295" s="3" t="str">
        <f>"200903000157"</f>
        <v>200903000157</v>
      </c>
    </row>
    <row r="1296" spans="1:2" x14ac:dyDescent="0.25">
      <c r="A1296" s="3">
        <v>1293</v>
      </c>
      <c r="B1296" s="3" t="str">
        <f>"200903000282"</f>
        <v>200903000282</v>
      </c>
    </row>
    <row r="1297" spans="1:2" x14ac:dyDescent="0.25">
      <c r="A1297" s="3">
        <v>1294</v>
      </c>
      <c r="B1297" s="3" t="str">
        <f>"200904000083"</f>
        <v>200904000083</v>
      </c>
    </row>
    <row r="1298" spans="1:2" x14ac:dyDescent="0.25">
      <c r="A1298" s="3">
        <v>1295</v>
      </c>
      <c r="B1298" s="3" t="str">
        <f>"200904000091"</f>
        <v>200904000091</v>
      </c>
    </row>
    <row r="1299" spans="1:2" x14ac:dyDescent="0.25">
      <c r="A1299" s="3">
        <v>1296</v>
      </c>
      <c r="B1299" s="3" t="str">
        <f>"200904000101"</f>
        <v>200904000101</v>
      </c>
    </row>
    <row r="1300" spans="1:2" x14ac:dyDescent="0.25">
      <c r="A1300" s="3">
        <v>1297</v>
      </c>
      <c r="B1300" s="3" t="str">
        <f>"200904000200"</f>
        <v>200904000200</v>
      </c>
    </row>
    <row r="1301" spans="1:2" x14ac:dyDescent="0.25">
      <c r="A1301" s="3">
        <v>1298</v>
      </c>
      <c r="B1301" s="3" t="str">
        <f>"200905000048"</f>
        <v>200905000048</v>
      </c>
    </row>
    <row r="1302" spans="1:2" x14ac:dyDescent="0.25">
      <c r="A1302" s="3">
        <v>1299</v>
      </c>
      <c r="B1302" s="3" t="str">
        <f>"200906000122"</f>
        <v>200906000122</v>
      </c>
    </row>
    <row r="1303" spans="1:2" x14ac:dyDescent="0.25">
      <c r="A1303" s="3">
        <v>1300</v>
      </c>
      <c r="B1303" s="3" t="str">
        <f>"200906000463"</f>
        <v>200906000463</v>
      </c>
    </row>
    <row r="1304" spans="1:2" x14ac:dyDescent="0.25">
      <c r="A1304" s="3">
        <v>1301</v>
      </c>
      <c r="B1304" s="3" t="str">
        <f>"200906000635"</f>
        <v>200906000635</v>
      </c>
    </row>
    <row r="1305" spans="1:2" x14ac:dyDescent="0.25">
      <c r="A1305" s="3">
        <v>1302</v>
      </c>
      <c r="B1305" s="3" t="str">
        <f>"200908000120"</f>
        <v>200908000120</v>
      </c>
    </row>
    <row r="1306" spans="1:2" x14ac:dyDescent="0.25">
      <c r="A1306" s="3">
        <v>1303</v>
      </c>
      <c r="B1306" s="3" t="str">
        <f>"200908000195"</f>
        <v>200908000195</v>
      </c>
    </row>
    <row r="1307" spans="1:2" x14ac:dyDescent="0.25">
      <c r="A1307" s="3">
        <v>1304</v>
      </c>
      <c r="B1307" s="3" t="str">
        <f>"200910000606"</f>
        <v>200910000606</v>
      </c>
    </row>
    <row r="1308" spans="1:2" x14ac:dyDescent="0.25">
      <c r="A1308" s="3">
        <v>1305</v>
      </c>
      <c r="B1308" s="3" t="str">
        <f>"200911000396"</f>
        <v>200911000396</v>
      </c>
    </row>
    <row r="1309" spans="1:2" x14ac:dyDescent="0.25">
      <c r="A1309" s="3">
        <v>1306</v>
      </c>
      <c r="B1309" s="3" t="str">
        <f>"200911000479"</f>
        <v>200911000479</v>
      </c>
    </row>
    <row r="1310" spans="1:2" x14ac:dyDescent="0.25">
      <c r="A1310" s="3">
        <v>1307</v>
      </c>
      <c r="B1310" s="3" t="str">
        <f>"200912000147"</f>
        <v>200912000147</v>
      </c>
    </row>
    <row r="1311" spans="1:2" x14ac:dyDescent="0.25">
      <c r="A1311" s="3">
        <v>1308</v>
      </c>
      <c r="B1311" s="3" t="str">
        <f>"200912000220"</f>
        <v>200912000220</v>
      </c>
    </row>
    <row r="1312" spans="1:2" x14ac:dyDescent="0.25">
      <c r="A1312" s="3">
        <v>1309</v>
      </c>
      <c r="B1312" s="3" t="str">
        <f>"201001000161"</f>
        <v>201001000161</v>
      </c>
    </row>
    <row r="1313" spans="1:2" x14ac:dyDescent="0.25">
      <c r="A1313" s="3">
        <v>1310</v>
      </c>
      <c r="B1313" s="3" t="str">
        <f>"201002000387"</f>
        <v>201002000387</v>
      </c>
    </row>
    <row r="1314" spans="1:2" x14ac:dyDescent="0.25">
      <c r="A1314" s="3">
        <v>1311</v>
      </c>
      <c r="B1314" s="3" t="str">
        <f>"201004000176"</f>
        <v>201004000176</v>
      </c>
    </row>
    <row r="1315" spans="1:2" x14ac:dyDescent="0.25">
      <c r="A1315" s="3">
        <v>1312</v>
      </c>
      <c r="B1315" s="3" t="str">
        <f>"201005000057"</f>
        <v>201005000057</v>
      </c>
    </row>
    <row r="1316" spans="1:2" x14ac:dyDescent="0.25">
      <c r="A1316" s="3">
        <v>1313</v>
      </c>
      <c r="B1316" s="3" t="str">
        <f>"201008000060"</f>
        <v>201008000060</v>
      </c>
    </row>
    <row r="1317" spans="1:2" x14ac:dyDescent="0.25">
      <c r="A1317" s="3">
        <v>1314</v>
      </c>
      <c r="B1317" s="3" t="str">
        <f>"201009000066"</f>
        <v>201009000066</v>
      </c>
    </row>
    <row r="1318" spans="1:2" x14ac:dyDescent="0.25">
      <c r="A1318" s="3">
        <v>1315</v>
      </c>
      <c r="B1318" s="3" t="str">
        <f>"201010000050"</f>
        <v>201010000050</v>
      </c>
    </row>
    <row r="1319" spans="1:2" x14ac:dyDescent="0.25">
      <c r="A1319" s="3">
        <v>1316</v>
      </c>
      <c r="B1319" s="3" t="str">
        <f>"201102000372"</f>
        <v>201102000372</v>
      </c>
    </row>
    <row r="1320" spans="1:2" x14ac:dyDescent="0.25">
      <c r="A1320" s="3">
        <v>1317</v>
      </c>
      <c r="B1320" s="3" t="str">
        <f>"201105000138"</f>
        <v>201105000138</v>
      </c>
    </row>
    <row r="1321" spans="1:2" x14ac:dyDescent="0.25">
      <c r="A1321" s="3">
        <v>1318</v>
      </c>
      <c r="B1321" s="3" t="str">
        <f>"201108000069"</f>
        <v>201108000069</v>
      </c>
    </row>
    <row r="1322" spans="1:2" x14ac:dyDescent="0.25">
      <c r="A1322" s="3">
        <v>1319</v>
      </c>
      <c r="B1322" s="3" t="str">
        <f>"201110000053"</f>
        <v>201110000053</v>
      </c>
    </row>
    <row r="1323" spans="1:2" x14ac:dyDescent="0.25">
      <c r="A1323" s="3">
        <v>1320</v>
      </c>
      <c r="B1323" s="3" t="str">
        <f>"201301000087"</f>
        <v>201301000087</v>
      </c>
    </row>
    <row r="1324" spans="1:2" x14ac:dyDescent="0.25">
      <c r="A1324" s="3">
        <v>1321</v>
      </c>
      <c r="B1324" s="3" t="str">
        <f>"201303000168"</f>
        <v>201303000168</v>
      </c>
    </row>
    <row r="1325" spans="1:2" x14ac:dyDescent="0.25">
      <c r="A1325" s="3">
        <v>1322</v>
      </c>
      <c r="B1325" s="3" t="str">
        <f>"201303000191"</f>
        <v>201303000191</v>
      </c>
    </row>
    <row r="1326" spans="1:2" x14ac:dyDescent="0.25">
      <c r="A1326" s="3">
        <v>1323</v>
      </c>
      <c r="B1326" s="3" t="str">
        <f>"201303000231"</f>
        <v>201303000231</v>
      </c>
    </row>
    <row r="1327" spans="1:2" x14ac:dyDescent="0.25">
      <c r="A1327" s="3">
        <v>1324</v>
      </c>
      <c r="B1327" s="3" t="str">
        <f>"201303000264"</f>
        <v>201303000264</v>
      </c>
    </row>
    <row r="1328" spans="1:2" x14ac:dyDescent="0.25">
      <c r="A1328" s="3">
        <v>1325</v>
      </c>
      <c r="B1328" s="3" t="str">
        <f>"201303000335"</f>
        <v>201303000335</v>
      </c>
    </row>
    <row r="1329" spans="1:2" x14ac:dyDescent="0.25">
      <c r="A1329" s="3">
        <v>1326</v>
      </c>
      <c r="B1329" s="3" t="str">
        <f>"201303000336"</f>
        <v>201303000336</v>
      </c>
    </row>
    <row r="1330" spans="1:2" x14ac:dyDescent="0.25">
      <c r="A1330" s="3">
        <v>1327</v>
      </c>
      <c r="B1330" s="3" t="str">
        <f>"201303000360"</f>
        <v>201303000360</v>
      </c>
    </row>
    <row r="1331" spans="1:2" x14ac:dyDescent="0.25">
      <c r="A1331" s="3">
        <v>1328</v>
      </c>
      <c r="B1331" s="3" t="str">
        <f>"201303000364"</f>
        <v>201303000364</v>
      </c>
    </row>
    <row r="1332" spans="1:2" x14ac:dyDescent="0.25">
      <c r="A1332" s="3">
        <v>1329</v>
      </c>
      <c r="B1332" s="3" t="str">
        <f>"201303000393"</f>
        <v>201303000393</v>
      </c>
    </row>
    <row r="1333" spans="1:2" x14ac:dyDescent="0.25">
      <c r="A1333" s="3">
        <v>1330</v>
      </c>
      <c r="B1333" s="3" t="str">
        <f>"201303000452"</f>
        <v>201303000452</v>
      </c>
    </row>
    <row r="1334" spans="1:2" x14ac:dyDescent="0.25">
      <c r="A1334" s="3">
        <v>1331</v>
      </c>
      <c r="B1334" s="3" t="str">
        <f>"201303000461"</f>
        <v>201303000461</v>
      </c>
    </row>
    <row r="1335" spans="1:2" x14ac:dyDescent="0.25">
      <c r="A1335" s="3">
        <v>1332</v>
      </c>
      <c r="B1335" s="3" t="str">
        <f>"201303000547"</f>
        <v>201303000547</v>
      </c>
    </row>
    <row r="1336" spans="1:2" x14ac:dyDescent="0.25">
      <c r="A1336" s="3">
        <v>1333</v>
      </c>
      <c r="B1336" s="3" t="str">
        <f>"201303000599"</f>
        <v>201303000599</v>
      </c>
    </row>
    <row r="1337" spans="1:2" x14ac:dyDescent="0.25">
      <c r="A1337" s="3">
        <v>1334</v>
      </c>
      <c r="B1337" s="3" t="str">
        <f>"201303000600"</f>
        <v>201303000600</v>
      </c>
    </row>
    <row r="1338" spans="1:2" x14ac:dyDescent="0.25">
      <c r="A1338" s="3">
        <v>1335</v>
      </c>
      <c r="B1338" s="3" t="str">
        <f>"201303000717"</f>
        <v>201303000717</v>
      </c>
    </row>
    <row r="1339" spans="1:2" x14ac:dyDescent="0.25">
      <c r="A1339" s="3">
        <v>1336</v>
      </c>
      <c r="B1339" s="3" t="str">
        <f>"201303000763"</f>
        <v>201303000763</v>
      </c>
    </row>
    <row r="1340" spans="1:2" x14ac:dyDescent="0.25">
      <c r="A1340" s="3">
        <v>1337</v>
      </c>
      <c r="B1340" s="3" t="str">
        <f>"201303000768"</f>
        <v>201303000768</v>
      </c>
    </row>
    <row r="1341" spans="1:2" x14ac:dyDescent="0.25">
      <c r="A1341" s="3">
        <v>1338</v>
      </c>
      <c r="B1341" s="3" t="str">
        <f>"201303000792"</f>
        <v>201303000792</v>
      </c>
    </row>
    <row r="1342" spans="1:2" x14ac:dyDescent="0.25">
      <c r="A1342" s="3">
        <v>1339</v>
      </c>
      <c r="B1342" s="3" t="str">
        <f>"201303000857"</f>
        <v>201303000857</v>
      </c>
    </row>
    <row r="1343" spans="1:2" x14ac:dyDescent="0.25">
      <c r="A1343" s="3">
        <v>1340</v>
      </c>
      <c r="B1343" s="3" t="str">
        <f>"201303000903"</f>
        <v>201303000903</v>
      </c>
    </row>
    <row r="1344" spans="1:2" x14ac:dyDescent="0.25">
      <c r="A1344" s="3">
        <v>1341</v>
      </c>
      <c r="B1344" s="3" t="str">
        <f>"201303000930"</f>
        <v>201303000930</v>
      </c>
    </row>
    <row r="1345" spans="1:2" x14ac:dyDescent="0.25">
      <c r="A1345" s="3">
        <v>1342</v>
      </c>
      <c r="B1345" s="3" t="str">
        <f>"201303000960"</f>
        <v>201303000960</v>
      </c>
    </row>
    <row r="1346" spans="1:2" x14ac:dyDescent="0.25">
      <c r="A1346" s="3">
        <v>1343</v>
      </c>
      <c r="B1346" s="3" t="str">
        <f>"201303000965"</f>
        <v>201303000965</v>
      </c>
    </row>
    <row r="1347" spans="1:2" x14ac:dyDescent="0.25">
      <c r="A1347" s="3">
        <v>1344</v>
      </c>
      <c r="B1347" s="3" t="str">
        <f>"201303000991"</f>
        <v>201303000991</v>
      </c>
    </row>
    <row r="1348" spans="1:2" x14ac:dyDescent="0.25">
      <c r="A1348" s="3">
        <v>1345</v>
      </c>
      <c r="B1348" s="3" t="str">
        <f>"201303001093"</f>
        <v>201303001093</v>
      </c>
    </row>
    <row r="1349" spans="1:2" x14ac:dyDescent="0.25">
      <c r="A1349" s="3">
        <v>1346</v>
      </c>
      <c r="B1349" s="3" t="str">
        <f>"201304000045"</f>
        <v>201304000045</v>
      </c>
    </row>
    <row r="1350" spans="1:2" x14ac:dyDescent="0.25">
      <c r="A1350" s="3">
        <v>1347</v>
      </c>
      <c r="B1350" s="3" t="str">
        <f>"201304000150"</f>
        <v>201304000150</v>
      </c>
    </row>
    <row r="1351" spans="1:2" x14ac:dyDescent="0.25">
      <c r="A1351" s="3">
        <v>1348</v>
      </c>
      <c r="B1351" s="3" t="str">
        <f>"201304000236"</f>
        <v>201304000236</v>
      </c>
    </row>
    <row r="1352" spans="1:2" x14ac:dyDescent="0.25">
      <c r="A1352" s="3">
        <v>1349</v>
      </c>
      <c r="B1352" s="3" t="str">
        <f>"201304000329"</f>
        <v>201304000329</v>
      </c>
    </row>
    <row r="1353" spans="1:2" x14ac:dyDescent="0.25">
      <c r="A1353" s="3">
        <v>1350</v>
      </c>
      <c r="B1353" s="3" t="str">
        <f>"201304000473"</f>
        <v>201304000473</v>
      </c>
    </row>
    <row r="1354" spans="1:2" x14ac:dyDescent="0.25">
      <c r="A1354" s="3">
        <v>1351</v>
      </c>
      <c r="B1354" s="3" t="str">
        <f>"201304000491"</f>
        <v>201304000491</v>
      </c>
    </row>
    <row r="1355" spans="1:2" x14ac:dyDescent="0.25">
      <c r="A1355" s="3">
        <v>1352</v>
      </c>
      <c r="B1355" s="3" t="str">
        <f>"201304000493"</f>
        <v>201304000493</v>
      </c>
    </row>
    <row r="1356" spans="1:2" x14ac:dyDescent="0.25">
      <c r="A1356" s="3">
        <v>1353</v>
      </c>
      <c r="B1356" s="3" t="str">
        <f>"201304000568"</f>
        <v>201304000568</v>
      </c>
    </row>
    <row r="1357" spans="1:2" x14ac:dyDescent="0.25">
      <c r="A1357" s="3">
        <v>1354</v>
      </c>
      <c r="B1357" s="3" t="str">
        <f>"201304000635"</f>
        <v>201304000635</v>
      </c>
    </row>
    <row r="1358" spans="1:2" x14ac:dyDescent="0.25">
      <c r="A1358" s="3">
        <v>1355</v>
      </c>
      <c r="B1358" s="3" t="str">
        <f>"201304000689"</f>
        <v>201304000689</v>
      </c>
    </row>
    <row r="1359" spans="1:2" x14ac:dyDescent="0.25">
      <c r="A1359" s="3">
        <v>1356</v>
      </c>
      <c r="B1359" s="3" t="str">
        <f>"201304000841"</f>
        <v>201304000841</v>
      </c>
    </row>
    <row r="1360" spans="1:2" x14ac:dyDescent="0.25">
      <c r="A1360" s="3">
        <v>1357</v>
      </c>
      <c r="B1360" s="3" t="str">
        <f>"201304000925"</f>
        <v>201304000925</v>
      </c>
    </row>
    <row r="1361" spans="1:2" x14ac:dyDescent="0.25">
      <c r="A1361" s="3">
        <v>1358</v>
      </c>
      <c r="B1361" s="3" t="str">
        <f>"201304001330"</f>
        <v>201304001330</v>
      </c>
    </row>
    <row r="1362" spans="1:2" x14ac:dyDescent="0.25">
      <c r="A1362" s="3">
        <v>1359</v>
      </c>
      <c r="B1362" s="3" t="str">
        <f>"201304001561"</f>
        <v>201304001561</v>
      </c>
    </row>
    <row r="1363" spans="1:2" x14ac:dyDescent="0.25">
      <c r="A1363" s="3">
        <v>1360</v>
      </c>
      <c r="B1363" s="3" t="str">
        <f>"201304001624"</f>
        <v>201304001624</v>
      </c>
    </row>
    <row r="1364" spans="1:2" x14ac:dyDescent="0.25">
      <c r="A1364" s="3">
        <v>1361</v>
      </c>
      <c r="B1364" s="3" t="str">
        <f>"201304001648"</f>
        <v>201304001648</v>
      </c>
    </row>
    <row r="1365" spans="1:2" x14ac:dyDescent="0.25">
      <c r="A1365" s="3">
        <v>1362</v>
      </c>
      <c r="B1365" s="3" t="str">
        <f>"201304001690"</f>
        <v>201304001690</v>
      </c>
    </row>
    <row r="1366" spans="1:2" x14ac:dyDescent="0.25">
      <c r="A1366" s="3">
        <v>1363</v>
      </c>
      <c r="B1366" s="3" t="str">
        <f>"201304001807"</f>
        <v>201304001807</v>
      </c>
    </row>
    <row r="1367" spans="1:2" x14ac:dyDescent="0.25">
      <c r="A1367" s="3">
        <v>1364</v>
      </c>
      <c r="B1367" s="3" t="str">
        <f>"201304001873"</f>
        <v>201304001873</v>
      </c>
    </row>
    <row r="1368" spans="1:2" x14ac:dyDescent="0.25">
      <c r="A1368" s="3">
        <v>1365</v>
      </c>
      <c r="B1368" s="3" t="str">
        <f>"201304001907"</f>
        <v>201304001907</v>
      </c>
    </row>
    <row r="1369" spans="1:2" x14ac:dyDescent="0.25">
      <c r="A1369" s="3">
        <v>1366</v>
      </c>
      <c r="B1369" s="3" t="str">
        <f>"201304001966"</f>
        <v>201304001966</v>
      </c>
    </row>
    <row r="1370" spans="1:2" x14ac:dyDescent="0.25">
      <c r="A1370" s="3">
        <v>1367</v>
      </c>
      <c r="B1370" s="3" t="str">
        <f>"201304001984"</f>
        <v>201304001984</v>
      </c>
    </row>
    <row r="1371" spans="1:2" x14ac:dyDescent="0.25">
      <c r="A1371" s="3">
        <v>1368</v>
      </c>
      <c r="B1371" s="3" t="str">
        <f>"201304001989"</f>
        <v>201304001989</v>
      </c>
    </row>
    <row r="1372" spans="1:2" x14ac:dyDescent="0.25">
      <c r="A1372" s="3">
        <v>1369</v>
      </c>
      <c r="B1372" s="3" t="str">
        <f>"201304002044"</f>
        <v>201304002044</v>
      </c>
    </row>
    <row r="1373" spans="1:2" x14ac:dyDescent="0.25">
      <c r="A1373" s="3">
        <v>1370</v>
      </c>
      <c r="B1373" s="3" t="str">
        <f>"201304002048"</f>
        <v>201304002048</v>
      </c>
    </row>
    <row r="1374" spans="1:2" x14ac:dyDescent="0.25">
      <c r="A1374" s="3">
        <v>1371</v>
      </c>
      <c r="B1374" s="3" t="str">
        <f>"201304002113"</f>
        <v>201304002113</v>
      </c>
    </row>
    <row r="1375" spans="1:2" x14ac:dyDescent="0.25">
      <c r="A1375" s="3">
        <v>1372</v>
      </c>
      <c r="B1375" s="3" t="str">
        <f>"201304002141"</f>
        <v>201304002141</v>
      </c>
    </row>
    <row r="1376" spans="1:2" x14ac:dyDescent="0.25">
      <c r="A1376" s="3">
        <v>1373</v>
      </c>
      <c r="B1376" s="3" t="str">
        <f>"201304002184"</f>
        <v>201304002184</v>
      </c>
    </row>
    <row r="1377" spans="1:2" x14ac:dyDescent="0.25">
      <c r="A1377" s="3">
        <v>1374</v>
      </c>
      <c r="B1377" s="3" t="str">
        <f>"201304002203"</f>
        <v>201304002203</v>
      </c>
    </row>
    <row r="1378" spans="1:2" x14ac:dyDescent="0.25">
      <c r="A1378" s="3">
        <v>1375</v>
      </c>
      <c r="B1378" s="3" t="str">
        <f>"201304002215"</f>
        <v>201304002215</v>
      </c>
    </row>
    <row r="1379" spans="1:2" x14ac:dyDescent="0.25">
      <c r="A1379" s="3">
        <v>1376</v>
      </c>
      <c r="B1379" s="3" t="str">
        <f>"201304002244"</f>
        <v>201304002244</v>
      </c>
    </row>
    <row r="1380" spans="1:2" x14ac:dyDescent="0.25">
      <c r="A1380" s="3">
        <v>1377</v>
      </c>
      <c r="B1380" s="3" t="str">
        <f>"201304002265"</f>
        <v>201304002265</v>
      </c>
    </row>
    <row r="1381" spans="1:2" x14ac:dyDescent="0.25">
      <c r="A1381" s="3">
        <v>1378</v>
      </c>
      <c r="B1381" s="3" t="str">
        <f>"201304002351"</f>
        <v>201304002351</v>
      </c>
    </row>
    <row r="1382" spans="1:2" x14ac:dyDescent="0.25">
      <c r="A1382" s="3">
        <v>1379</v>
      </c>
      <c r="B1382" s="3" t="str">
        <f>"201304002408"</f>
        <v>201304002408</v>
      </c>
    </row>
    <row r="1383" spans="1:2" x14ac:dyDescent="0.25">
      <c r="A1383" s="3">
        <v>1380</v>
      </c>
      <c r="B1383" s="3" t="str">
        <f>"201304002464"</f>
        <v>201304002464</v>
      </c>
    </row>
    <row r="1384" spans="1:2" x14ac:dyDescent="0.25">
      <c r="A1384" s="3">
        <v>1381</v>
      </c>
      <c r="B1384" s="3" t="str">
        <f>"201304002472"</f>
        <v>201304002472</v>
      </c>
    </row>
    <row r="1385" spans="1:2" x14ac:dyDescent="0.25">
      <c r="A1385" s="3">
        <v>1382</v>
      </c>
      <c r="B1385" s="3" t="str">
        <f>"201304002489"</f>
        <v>201304002489</v>
      </c>
    </row>
    <row r="1386" spans="1:2" x14ac:dyDescent="0.25">
      <c r="A1386" s="3">
        <v>1383</v>
      </c>
      <c r="B1386" s="3" t="str">
        <f>"201304002689"</f>
        <v>201304002689</v>
      </c>
    </row>
    <row r="1387" spans="1:2" x14ac:dyDescent="0.25">
      <c r="A1387" s="3">
        <v>1384</v>
      </c>
      <c r="B1387" s="3" t="str">
        <f>"201304002708"</f>
        <v>201304002708</v>
      </c>
    </row>
    <row r="1388" spans="1:2" x14ac:dyDescent="0.25">
      <c r="A1388" s="3">
        <v>1385</v>
      </c>
      <c r="B1388" s="3" t="str">
        <f>"201304002757"</f>
        <v>201304002757</v>
      </c>
    </row>
    <row r="1389" spans="1:2" x14ac:dyDescent="0.25">
      <c r="A1389" s="3">
        <v>1386</v>
      </c>
      <c r="B1389" s="3" t="str">
        <f>"201304002765"</f>
        <v>201304002765</v>
      </c>
    </row>
    <row r="1390" spans="1:2" x14ac:dyDescent="0.25">
      <c r="A1390" s="3">
        <v>1387</v>
      </c>
      <c r="B1390" s="3" t="str">
        <f>"201304002772"</f>
        <v>201304002772</v>
      </c>
    </row>
    <row r="1391" spans="1:2" x14ac:dyDescent="0.25">
      <c r="A1391" s="3">
        <v>1388</v>
      </c>
      <c r="B1391" s="3" t="str">
        <f>"201304002822"</f>
        <v>201304002822</v>
      </c>
    </row>
    <row r="1392" spans="1:2" x14ac:dyDescent="0.25">
      <c r="A1392" s="3">
        <v>1389</v>
      </c>
      <c r="B1392" s="3" t="str">
        <f>"201304002874"</f>
        <v>201304002874</v>
      </c>
    </row>
    <row r="1393" spans="1:2" x14ac:dyDescent="0.25">
      <c r="A1393" s="3">
        <v>1390</v>
      </c>
      <c r="B1393" s="3" t="str">
        <f>"201304002932"</f>
        <v>201304002932</v>
      </c>
    </row>
    <row r="1394" spans="1:2" x14ac:dyDescent="0.25">
      <c r="A1394" s="3">
        <v>1391</v>
      </c>
      <c r="B1394" s="3" t="str">
        <f>"201304002984"</f>
        <v>201304002984</v>
      </c>
    </row>
    <row r="1395" spans="1:2" x14ac:dyDescent="0.25">
      <c r="A1395" s="3">
        <v>1392</v>
      </c>
      <c r="B1395" s="3" t="str">
        <f>"201304003058"</f>
        <v>201304003058</v>
      </c>
    </row>
    <row r="1396" spans="1:2" x14ac:dyDescent="0.25">
      <c r="A1396" s="3">
        <v>1393</v>
      </c>
      <c r="B1396" s="3" t="str">
        <f>"201304003069"</f>
        <v>201304003069</v>
      </c>
    </row>
    <row r="1397" spans="1:2" x14ac:dyDescent="0.25">
      <c r="A1397" s="3">
        <v>1394</v>
      </c>
      <c r="B1397" s="3" t="str">
        <f>"201304003174"</f>
        <v>201304003174</v>
      </c>
    </row>
    <row r="1398" spans="1:2" x14ac:dyDescent="0.25">
      <c r="A1398" s="3">
        <v>1395</v>
      </c>
      <c r="B1398" s="3" t="str">
        <f>"201304003415"</f>
        <v>201304003415</v>
      </c>
    </row>
    <row r="1399" spans="1:2" x14ac:dyDescent="0.25">
      <c r="A1399" s="3">
        <v>1396</v>
      </c>
      <c r="B1399" s="3" t="str">
        <f>"201304003486"</f>
        <v>201304003486</v>
      </c>
    </row>
    <row r="1400" spans="1:2" x14ac:dyDescent="0.25">
      <c r="A1400" s="3">
        <v>1397</v>
      </c>
      <c r="B1400" s="3" t="str">
        <f>"201304003531"</f>
        <v>201304003531</v>
      </c>
    </row>
    <row r="1401" spans="1:2" x14ac:dyDescent="0.25">
      <c r="A1401" s="3">
        <v>1398</v>
      </c>
      <c r="B1401" s="3" t="str">
        <f>"201304003548"</f>
        <v>201304003548</v>
      </c>
    </row>
    <row r="1402" spans="1:2" x14ac:dyDescent="0.25">
      <c r="A1402" s="3">
        <v>1399</v>
      </c>
      <c r="B1402" s="3" t="str">
        <f>"201304003699"</f>
        <v>201304003699</v>
      </c>
    </row>
    <row r="1403" spans="1:2" x14ac:dyDescent="0.25">
      <c r="A1403" s="3">
        <v>1400</v>
      </c>
      <c r="B1403" s="3" t="str">
        <f>"201304003842"</f>
        <v>201304003842</v>
      </c>
    </row>
    <row r="1404" spans="1:2" x14ac:dyDescent="0.25">
      <c r="A1404" s="3">
        <v>1401</v>
      </c>
      <c r="B1404" s="3" t="str">
        <f>"201304004061"</f>
        <v>201304004061</v>
      </c>
    </row>
    <row r="1405" spans="1:2" x14ac:dyDescent="0.25">
      <c r="A1405" s="3">
        <v>1402</v>
      </c>
      <c r="B1405" s="3" t="str">
        <f>"201304004243"</f>
        <v>201304004243</v>
      </c>
    </row>
    <row r="1406" spans="1:2" x14ac:dyDescent="0.25">
      <c r="A1406" s="3">
        <v>1403</v>
      </c>
      <c r="B1406" s="3" t="str">
        <f>"201304004278"</f>
        <v>201304004278</v>
      </c>
    </row>
    <row r="1407" spans="1:2" x14ac:dyDescent="0.25">
      <c r="A1407" s="3">
        <v>1404</v>
      </c>
      <c r="B1407" s="3" t="str">
        <f>"201304004443"</f>
        <v>201304004443</v>
      </c>
    </row>
    <row r="1408" spans="1:2" x14ac:dyDescent="0.25">
      <c r="A1408" s="3">
        <v>1405</v>
      </c>
      <c r="B1408" s="3" t="str">
        <f>"201304004502"</f>
        <v>201304004502</v>
      </c>
    </row>
    <row r="1409" spans="1:2" x14ac:dyDescent="0.25">
      <c r="A1409" s="3">
        <v>1406</v>
      </c>
      <c r="B1409" s="3" t="str">
        <f>"201304004511"</f>
        <v>201304004511</v>
      </c>
    </row>
    <row r="1410" spans="1:2" x14ac:dyDescent="0.25">
      <c r="A1410" s="3">
        <v>1407</v>
      </c>
      <c r="B1410" s="3" t="str">
        <f>"201304004518"</f>
        <v>201304004518</v>
      </c>
    </row>
    <row r="1411" spans="1:2" x14ac:dyDescent="0.25">
      <c r="A1411" s="3">
        <v>1408</v>
      </c>
      <c r="B1411" s="3" t="str">
        <f>"201304004611"</f>
        <v>201304004611</v>
      </c>
    </row>
    <row r="1412" spans="1:2" x14ac:dyDescent="0.25">
      <c r="A1412" s="3">
        <v>1409</v>
      </c>
      <c r="B1412" s="3" t="str">
        <f>"201304004638"</f>
        <v>201304004638</v>
      </c>
    </row>
    <row r="1413" spans="1:2" x14ac:dyDescent="0.25">
      <c r="A1413" s="3">
        <v>1410</v>
      </c>
      <c r="B1413" s="3" t="str">
        <f>"201304004650"</f>
        <v>201304004650</v>
      </c>
    </row>
    <row r="1414" spans="1:2" x14ac:dyDescent="0.25">
      <c r="A1414" s="3">
        <v>1411</v>
      </c>
      <c r="B1414" s="3" t="str">
        <f>"201304004693"</f>
        <v>201304004693</v>
      </c>
    </row>
    <row r="1415" spans="1:2" x14ac:dyDescent="0.25">
      <c r="A1415" s="3">
        <v>1412</v>
      </c>
      <c r="B1415" s="3" t="str">
        <f>"201304004763"</f>
        <v>201304004763</v>
      </c>
    </row>
    <row r="1416" spans="1:2" x14ac:dyDescent="0.25">
      <c r="A1416" s="3">
        <v>1413</v>
      </c>
      <c r="B1416" s="3" t="str">
        <f>"201304004795"</f>
        <v>201304004795</v>
      </c>
    </row>
    <row r="1417" spans="1:2" x14ac:dyDescent="0.25">
      <c r="A1417" s="3">
        <v>1414</v>
      </c>
      <c r="B1417" s="3" t="str">
        <f>"201304004815"</f>
        <v>201304004815</v>
      </c>
    </row>
    <row r="1418" spans="1:2" x14ac:dyDescent="0.25">
      <c r="A1418" s="3">
        <v>1415</v>
      </c>
      <c r="B1418" s="3" t="str">
        <f>"201304004900"</f>
        <v>201304004900</v>
      </c>
    </row>
    <row r="1419" spans="1:2" x14ac:dyDescent="0.25">
      <c r="A1419" s="3">
        <v>1416</v>
      </c>
      <c r="B1419" s="3" t="str">
        <f>"201304005079"</f>
        <v>201304005079</v>
      </c>
    </row>
    <row r="1420" spans="1:2" x14ac:dyDescent="0.25">
      <c r="A1420" s="3">
        <v>1417</v>
      </c>
      <c r="B1420" s="3" t="str">
        <f>"201304005129"</f>
        <v>201304005129</v>
      </c>
    </row>
    <row r="1421" spans="1:2" x14ac:dyDescent="0.25">
      <c r="A1421" s="3">
        <v>1418</v>
      </c>
      <c r="B1421" s="3" t="str">
        <f>"201304005134"</f>
        <v>201304005134</v>
      </c>
    </row>
    <row r="1422" spans="1:2" x14ac:dyDescent="0.25">
      <c r="A1422" s="3">
        <v>1419</v>
      </c>
      <c r="B1422" s="3" t="str">
        <f>"201304005544"</f>
        <v>201304005544</v>
      </c>
    </row>
    <row r="1423" spans="1:2" x14ac:dyDescent="0.25">
      <c r="A1423" s="3">
        <v>1420</v>
      </c>
      <c r="B1423" s="3" t="str">
        <f>"201304005804"</f>
        <v>201304005804</v>
      </c>
    </row>
    <row r="1424" spans="1:2" x14ac:dyDescent="0.25">
      <c r="A1424" s="3">
        <v>1421</v>
      </c>
      <c r="B1424" s="3" t="str">
        <f>"201304005991"</f>
        <v>201304005991</v>
      </c>
    </row>
    <row r="1425" spans="1:2" x14ac:dyDescent="0.25">
      <c r="A1425" s="3">
        <v>1422</v>
      </c>
      <c r="B1425" s="3" t="str">
        <f>"201304006228"</f>
        <v>201304006228</v>
      </c>
    </row>
    <row r="1426" spans="1:2" x14ac:dyDescent="0.25">
      <c r="A1426" s="3">
        <v>1423</v>
      </c>
      <c r="B1426" s="3" t="str">
        <f>"201304006394"</f>
        <v>201304006394</v>
      </c>
    </row>
    <row r="1427" spans="1:2" x14ac:dyDescent="0.25">
      <c r="A1427" s="3">
        <v>1424</v>
      </c>
      <c r="B1427" s="3" t="str">
        <f>"201304006433"</f>
        <v>201304006433</v>
      </c>
    </row>
    <row r="1428" spans="1:2" x14ac:dyDescent="0.25">
      <c r="A1428" s="3">
        <v>1425</v>
      </c>
      <c r="B1428" s="3" t="str">
        <f>"201304006475"</f>
        <v>201304006475</v>
      </c>
    </row>
    <row r="1429" spans="1:2" x14ac:dyDescent="0.25">
      <c r="A1429" s="3">
        <v>1426</v>
      </c>
      <c r="B1429" s="3" t="str">
        <f>"201304006552"</f>
        <v>201304006552</v>
      </c>
    </row>
    <row r="1430" spans="1:2" x14ac:dyDescent="0.25">
      <c r="A1430" s="3">
        <v>1427</v>
      </c>
      <c r="B1430" s="3" t="str">
        <f>"201305000035"</f>
        <v>201305000035</v>
      </c>
    </row>
    <row r="1431" spans="1:2" x14ac:dyDescent="0.25">
      <c r="A1431" s="3">
        <v>1428</v>
      </c>
      <c r="B1431" s="3" t="str">
        <f>"201308000011"</f>
        <v>201308000011</v>
      </c>
    </row>
    <row r="1432" spans="1:2" x14ac:dyDescent="0.25">
      <c r="A1432" s="3">
        <v>1429</v>
      </c>
      <c r="B1432" s="3" t="str">
        <f>"201308000076"</f>
        <v>201308000076</v>
      </c>
    </row>
    <row r="1433" spans="1:2" x14ac:dyDescent="0.25">
      <c r="A1433" s="3">
        <v>1430</v>
      </c>
      <c r="B1433" s="3" t="str">
        <f>"201312000103"</f>
        <v>201312000103</v>
      </c>
    </row>
    <row r="1434" spans="1:2" x14ac:dyDescent="0.25">
      <c r="A1434" s="3">
        <v>1431</v>
      </c>
      <c r="B1434" s="3" t="str">
        <f>"201401000352"</f>
        <v>201401000352</v>
      </c>
    </row>
    <row r="1435" spans="1:2" x14ac:dyDescent="0.25">
      <c r="A1435" s="3">
        <v>1432</v>
      </c>
      <c r="B1435" s="3" t="str">
        <f>"201401000569"</f>
        <v>201401000569</v>
      </c>
    </row>
    <row r="1436" spans="1:2" x14ac:dyDescent="0.25">
      <c r="A1436" s="3">
        <v>1433</v>
      </c>
      <c r="B1436" s="3" t="str">
        <f>"201401000612"</f>
        <v>201401000612</v>
      </c>
    </row>
    <row r="1437" spans="1:2" x14ac:dyDescent="0.25">
      <c r="A1437" s="3">
        <v>1434</v>
      </c>
      <c r="B1437" s="3" t="str">
        <f>"201401001213"</f>
        <v>201401001213</v>
      </c>
    </row>
    <row r="1438" spans="1:2" x14ac:dyDescent="0.25">
      <c r="A1438" s="3">
        <v>1435</v>
      </c>
      <c r="B1438" s="3" t="str">
        <f>"201401001591"</f>
        <v>201401001591</v>
      </c>
    </row>
    <row r="1439" spans="1:2" x14ac:dyDescent="0.25">
      <c r="A1439" s="3">
        <v>1436</v>
      </c>
      <c r="B1439" s="3" t="str">
        <f>"201401001942"</f>
        <v>201401001942</v>
      </c>
    </row>
    <row r="1440" spans="1:2" x14ac:dyDescent="0.25">
      <c r="A1440" s="3">
        <v>1437</v>
      </c>
      <c r="B1440" s="3" t="str">
        <f>"201401002182"</f>
        <v>201401002182</v>
      </c>
    </row>
    <row r="1441" spans="1:2" x14ac:dyDescent="0.25">
      <c r="A1441" s="3">
        <v>1438</v>
      </c>
      <c r="B1441" s="3" t="str">
        <f>"201401002438"</f>
        <v>201401002438</v>
      </c>
    </row>
    <row r="1442" spans="1:2" x14ac:dyDescent="0.25">
      <c r="A1442" s="3">
        <v>1439</v>
      </c>
      <c r="B1442" s="3" t="str">
        <f>"201401002498"</f>
        <v>201401002498</v>
      </c>
    </row>
    <row r="1443" spans="1:2" x14ac:dyDescent="0.25">
      <c r="A1443" s="3">
        <v>1440</v>
      </c>
      <c r="B1443" s="3" t="str">
        <f>"201402000162"</f>
        <v>201402000162</v>
      </c>
    </row>
    <row r="1444" spans="1:2" x14ac:dyDescent="0.25">
      <c r="A1444" s="3">
        <v>1441</v>
      </c>
      <c r="B1444" s="3" t="str">
        <f>"201402000218"</f>
        <v>201402000218</v>
      </c>
    </row>
    <row r="1445" spans="1:2" x14ac:dyDescent="0.25">
      <c r="A1445" s="3">
        <v>1442</v>
      </c>
      <c r="B1445" s="3" t="str">
        <f>"201402000662"</f>
        <v>201402000662</v>
      </c>
    </row>
    <row r="1446" spans="1:2" x14ac:dyDescent="0.25">
      <c r="A1446" s="3">
        <v>1443</v>
      </c>
      <c r="B1446" s="3" t="str">
        <f>"201402000949"</f>
        <v>201402000949</v>
      </c>
    </row>
    <row r="1447" spans="1:2" x14ac:dyDescent="0.25">
      <c r="A1447" s="3">
        <v>1444</v>
      </c>
      <c r="B1447" s="3" t="str">
        <f>"201402001463"</f>
        <v>201402001463</v>
      </c>
    </row>
    <row r="1448" spans="1:2" x14ac:dyDescent="0.25">
      <c r="A1448" s="3">
        <v>1445</v>
      </c>
      <c r="B1448" s="3" t="str">
        <f>"201402001474"</f>
        <v>201402001474</v>
      </c>
    </row>
    <row r="1449" spans="1:2" x14ac:dyDescent="0.25">
      <c r="A1449" s="3">
        <v>1446</v>
      </c>
      <c r="B1449" s="3" t="str">
        <f>"201402001510"</f>
        <v>201402001510</v>
      </c>
    </row>
    <row r="1450" spans="1:2" x14ac:dyDescent="0.25">
      <c r="A1450" s="3">
        <v>1447</v>
      </c>
      <c r="B1450" s="3" t="str">
        <f>"201402001515"</f>
        <v>201402001515</v>
      </c>
    </row>
    <row r="1451" spans="1:2" x14ac:dyDescent="0.25">
      <c r="A1451" s="3">
        <v>1448</v>
      </c>
      <c r="B1451" s="3" t="str">
        <f>"201402001824"</f>
        <v>201402001824</v>
      </c>
    </row>
    <row r="1452" spans="1:2" x14ac:dyDescent="0.25">
      <c r="A1452" s="3">
        <v>1449</v>
      </c>
      <c r="B1452" s="3" t="str">
        <f>"201402001893"</f>
        <v>201402001893</v>
      </c>
    </row>
    <row r="1453" spans="1:2" x14ac:dyDescent="0.25">
      <c r="A1453" s="3">
        <v>1450</v>
      </c>
      <c r="B1453" s="3" t="str">
        <f>"201402002017"</f>
        <v>201402002017</v>
      </c>
    </row>
    <row r="1454" spans="1:2" x14ac:dyDescent="0.25">
      <c r="A1454" s="3">
        <v>1451</v>
      </c>
      <c r="B1454" s="3" t="str">
        <f>"201402002029"</f>
        <v>201402002029</v>
      </c>
    </row>
    <row r="1455" spans="1:2" x14ac:dyDescent="0.25">
      <c r="A1455" s="3">
        <v>1452</v>
      </c>
      <c r="B1455" s="3" t="str">
        <f>"201402002396"</f>
        <v>201402002396</v>
      </c>
    </row>
    <row r="1456" spans="1:2" x14ac:dyDescent="0.25">
      <c r="A1456" s="3">
        <v>1453</v>
      </c>
      <c r="B1456" s="3" t="str">
        <f>"201402002778"</f>
        <v>201402002778</v>
      </c>
    </row>
    <row r="1457" spans="1:2" x14ac:dyDescent="0.25">
      <c r="A1457" s="3">
        <v>1454</v>
      </c>
      <c r="B1457" s="3" t="str">
        <f>"201402002843"</f>
        <v>201402002843</v>
      </c>
    </row>
    <row r="1458" spans="1:2" x14ac:dyDescent="0.25">
      <c r="A1458" s="3">
        <v>1455</v>
      </c>
      <c r="B1458" s="3" t="str">
        <f>"201402002975"</f>
        <v>201402002975</v>
      </c>
    </row>
    <row r="1459" spans="1:2" x14ac:dyDescent="0.25">
      <c r="A1459" s="3">
        <v>1456</v>
      </c>
      <c r="B1459" s="3" t="str">
        <f>"201402003053"</f>
        <v>201402003053</v>
      </c>
    </row>
    <row r="1460" spans="1:2" x14ac:dyDescent="0.25">
      <c r="A1460" s="3">
        <v>1457</v>
      </c>
      <c r="B1460" s="3" t="str">
        <f>"201402003242"</f>
        <v>201402003242</v>
      </c>
    </row>
    <row r="1461" spans="1:2" x14ac:dyDescent="0.25">
      <c r="A1461" s="3">
        <v>1458</v>
      </c>
      <c r="B1461" s="3" t="str">
        <f>"201402003309"</f>
        <v>201402003309</v>
      </c>
    </row>
    <row r="1462" spans="1:2" x14ac:dyDescent="0.25">
      <c r="A1462" s="3">
        <v>1459</v>
      </c>
      <c r="B1462" s="3" t="str">
        <f>"201402003497"</f>
        <v>201402003497</v>
      </c>
    </row>
    <row r="1463" spans="1:2" x14ac:dyDescent="0.25">
      <c r="A1463" s="3">
        <v>1460</v>
      </c>
      <c r="B1463" s="3" t="str">
        <f>"201402003655"</f>
        <v>201402003655</v>
      </c>
    </row>
    <row r="1464" spans="1:2" x14ac:dyDescent="0.25">
      <c r="A1464" s="3">
        <v>1461</v>
      </c>
      <c r="B1464" s="3" t="str">
        <f>"201402003664"</f>
        <v>201402003664</v>
      </c>
    </row>
    <row r="1465" spans="1:2" x14ac:dyDescent="0.25">
      <c r="A1465" s="3">
        <v>1462</v>
      </c>
      <c r="B1465" s="3" t="str">
        <f>"201402003764"</f>
        <v>201402003764</v>
      </c>
    </row>
    <row r="1466" spans="1:2" x14ac:dyDescent="0.25">
      <c r="A1466" s="3">
        <v>1463</v>
      </c>
      <c r="B1466" s="3" t="str">
        <f>"201402003986"</f>
        <v>201402003986</v>
      </c>
    </row>
    <row r="1467" spans="1:2" x14ac:dyDescent="0.25">
      <c r="A1467" s="3">
        <v>1464</v>
      </c>
      <c r="B1467" s="3" t="str">
        <f>"201402004005"</f>
        <v>201402004005</v>
      </c>
    </row>
    <row r="1468" spans="1:2" x14ac:dyDescent="0.25">
      <c r="A1468" s="3">
        <v>1465</v>
      </c>
      <c r="B1468" s="3" t="str">
        <f>"201402004100"</f>
        <v>201402004100</v>
      </c>
    </row>
    <row r="1469" spans="1:2" x14ac:dyDescent="0.25">
      <c r="A1469" s="3">
        <v>1466</v>
      </c>
      <c r="B1469" s="3" t="str">
        <f>"201402004436"</f>
        <v>201402004436</v>
      </c>
    </row>
    <row r="1470" spans="1:2" x14ac:dyDescent="0.25">
      <c r="A1470" s="3">
        <v>1467</v>
      </c>
      <c r="B1470" s="3" t="str">
        <f>"201402004502"</f>
        <v>201402004502</v>
      </c>
    </row>
    <row r="1471" spans="1:2" x14ac:dyDescent="0.25">
      <c r="A1471" s="3">
        <v>1468</v>
      </c>
      <c r="B1471" s="3" t="str">
        <f>"201402004523"</f>
        <v>201402004523</v>
      </c>
    </row>
    <row r="1472" spans="1:2" x14ac:dyDescent="0.25">
      <c r="A1472" s="3">
        <v>1469</v>
      </c>
      <c r="B1472" s="3" t="str">
        <f>"201402004642"</f>
        <v>201402004642</v>
      </c>
    </row>
    <row r="1473" spans="1:2" x14ac:dyDescent="0.25">
      <c r="A1473" s="3">
        <v>1470</v>
      </c>
      <c r="B1473" s="3" t="str">
        <f>"201402004686"</f>
        <v>201402004686</v>
      </c>
    </row>
    <row r="1474" spans="1:2" x14ac:dyDescent="0.25">
      <c r="A1474" s="3">
        <v>1471</v>
      </c>
      <c r="B1474" s="3" t="str">
        <f>"201402005046"</f>
        <v>201402005046</v>
      </c>
    </row>
    <row r="1475" spans="1:2" x14ac:dyDescent="0.25">
      <c r="A1475" s="3">
        <v>1472</v>
      </c>
      <c r="B1475" s="3" t="str">
        <f>"201402005324"</f>
        <v>201402005324</v>
      </c>
    </row>
    <row r="1476" spans="1:2" x14ac:dyDescent="0.25">
      <c r="A1476" s="3">
        <v>1473</v>
      </c>
      <c r="B1476" s="3" t="str">
        <f>"201402005473"</f>
        <v>201402005473</v>
      </c>
    </row>
    <row r="1477" spans="1:2" x14ac:dyDescent="0.25">
      <c r="A1477" s="3">
        <v>1474</v>
      </c>
      <c r="B1477" s="3" t="str">
        <f>"201402005606"</f>
        <v>201402005606</v>
      </c>
    </row>
    <row r="1478" spans="1:2" x14ac:dyDescent="0.25">
      <c r="A1478" s="3">
        <v>1475</v>
      </c>
      <c r="B1478" s="3" t="str">
        <f>"201402005675"</f>
        <v>201402005675</v>
      </c>
    </row>
    <row r="1479" spans="1:2" x14ac:dyDescent="0.25">
      <c r="A1479" s="3">
        <v>1476</v>
      </c>
      <c r="B1479" s="3" t="str">
        <f>"201402005702"</f>
        <v>201402005702</v>
      </c>
    </row>
    <row r="1480" spans="1:2" x14ac:dyDescent="0.25">
      <c r="A1480" s="3">
        <v>1477</v>
      </c>
      <c r="B1480" s="3" t="str">
        <f>"201402005962"</f>
        <v>201402005962</v>
      </c>
    </row>
    <row r="1481" spans="1:2" x14ac:dyDescent="0.25">
      <c r="A1481" s="3">
        <v>1478</v>
      </c>
      <c r="B1481" s="3" t="str">
        <f>"201402006070"</f>
        <v>201402006070</v>
      </c>
    </row>
    <row r="1482" spans="1:2" x14ac:dyDescent="0.25">
      <c r="A1482" s="3">
        <v>1479</v>
      </c>
      <c r="B1482" s="3" t="str">
        <f>"201402006275"</f>
        <v>201402006275</v>
      </c>
    </row>
    <row r="1483" spans="1:2" x14ac:dyDescent="0.25">
      <c r="A1483" s="3">
        <v>1480</v>
      </c>
      <c r="B1483" s="3" t="str">
        <f>"201402006281"</f>
        <v>201402006281</v>
      </c>
    </row>
    <row r="1484" spans="1:2" x14ac:dyDescent="0.25">
      <c r="A1484" s="3">
        <v>1481</v>
      </c>
      <c r="B1484" s="3" t="str">
        <f>"201402006894"</f>
        <v>201402006894</v>
      </c>
    </row>
    <row r="1485" spans="1:2" x14ac:dyDescent="0.25">
      <c r="A1485" s="3">
        <v>1482</v>
      </c>
      <c r="B1485" s="3" t="str">
        <f>"201402007039"</f>
        <v>201402007039</v>
      </c>
    </row>
    <row r="1486" spans="1:2" x14ac:dyDescent="0.25">
      <c r="A1486" s="3">
        <v>1483</v>
      </c>
      <c r="B1486" s="3" t="str">
        <f>"201402007107"</f>
        <v>201402007107</v>
      </c>
    </row>
    <row r="1487" spans="1:2" x14ac:dyDescent="0.25">
      <c r="A1487" s="3">
        <v>1484</v>
      </c>
      <c r="B1487" s="3" t="str">
        <f>"201402007159"</f>
        <v>201402007159</v>
      </c>
    </row>
    <row r="1488" spans="1:2" x14ac:dyDescent="0.25">
      <c r="A1488" s="3">
        <v>1485</v>
      </c>
      <c r="B1488" s="3" t="str">
        <f>"201402007436"</f>
        <v>201402007436</v>
      </c>
    </row>
    <row r="1489" spans="1:2" x14ac:dyDescent="0.25">
      <c r="A1489" s="3">
        <v>1486</v>
      </c>
      <c r="B1489" s="3" t="str">
        <f>"201402007525"</f>
        <v>201402007525</v>
      </c>
    </row>
    <row r="1490" spans="1:2" x14ac:dyDescent="0.25">
      <c r="A1490" s="3">
        <v>1487</v>
      </c>
      <c r="B1490" s="3" t="str">
        <f>"201402007572"</f>
        <v>201402007572</v>
      </c>
    </row>
    <row r="1491" spans="1:2" x14ac:dyDescent="0.25">
      <c r="A1491" s="3">
        <v>1488</v>
      </c>
      <c r="B1491" s="3" t="str">
        <f>"201402007682"</f>
        <v>201402007682</v>
      </c>
    </row>
    <row r="1492" spans="1:2" x14ac:dyDescent="0.25">
      <c r="A1492" s="3">
        <v>1489</v>
      </c>
      <c r="B1492" s="3" t="str">
        <f>"201402007705"</f>
        <v>201402007705</v>
      </c>
    </row>
    <row r="1493" spans="1:2" x14ac:dyDescent="0.25">
      <c r="A1493" s="3">
        <v>1490</v>
      </c>
      <c r="B1493" s="3" t="str">
        <f>"201402007733"</f>
        <v>201402007733</v>
      </c>
    </row>
    <row r="1494" spans="1:2" x14ac:dyDescent="0.25">
      <c r="A1494" s="3">
        <v>1491</v>
      </c>
      <c r="B1494" s="3" t="str">
        <f>"201402007926"</f>
        <v>201402007926</v>
      </c>
    </row>
    <row r="1495" spans="1:2" x14ac:dyDescent="0.25">
      <c r="A1495" s="3">
        <v>1492</v>
      </c>
      <c r="B1495" s="3" t="str">
        <f>"201402007996"</f>
        <v>201402007996</v>
      </c>
    </row>
    <row r="1496" spans="1:2" x14ac:dyDescent="0.25">
      <c r="A1496" s="3">
        <v>1493</v>
      </c>
      <c r="B1496" s="3" t="str">
        <f>"201402008221"</f>
        <v>201402008221</v>
      </c>
    </row>
    <row r="1497" spans="1:2" x14ac:dyDescent="0.25">
      <c r="A1497" s="3">
        <v>1494</v>
      </c>
      <c r="B1497" s="3" t="str">
        <f>"201402008253"</f>
        <v>201402008253</v>
      </c>
    </row>
    <row r="1498" spans="1:2" x14ac:dyDescent="0.25">
      <c r="A1498" s="3">
        <v>1495</v>
      </c>
      <c r="B1498" s="3" t="str">
        <f>"201402008255"</f>
        <v>201402008255</v>
      </c>
    </row>
    <row r="1499" spans="1:2" x14ac:dyDescent="0.25">
      <c r="A1499" s="3">
        <v>1496</v>
      </c>
      <c r="B1499" s="3" t="str">
        <f>"201402008293"</f>
        <v>201402008293</v>
      </c>
    </row>
    <row r="1500" spans="1:2" x14ac:dyDescent="0.25">
      <c r="A1500" s="3">
        <v>1497</v>
      </c>
      <c r="B1500" s="3" t="str">
        <f>"201402008938"</f>
        <v>201402008938</v>
      </c>
    </row>
    <row r="1501" spans="1:2" x14ac:dyDescent="0.25">
      <c r="A1501" s="3">
        <v>1498</v>
      </c>
      <c r="B1501" s="3" t="str">
        <f>"201402009170"</f>
        <v>201402009170</v>
      </c>
    </row>
    <row r="1502" spans="1:2" x14ac:dyDescent="0.25">
      <c r="A1502" s="3">
        <v>1499</v>
      </c>
      <c r="B1502" s="3" t="str">
        <f>"201402009264"</f>
        <v>201402009264</v>
      </c>
    </row>
    <row r="1503" spans="1:2" x14ac:dyDescent="0.25">
      <c r="A1503" s="3">
        <v>1500</v>
      </c>
      <c r="B1503" s="3" t="str">
        <f>"201402009512"</f>
        <v>201402009512</v>
      </c>
    </row>
    <row r="1504" spans="1:2" x14ac:dyDescent="0.25">
      <c r="A1504" s="3">
        <v>1501</v>
      </c>
      <c r="B1504" s="3" t="str">
        <f>"201402009536"</f>
        <v>201402009536</v>
      </c>
    </row>
    <row r="1505" spans="1:2" x14ac:dyDescent="0.25">
      <c r="A1505" s="3">
        <v>1502</v>
      </c>
      <c r="B1505" s="3" t="str">
        <f>"201402009578"</f>
        <v>201402009578</v>
      </c>
    </row>
    <row r="1506" spans="1:2" x14ac:dyDescent="0.25">
      <c r="A1506" s="3">
        <v>1503</v>
      </c>
      <c r="B1506" s="3" t="str">
        <f>"201402009624"</f>
        <v>201402009624</v>
      </c>
    </row>
    <row r="1507" spans="1:2" x14ac:dyDescent="0.25">
      <c r="A1507" s="3">
        <v>1504</v>
      </c>
      <c r="B1507" s="3" t="str">
        <f>"201402009673"</f>
        <v>201402009673</v>
      </c>
    </row>
    <row r="1508" spans="1:2" x14ac:dyDescent="0.25">
      <c r="A1508" s="3">
        <v>1505</v>
      </c>
      <c r="B1508" s="3" t="str">
        <f>"201402009807"</f>
        <v>201402009807</v>
      </c>
    </row>
    <row r="1509" spans="1:2" x14ac:dyDescent="0.25">
      <c r="A1509" s="3">
        <v>1506</v>
      </c>
      <c r="B1509" s="3" t="str">
        <f>"201402009846"</f>
        <v>201402009846</v>
      </c>
    </row>
    <row r="1510" spans="1:2" x14ac:dyDescent="0.25">
      <c r="A1510" s="3">
        <v>1507</v>
      </c>
      <c r="B1510" s="3" t="str">
        <f>"201402009932"</f>
        <v>201402009932</v>
      </c>
    </row>
    <row r="1511" spans="1:2" x14ac:dyDescent="0.25">
      <c r="A1511" s="3">
        <v>1508</v>
      </c>
      <c r="B1511" s="3" t="str">
        <f>"201402009960"</f>
        <v>201402009960</v>
      </c>
    </row>
    <row r="1512" spans="1:2" x14ac:dyDescent="0.25">
      <c r="A1512" s="3">
        <v>1509</v>
      </c>
      <c r="B1512" s="3" t="str">
        <f>"201402010390"</f>
        <v>201402010390</v>
      </c>
    </row>
    <row r="1513" spans="1:2" x14ac:dyDescent="0.25">
      <c r="A1513" s="3">
        <v>1510</v>
      </c>
      <c r="B1513" s="3" t="str">
        <f>"201402010611"</f>
        <v>201402010611</v>
      </c>
    </row>
    <row r="1514" spans="1:2" x14ac:dyDescent="0.25">
      <c r="A1514" s="3">
        <v>1511</v>
      </c>
      <c r="B1514" s="3" t="str">
        <f>"201402010760"</f>
        <v>201402010760</v>
      </c>
    </row>
    <row r="1515" spans="1:2" x14ac:dyDescent="0.25">
      <c r="A1515" s="3">
        <v>1512</v>
      </c>
      <c r="B1515" s="3" t="str">
        <f>"201402010795"</f>
        <v>201402010795</v>
      </c>
    </row>
    <row r="1516" spans="1:2" x14ac:dyDescent="0.25">
      <c r="A1516" s="3">
        <v>1513</v>
      </c>
      <c r="B1516" s="3" t="str">
        <f>"201402010849"</f>
        <v>201402010849</v>
      </c>
    </row>
    <row r="1517" spans="1:2" x14ac:dyDescent="0.25">
      <c r="A1517" s="3">
        <v>1514</v>
      </c>
      <c r="B1517" s="3" t="str">
        <f>"201402010872"</f>
        <v>201402010872</v>
      </c>
    </row>
    <row r="1518" spans="1:2" x14ac:dyDescent="0.25">
      <c r="A1518" s="3">
        <v>1515</v>
      </c>
      <c r="B1518" s="3" t="str">
        <f>"201402010985"</f>
        <v>201402010985</v>
      </c>
    </row>
    <row r="1519" spans="1:2" x14ac:dyDescent="0.25">
      <c r="A1519" s="3">
        <v>1516</v>
      </c>
      <c r="B1519" s="3" t="str">
        <f>"201402011056"</f>
        <v>201402011056</v>
      </c>
    </row>
    <row r="1520" spans="1:2" x14ac:dyDescent="0.25">
      <c r="A1520" s="3">
        <v>1517</v>
      </c>
      <c r="B1520" s="3" t="str">
        <f>"201402011799"</f>
        <v>201402011799</v>
      </c>
    </row>
    <row r="1521" spans="1:2" x14ac:dyDescent="0.25">
      <c r="A1521" s="3">
        <v>1518</v>
      </c>
      <c r="B1521" s="3" t="str">
        <f>"201402011811"</f>
        <v>201402011811</v>
      </c>
    </row>
    <row r="1522" spans="1:2" x14ac:dyDescent="0.25">
      <c r="A1522" s="3">
        <v>1519</v>
      </c>
      <c r="B1522" s="3" t="str">
        <f>"201402011988"</f>
        <v>201402011988</v>
      </c>
    </row>
    <row r="1523" spans="1:2" x14ac:dyDescent="0.25">
      <c r="A1523" s="3">
        <v>1520</v>
      </c>
      <c r="B1523" s="3" t="str">
        <f>"201402012078"</f>
        <v>201402012078</v>
      </c>
    </row>
    <row r="1524" spans="1:2" x14ac:dyDescent="0.25">
      <c r="A1524" s="3">
        <v>1521</v>
      </c>
      <c r="B1524" s="3" t="str">
        <f>"201402012088"</f>
        <v>201402012088</v>
      </c>
    </row>
    <row r="1525" spans="1:2" x14ac:dyDescent="0.25">
      <c r="A1525" s="3">
        <v>1522</v>
      </c>
      <c r="B1525" s="3" t="str">
        <f>"201402012300"</f>
        <v>201402012300</v>
      </c>
    </row>
    <row r="1526" spans="1:2" x14ac:dyDescent="0.25">
      <c r="A1526" s="3">
        <v>1523</v>
      </c>
      <c r="B1526" s="3" t="str">
        <f>"201402012394"</f>
        <v>201402012394</v>
      </c>
    </row>
    <row r="1527" spans="1:2" x14ac:dyDescent="0.25">
      <c r="A1527" s="3">
        <v>1524</v>
      </c>
      <c r="B1527" s="3" t="str">
        <f>"201403000203"</f>
        <v>201403000203</v>
      </c>
    </row>
    <row r="1528" spans="1:2" x14ac:dyDescent="0.25">
      <c r="A1528" s="3">
        <v>1525</v>
      </c>
      <c r="B1528" s="3" t="str">
        <f>"201404000028"</f>
        <v>201404000028</v>
      </c>
    </row>
    <row r="1529" spans="1:2" x14ac:dyDescent="0.25">
      <c r="A1529" s="3">
        <v>1526</v>
      </c>
      <c r="B1529" s="3" t="str">
        <f>"201404000180"</f>
        <v>201404000180</v>
      </c>
    </row>
    <row r="1530" spans="1:2" x14ac:dyDescent="0.25">
      <c r="A1530" s="3">
        <v>1527</v>
      </c>
      <c r="B1530" s="3" t="str">
        <f>"201405000055"</f>
        <v>201405000055</v>
      </c>
    </row>
    <row r="1531" spans="1:2" x14ac:dyDescent="0.25">
      <c r="A1531" s="3">
        <v>1528</v>
      </c>
      <c r="B1531" s="3" t="str">
        <f>"201405000373"</f>
        <v>201405000373</v>
      </c>
    </row>
    <row r="1532" spans="1:2" x14ac:dyDescent="0.25">
      <c r="A1532" s="3">
        <v>1529</v>
      </c>
      <c r="B1532" s="3" t="str">
        <f>"201405000415"</f>
        <v>201405000415</v>
      </c>
    </row>
    <row r="1533" spans="1:2" x14ac:dyDescent="0.25">
      <c r="A1533" s="3">
        <v>1530</v>
      </c>
      <c r="B1533" s="3" t="str">
        <f>"201405000421"</f>
        <v>201405000421</v>
      </c>
    </row>
    <row r="1534" spans="1:2" x14ac:dyDescent="0.25">
      <c r="A1534" s="3">
        <v>1531</v>
      </c>
      <c r="B1534" s="3" t="str">
        <f>"201405000518"</f>
        <v>201405000518</v>
      </c>
    </row>
    <row r="1535" spans="1:2" x14ac:dyDescent="0.25">
      <c r="A1535" s="3">
        <v>1532</v>
      </c>
      <c r="B1535" s="3" t="str">
        <f>"201405000594"</f>
        <v>201405000594</v>
      </c>
    </row>
    <row r="1536" spans="1:2" x14ac:dyDescent="0.25">
      <c r="A1536" s="3">
        <v>1533</v>
      </c>
      <c r="B1536" s="3" t="str">
        <f>"201405000652"</f>
        <v>201405000652</v>
      </c>
    </row>
    <row r="1537" spans="1:2" x14ac:dyDescent="0.25">
      <c r="A1537" s="3">
        <v>1534</v>
      </c>
      <c r="B1537" s="3" t="str">
        <f>"201405000657"</f>
        <v>201405000657</v>
      </c>
    </row>
    <row r="1538" spans="1:2" x14ac:dyDescent="0.25">
      <c r="A1538" s="3">
        <v>1535</v>
      </c>
      <c r="B1538" s="3" t="str">
        <f>"201405000660"</f>
        <v>201405000660</v>
      </c>
    </row>
    <row r="1539" spans="1:2" x14ac:dyDescent="0.25">
      <c r="A1539" s="3">
        <v>1536</v>
      </c>
      <c r="B1539" s="3" t="str">
        <f>"201405000823"</f>
        <v>201405000823</v>
      </c>
    </row>
    <row r="1540" spans="1:2" x14ac:dyDescent="0.25">
      <c r="A1540" s="3">
        <v>1537</v>
      </c>
      <c r="B1540" s="3" t="str">
        <f>"201405000960"</f>
        <v>201405000960</v>
      </c>
    </row>
    <row r="1541" spans="1:2" x14ac:dyDescent="0.25">
      <c r="A1541" s="3">
        <v>1538</v>
      </c>
      <c r="B1541" s="3" t="str">
        <f>"201405001094"</f>
        <v>201405001094</v>
      </c>
    </row>
    <row r="1542" spans="1:2" x14ac:dyDescent="0.25">
      <c r="A1542" s="3">
        <v>1539</v>
      </c>
      <c r="B1542" s="3" t="str">
        <f>"201405001301"</f>
        <v>201405001301</v>
      </c>
    </row>
    <row r="1543" spans="1:2" x14ac:dyDescent="0.25">
      <c r="A1543" s="3">
        <v>1540</v>
      </c>
      <c r="B1543" s="3" t="str">
        <f>"201405001345"</f>
        <v>201405001345</v>
      </c>
    </row>
    <row r="1544" spans="1:2" x14ac:dyDescent="0.25">
      <c r="A1544" s="3">
        <v>1541</v>
      </c>
      <c r="B1544" s="3" t="str">
        <f>"201405001394"</f>
        <v>201405001394</v>
      </c>
    </row>
    <row r="1545" spans="1:2" x14ac:dyDescent="0.25">
      <c r="A1545" s="3">
        <v>1542</v>
      </c>
      <c r="B1545" s="3" t="str">
        <f>"201405001753"</f>
        <v>201405001753</v>
      </c>
    </row>
    <row r="1546" spans="1:2" x14ac:dyDescent="0.25">
      <c r="A1546" s="3">
        <v>1543</v>
      </c>
      <c r="B1546" s="3" t="str">
        <f>"201405001986"</f>
        <v>201405001986</v>
      </c>
    </row>
    <row r="1547" spans="1:2" x14ac:dyDescent="0.25">
      <c r="A1547" s="3">
        <v>1544</v>
      </c>
      <c r="B1547" s="3" t="str">
        <f>"201405002109"</f>
        <v>201405002109</v>
      </c>
    </row>
    <row r="1548" spans="1:2" x14ac:dyDescent="0.25">
      <c r="A1548" s="3">
        <v>1545</v>
      </c>
      <c r="B1548" s="3" t="str">
        <f>"201405002154"</f>
        <v>201405002154</v>
      </c>
    </row>
    <row r="1549" spans="1:2" x14ac:dyDescent="0.25">
      <c r="A1549" s="3">
        <v>1546</v>
      </c>
      <c r="B1549" s="3" t="str">
        <f>"201405002341"</f>
        <v>201405002341</v>
      </c>
    </row>
    <row r="1550" spans="1:2" x14ac:dyDescent="0.25">
      <c r="A1550" s="3">
        <v>1547</v>
      </c>
      <c r="B1550" s="3" t="str">
        <f>"201406000057"</f>
        <v>201406000057</v>
      </c>
    </row>
    <row r="1551" spans="1:2" x14ac:dyDescent="0.25">
      <c r="A1551" s="3">
        <v>1548</v>
      </c>
      <c r="B1551" s="3" t="str">
        <f>"201406000070"</f>
        <v>201406000070</v>
      </c>
    </row>
    <row r="1552" spans="1:2" x14ac:dyDescent="0.25">
      <c r="A1552" s="3">
        <v>1549</v>
      </c>
      <c r="B1552" s="3" t="str">
        <f>"201406000093"</f>
        <v>201406000093</v>
      </c>
    </row>
    <row r="1553" spans="1:2" x14ac:dyDescent="0.25">
      <c r="A1553" s="3">
        <v>1550</v>
      </c>
      <c r="B1553" s="3" t="str">
        <f>"201406000100"</f>
        <v>201406000100</v>
      </c>
    </row>
    <row r="1554" spans="1:2" x14ac:dyDescent="0.25">
      <c r="A1554" s="3">
        <v>1551</v>
      </c>
      <c r="B1554" s="3" t="str">
        <f>"201406000133"</f>
        <v>201406000133</v>
      </c>
    </row>
    <row r="1555" spans="1:2" x14ac:dyDescent="0.25">
      <c r="A1555" s="3">
        <v>1552</v>
      </c>
      <c r="B1555" s="3" t="str">
        <f>"201406000135"</f>
        <v>201406000135</v>
      </c>
    </row>
    <row r="1556" spans="1:2" x14ac:dyDescent="0.25">
      <c r="A1556" s="3">
        <v>1553</v>
      </c>
      <c r="B1556" s="3" t="str">
        <f>"201406000141"</f>
        <v>201406000141</v>
      </c>
    </row>
    <row r="1557" spans="1:2" x14ac:dyDescent="0.25">
      <c r="A1557" s="3">
        <v>1554</v>
      </c>
      <c r="B1557" s="3" t="str">
        <f>"201406000363"</f>
        <v>201406000363</v>
      </c>
    </row>
    <row r="1558" spans="1:2" x14ac:dyDescent="0.25">
      <c r="A1558" s="3">
        <v>1555</v>
      </c>
      <c r="B1558" s="3" t="str">
        <f>"201406000372"</f>
        <v>201406000372</v>
      </c>
    </row>
    <row r="1559" spans="1:2" x14ac:dyDescent="0.25">
      <c r="A1559" s="3">
        <v>1556</v>
      </c>
      <c r="B1559" s="3" t="str">
        <f>"201406000477"</f>
        <v>201406000477</v>
      </c>
    </row>
    <row r="1560" spans="1:2" x14ac:dyDescent="0.25">
      <c r="A1560" s="3">
        <v>1557</v>
      </c>
      <c r="B1560" s="3" t="str">
        <f>"201406000594"</f>
        <v>201406000594</v>
      </c>
    </row>
    <row r="1561" spans="1:2" x14ac:dyDescent="0.25">
      <c r="A1561" s="3">
        <v>1558</v>
      </c>
      <c r="B1561" s="3" t="str">
        <f>"201406000607"</f>
        <v>201406000607</v>
      </c>
    </row>
    <row r="1562" spans="1:2" x14ac:dyDescent="0.25">
      <c r="A1562" s="3">
        <v>1559</v>
      </c>
      <c r="B1562" s="3" t="str">
        <f>"201406000696"</f>
        <v>201406000696</v>
      </c>
    </row>
    <row r="1563" spans="1:2" x14ac:dyDescent="0.25">
      <c r="A1563" s="3">
        <v>1560</v>
      </c>
      <c r="B1563" s="3" t="str">
        <f>"201406000732"</f>
        <v>201406000732</v>
      </c>
    </row>
    <row r="1564" spans="1:2" x14ac:dyDescent="0.25">
      <c r="A1564" s="3">
        <v>1561</v>
      </c>
      <c r="B1564" s="3" t="str">
        <f>"201406000840"</f>
        <v>201406000840</v>
      </c>
    </row>
    <row r="1565" spans="1:2" x14ac:dyDescent="0.25">
      <c r="A1565" s="3">
        <v>1562</v>
      </c>
      <c r="B1565" s="3" t="str">
        <f>"201406000856"</f>
        <v>201406000856</v>
      </c>
    </row>
    <row r="1566" spans="1:2" x14ac:dyDescent="0.25">
      <c r="A1566" s="3">
        <v>1563</v>
      </c>
      <c r="B1566" s="3" t="str">
        <f>"201406000900"</f>
        <v>201406000900</v>
      </c>
    </row>
    <row r="1567" spans="1:2" x14ac:dyDescent="0.25">
      <c r="A1567" s="3">
        <v>1564</v>
      </c>
      <c r="B1567" s="3" t="str">
        <f>"201406000945"</f>
        <v>201406000945</v>
      </c>
    </row>
    <row r="1568" spans="1:2" x14ac:dyDescent="0.25">
      <c r="A1568" s="3">
        <v>1565</v>
      </c>
      <c r="B1568" s="3" t="str">
        <f>"201406000977"</f>
        <v>201406000977</v>
      </c>
    </row>
    <row r="1569" spans="1:2" x14ac:dyDescent="0.25">
      <c r="A1569" s="3">
        <v>1566</v>
      </c>
      <c r="B1569" s="3" t="str">
        <f>"201406001145"</f>
        <v>201406001145</v>
      </c>
    </row>
    <row r="1570" spans="1:2" x14ac:dyDescent="0.25">
      <c r="A1570" s="3">
        <v>1567</v>
      </c>
      <c r="B1570" s="3" t="str">
        <f>"201406001237"</f>
        <v>201406001237</v>
      </c>
    </row>
    <row r="1571" spans="1:2" x14ac:dyDescent="0.25">
      <c r="A1571" s="3">
        <v>1568</v>
      </c>
      <c r="B1571" s="3" t="str">
        <f>"201406001239"</f>
        <v>201406001239</v>
      </c>
    </row>
    <row r="1572" spans="1:2" x14ac:dyDescent="0.25">
      <c r="A1572" s="3">
        <v>1569</v>
      </c>
      <c r="B1572" s="3" t="str">
        <f>"201406001458"</f>
        <v>201406001458</v>
      </c>
    </row>
    <row r="1573" spans="1:2" x14ac:dyDescent="0.25">
      <c r="A1573" s="3">
        <v>1570</v>
      </c>
      <c r="B1573" s="3" t="str">
        <f>"201406001776"</f>
        <v>201406001776</v>
      </c>
    </row>
    <row r="1574" spans="1:2" x14ac:dyDescent="0.25">
      <c r="A1574" s="3">
        <v>1571</v>
      </c>
      <c r="B1574" s="3" t="str">
        <f>"201406001802"</f>
        <v>201406001802</v>
      </c>
    </row>
    <row r="1575" spans="1:2" x14ac:dyDescent="0.25">
      <c r="A1575" s="3">
        <v>1572</v>
      </c>
      <c r="B1575" s="3" t="str">
        <f>"201406001838"</f>
        <v>201406001838</v>
      </c>
    </row>
    <row r="1576" spans="1:2" x14ac:dyDescent="0.25">
      <c r="A1576" s="3">
        <v>1573</v>
      </c>
      <c r="B1576" s="3" t="str">
        <f>"201406002271"</f>
        <v>201406002271</v>
      </c>
    </row>
    <row r="1577" spans="1:2" x14ac:dyDescent="0.25">
      <c r="A1577" s="3">
        <v>1574</v>
      </c>
      <c r="B1577" s="3" t="str">
        <f>"201406002324"</f>
        <v>201406002324</v>
      </c>
    </row>
    <row r="1578" spans="1:2" x14ac:dyDescent="0.25">
      <c r="A1578" s="3">
        <v>1575</v>
      </c>
      <c r="B1578" s="3" t="str">
        <f>"201406002330"</f>
        <v>201406002330</v>
      </c>
    </row>
    <row r="1579" spans="1:2" x14ac:dyDescent="0.25">
      <c r="A1579" s="3">
        <v>1576</v>
      </c>
      <c r="B1579" s="3" t="str">
        <f>"201406002364"</f>
        <v>201406002364</v>
      </c>
    </row>
    <row r="1580" spans="1:2" x14ac:dyDescent="0.25">
      <c r="A1580" s="3">
        <v>1577</v>
      </c>
      <c r="B1580" s="3" t="str">
        <f>"201406002377"</f>
        <v>201406002377</v>
      </c>
    </row>
    <row r="1581" spans="1:2" x14ac:dyDescent="0.25">
      <c r="A1581" s="3">
        <v>1578</v>
      </c>
      <c r="B1581" s="3" t="str">
        <f>"201406002528"</f>
        <v>201406002528</v>
      </c>
    </row>
    <row r="1582" spans="1:2" x14ac:dyDescent="0.25">
      <c r="A1582" s="3">
        <v>1579</v>
      </c>
      <c r="B1582" s="3" t="str">
        <f>"201406002537"</f>
        <v>201406002537</v>
      </c>
    </row>
    <row r="1583" spans="1:2" x14ac:dyDescent="0.25">
      <c r="A1583" s="3">
        <v>1580</v>
      </c>
      <c r="B1583" s="3" t="str">
        <f>"201406002541"</f>
        <v>201406002541</v>
      </c>
    </row>
    <row r="1584" spans="1:2" x14ac:dyDescent="0.25">
      <c r="A1584" s="3">
        <v>1581</v>
      </c>
      <c r="B1584" s="3" t="str">
        <f>"201406002542"</f>
        <v>201406002542</v>
      </c>
    </row>
    <row r="1585" spans="1:2" x14ac:dyDescent="0.25">
      <c r="A1585" s="3">
        <v>1582</v>
      </c>
      <c r="B1585" s="3" t="str">
        <f>"201406002717"</f>
        <v>201406002717</v>
      </c>
    </row>
    <row r="1586" spans="1:2" x14ac:dyDescent="0.25">
      <c r="A1586" s="3">
        <v>1583</v>
      </c>
      <c r="B1586" s="3" t="str">
        <f>"201406002837"</f>
        <v>201406002837</v>
      </c>
    </row>
    <row r="1587" spans="1:2" x14ac:dyDescent="0.25">
      <c r="A1587" s="3">
        <v>1584</v>
      </c>
      <c r="B1587" s="3" t="str">
        <f>"201406002954"</f>
        <v>201406002954</v>
      </c>
    </row>
    <row r="1588" spans="1:2" x14ac:dyDescent="0.25">
      <c r="A1588" s="3">
        <v>1585</v>
      </c>
      <c r="B1588" s="3" t="str">
        <f>"201406003075"</f>
        <v>201406003075</v>
      </c>
    </row>
    <row r="1589" spans="1:2" x14ac:dyDescent="0.25">
      <c r="A1589" s="3">
        <v>1586</v>
      </c>
      <c r="B1589" s="3" t="str">
        <f>"201406003165"</f>
        <v>201406003165</v>
      </c>
    </row>
    <row r="1590" spans="1:2" x14ac:dyDescent="0.25">
      <c r="A1590" s="3">
        <v>1587</v>
      </c>
      <c r="B1590" s="3" t="str">
        <f>"201406003298"</f>
        <v>201406003298</v>
      </c>
    </row>
    <row r="1591" spans="1:2" x14ac:dyDescent="0.25">
      <c r="A1591" s="3">
        <v>1588</v>
      </c>
      <c r="B1591" s="3" t="str">
        <f>"201406003353"</f>
        <v>201406003353</v>
      </c>
    </row>
    <row r="1592" spans="1:2" x14ac:dyDescent="0.25">
      <c r="A1592" s="3">
        <v>1589</v>
      </c>
      <c r="B1592" s="3" t="str">
        <f>"201406003485"</f>
        <v>201406003485</v>
      </c>
    </row>
    <row r="1593" spans="1:2" x14ac:dyDescent="0.25">
      <c r="A1593" s="3">
        <v>1590</v>
      </c>
      <c r="B1593" s="3" t="str">
        <f>"201406003525"</f>
        <v>201406003525</v>
      </c>
    </row>
    <row r="1594" spans="1:2" x14ac:dyDescent="0.25">
      <c r="A1594" s="3">
        <v>1591</v>
      </c>
      <c r="B1594" s="3" t="str">
        <f>"201406003532"</f>
        <v>201406003532</v>
      </c>
    </row>
    <row r="1595" spans="1:2" x14ac:dyDescent="0.25">
      <c r="A1595" s="3">
        <v>1592</v>
      </c>
      <c r="B1595" s="3" t="str">
        <f>"201406003568"</f>
        <v>201406003568</v>
      </c>
    </row>
    <row r="1596" spans="1:2" x14ac:dyDescent="0.25">
      <c r="A1596" s="3">
        <v>1593</v>
      </c>
      <c r="B1596" s="3" t="str">
        <f>"201406003907"</f>
        <v>201406003907</v>
      </c>
    </row>
    <row r="1597" spans="1:2" x14ac:dyDescent="0.25">
      <c r="A1597" s="3">
        <v>1594</v>
      </c>
      <c r="B1597" s="3" t="str">
        <f>"201406003994"</f>
        <v>201406003994</v>
      </c>
    </row>
    <row r="1598" spans="1:2" x14ac:dyDescent="0.25">
      <c r="A1598" s="3">
        <v>1595</v>
      </c>
      <c r="B1598" s="3" t="str">
        <f>"201406004148"</f>
        <v>201406004148</v>
      </c>
    </row>
    <row r="1599" spans="1:2" x14ac:dyDescent="0.25">
      <c r="A1599" s="3">
        <v>1596</v>
      </c>
      <c r="B1599" s="3" t="str">
        <f>"201406004185"</f>
        <v>201406004185</v>
      </c>
    </row>
    <row r="1600" spans="1:2" x14ac:dyDescent="0.25">
      <c r="A1600" s="3">
        <v>1597</v>
      </c>
      <c r="B1600" s="3" t="str">
        <f>"201406004498"</f>
        <v>201406004498</v>
      </c>
    </row>
    <row r="1601" spans="1:2" x14ac:dyDescent="0.25">
      <c r="A1601" s="3">
        <v>1598</v>
      </c>
      <c r="B1601" s="3" t="str">
        <f>"201406004678"</f>
        <v>201406004678</v>
      </c>
    </row>
    <row r="1602" spans="1:2" x14ac:dyDescent="0.25">
      <c r="A1602" s="3">
        <v>1599</v>
      </c>
      <c r="B1602" s="3" t="str">
        <f>"201406004882"</f>
        <v>201406004882</v>
      </c>
    </row>
    <row r="1603" spans="1:2" x14ac:dyDescent="0.25">
      <c r="A1603" s="3">
        <v>1600</v>
      </c>
      <c r="B1603" s="3" t="str">
        <f>"201406005122"</f>
        <v>201406005122</v>
      </c>
    </row>
    <row r="1604" spans="1:2" x14ac:dyDescent="0.25">
      <c r="A1604" s="3">
        <v>1601</v>
      </c>
      <c r="B1604" s="3" t="str">
        <f>"201406005209"</f>
        <v>201406005209</v>
      </c>
    </row>
    <row r="1605" spans="1:2" x14ac:dyDescent="0.25">
      <c r="A1605" s="3">
        <v>1602</v>
      </c>
      <c r="B1605" s="3" t="str">
        <f>"201406005356"</f>
        <v>201406005356</v>
      </c>
    </row>
    <row r="1606" spans="1:2" x14ac:dyDescent="0.25">
      <c r="A1606" s="3">
        <v>1603</v>
      </c>
      <c r="B1606" s="3" t="str">
        <f>"201406005387"</f>
        <v>201406005387</v>
      </c>
    </row>
    <row r="1607" spans="1:2" x14ac:dyDescent="0.25">
      <c r="A1607" s="3">
        <v>1604</v>
      </c>
      <c r="B1607" s="3" t="str">
        <f>"201406005527"</f>
        <v>201406005527</v>
      </c>
    </row>
    <row r="1608" spans="1:2" x14ac:dyDescent="0.25">
      <c r="A1608" s="3">
        <v>1605</v>
      </c>
      <c r="B1608" s="3" t="str">
        <f>"201406005533"</f>
        <v>201406005533</v>
      </c>
    </row>
    <row r="1609" spans="1:2" x14ac:dyDescent="0.25">
      <c r="A1609" s="3">
        <v>1606</v>
      </c>
      <c r="B1609" s="3" t="str">
        <f>"201406005550"</f>
        <v>201406005550</v>
      </c>
    </row>
    <row r="1610" spans="1:2" x14ac:dyDescent="0.25">
      <c r="A1610" s="3">
        <v>1607</v>
      </c>
      <c r="B1610" s="3" t="str">
        <f>"201406005621"</f>
        <v>201406005621</v>
      </c>
    </row>
    <row r="1611" spans="1:2" x14ac:dyDescent="0.25">
      <c r="A1611" s="3">
        <v>1608</v>
      </c>
      <c r="B1611" s="3" t="str">
        <f>"201406005648"</f>
        <v>201406005648</v>
      </c>
    </row>
    <row r="1612" spans="1:2" x14ac:dyDescent="0.25">
      <c r="A1612" s="3">
        <v>1609</v>
      </c>
      <c r="B1612" s="3" t="str">
        <f>"201406005672"</f>
        <v>201406005672</v>
      </c>
    </row>
    <row r="1613" spans="1:2" x14ac:dyDescent="0.25">
      <c r="A1613" s="3">
        <v>1610</v>
      </c>
      <c r="B1613" s="3" t="str">
        <f>"201406005721"</f>
        <v>201406005721</v>
      </c>
    </row>
    <row r="1614" spans="1:2" x14ac:dyDescent="0.25">
      <c r="A1614" s="3">
        <v>1611</v>
      </c>
      <c r="B1614" s="3" t="str">
        <f>"201406005925"</f>
        <v>201406005925</v>
      </c>
    </row>
    <row r="1615" spans="1:2" x14ac:dyDescent="0.25">
      <c r="A1615" s="3">
        <v>1612</v>
      </c>
      <c r="B1615" s="3" t="str">
        <f>"201406006670"</f>
        <v>201406006670</v>
      </c>
    </row>
    <row r="1616" spans="1:2" x14ac:dyDescent="0.25">
      <c r="A1616" s="3">
        <v>1613</v>
      </c>
      <c r="B1616" s="3" t="str">
        <f>"201406006984"</f>
        <v>201406006984</v>
      </c>
    </row>
    <row r="1617" spans="1:2" x14ac:dyDescent="0.25">
      <c r="A1617" s="3">
        <v>1614</v>
      </c>
      <c r="B1617" s="3" t="str">
        <f>"201406007076"</f>
        <v>201406007076</v>
      </c>
    </row>
    <row r="1618" spans="1:2" x14ac:dyDescent="0.25">
      <c r="A1618" s="3">
        <v>1615</v>
      </c>
      <c r="B1618" s="3" t="str">
        <f>"201406007205"</f>
        <v>201406007205</v>
      </c>
    </row>
    <row r="1619" spans="1:2" x14ac:dyDescent="0.25">
      <c r="A1619" s="3">
        <v>1616</v>
      </c>
      <c r="B1619" s="3" t="str">
        <f>"201406007341"</f>
        <v>201406007341</v>
      </c>
    </row>
    <row r="1620" spans="1:2" x14ac:dyDescent="0.25">
      <c r="A1620" s="3">
        <v>1617</v>
      </c>
      <c r="B1620" s="3" t="str">
        <f>"201406007432"</f>
        <v>201406007432</v>
      </c>
    </row>
    <row r="1621" spans="1:2" x14ac:dyDescent="0.25">
      <c r="A1621" s="3">
        <v>1618</v>
      </c>
      <c r="B1621" s="3" t="str">
        <f>"201406007468"</f>
        <v>201406007468</v>
      </c>
    </row>
    <row r="1622" spans="1:2" x14ac:dyDescent="0.25">
      <c r="A1622" s="3">
        <v>1619</v>
      </c>
      <c r="B1622" s="3" t="str">
        <f>"201406007626"</f>
        <v>201406007626</v>
      </c>
    </row>
    <row r="1623" spans="1:2" x14ac:dyDescent="0.25">
      <c r="A1623" s="3">
        <v>1620</v>
      </c>
      <c r="B1623" s="3" t="str">
        <f>"201406007646"</f>
        <v>201406007646</v>
      </c>
    </row>
    <row r="1624" spans="1:2" x14ac:dyDescent="0.25">
      <c r="A1624" s="3">
        <v>1621</v>
      </c>
      <c r="B1624" s="3" t="str">
        <f>"201406007870"</f>
        <v>201406007870</v>
      </c>
    </row>
    <row r="1625" spans="1:2" x14ac:dyDescent="0.25">
      <c r="A1625" s="3">
        <v>1622</v>
      </c>
      <c r="B1625" s="3" t="str">
        <f>"201406007967"</f>
        <v>201406007967</v>
      </c>
    </row>
    <row r="1626" spans="1:2" x14ac:dyDescent="0.25">
      <c r="A1626" s="3">
        <v>1623</v>
      </c>
      <c r="B1626" s="3" t="str">
        <f>"201406008077"</f>
        <v>201406008077</v>
      </c>
    </row>
    <row r="1627" spans="1:2" x14ac:dyDescent="0.25">
      <c r="A1627" s="3">
        <v>1624</v>
      </c>
      <c r="B1627" s="3" t="str">
        <f>"201406008145"</f>
        <v>201406008145</v>
      </c>
    </row>
    <row r="1628" spans="1:2" x14ac:dyDescent="0.25">
      <c r="A1628" s="3">
        <v>1625</v>
      </c>
      <c r="B1628" s="3" t="str">
        <f>"201406008198"</f>
        <v>201406008198</v>
      </c>
    </row>
    <row r="1629" spans="1:2" x14ac:dyDescent="0.25">
      <c r="A1629" s="3">
        <v>1626</v>
      </c>
      <c r="B1629" s="3" t="str">
        <f>"201406008268"</f>
        <v>201406008268</v>
      </c>
    </row>
    <row r="1630" spans="1:2" x14ac:dyDescent="0.25">
      <c r="A1630" s="3">
        <v>1627</v>
      </c>
      <c r="B1630" s="3" t="str">
        <f>"201406008298"</f>
        <v>201406008298</v>
      </c>
    </row>
    <row r="1631" spans="1:2" x14ac:dyDescent="0.25">
      <c r="A1631" s="3">
        <v>1628</v>
      </c>
      <c r="B1631" s="3" t="str">
        <f>"201406008325"</f>
        <v>201406008325</v>
      </c>
    </row>
    <row r="1632" spans="1:2" x14ac:dyDescent="0.25">
      <c r="A1632" s="3">
        <v>1629</v>
      </c>
      <c r="B1632" s="3" t="str">
        <f>"201406008352"</f>
        <v>201406008352</v>
      </c>
    </row>
    <row r="1633" spans="1:2" x14ac:dyDescent="0.25">
      <c r="A1633" s="3">
        <v>1630</v>
      </c>
      <c r="B1633" s="3" t="str">
        <f>"201406008707"</f>
        <v>201406008707</v>
      </c>
    </row>
    <row r="1634" spans="1:2" x14ac:dyDescent="0.25">
      <c r="A1634" s="3">
        <v>1631</v>
      </c>
      <c r="B1634" s="3" t="str">
        <f>"201406008848"</f>
        <v>201406008848</v>
      </c>
    </row>
    <row r="1635" spans="1:2" x14ac:dyDescent="0.25">
      <c r="A1635" s="3">
        <v>1632</v>
      </c>
      <c r="B1635" s="3" t="str">
        <f>"201406008856"</f>
        <v>201406008856</v>
      </c>
    </row>
    <row r="1636" spans="1:2" x14ac:dyDescent="0.25">
      <c r="A1636" s="3">
        <v>1633</v>
      </c>
      <c r="B1636" s="3" t="str">
        <f>"201406008865"</f>
        <v>201406008865</v>
      </c>
    </row>
    <row r="1637" spans="1:2" x14ac:dyDescent="0.25">
      <c r="A1637" s="3">
        <v>1634</v>
      </c>
      <c r="B1637" s="3" t="str">
        <f>"201406008944"</f>
        <v>201406008944</v>
      </c>
    </row>
    <row r="1638" spans="1:2" x14ac:dyDescent="0.25">
      <c r="A1638" s="3">
        <v>1635</v>
      </c>
      <c r="B1638" s="3" t="str">
        <f>"201406008992"</f>
        <v>201406008992</v>
      </c>
    </row>
    <row r="1639" spans="1:2" x14ac:dyDescent="0.25">
      <c r="A1639" s="3">
        <v>1636</v>
      </c>
      <c r="B1639" s="3" t="str">
        <f>"201406009159"</f>
        <v>201406009159</v>
      </c>
    </row>
    <row r="1640" spans="1:2" x14ac:dyDescent="0.25">
      <c r="A1640" s="3">
        <v>1637</v>
      </c>
      <c r="B1640" s="3" t="str">
        <f>"201406009165"</f>
        <v>201406009165</v>
      </c>
    </row>
    <row r="1641" spans="1:2" x14ac:dyDescent="0.25">
      <c r="A1641" s="3">
        <v>1638</v>
      </c>
      <c r="B1641" s="3" t="str">
        <f>"201406009731"</f>
        <v>201406009731</v>
      </c>
    </row>
    <row r="1642" spans="1:2" x14ac:dyDescent="0.25">
      <c r="A1642" s="3">
        <v>1639</v>
      </c>
      <c r="B1642" s="3" t="str">
        <f>"201406009951"</f>
        <v>201406009951</v>
      </c>
    </row>
    <row r="1643" spans="1:2" x14ac:dyDescent="0.25">
      <c r="A1643" s="3">
        <v>1640</v>
      </c>
      <c r="B1643" s="3" t="str">
        <f>"201406010038"</f>
        <v>201406010038</v>
      </c>
    </row>
    <row r="1644" spans="1:2" x14ac:dyDescent="0.25">
      <c r="A1644" s="3">
        <v>1641</v>
      </c>
      <c r="B1644" s="3" t="str">
        <f>"201406010134"</f>
        <v>201406010134</v>
      </c>
    </row>
    <row r="1645" spans="1:2" x14ac:dyDescent="0.25">
      <c r="A1645" s="3">
        <v>1642</v>
      </c>
      <c r="B1645" s="3" t="str">
        <f>"201406010156"</f>
        <v>201406010156</v>
      </c>
    </row>
    <row r="1646" spans="1:2" x14ac:dyDescent="0.25">
      <c r="A1646" s="3">
        <v>1643</v>
      </c>
      <c r="B1646" s="3" t="str">
        <f>"201406010246"</f>
        <v>201406010246</v>
      </c>
    </row>
    <row r="1647" spans="1:2" x14ac:dyDescent="0.25">
      <c r="A1647" s="3">
        <v>1644</v>
      </c>
      <c r="B1647" s="3" t="str">
        <f>"201406010263"</f>
        <v>201406010263</v>
      </c>
    </row>
    <row r="1648" spans="1:2" x14ac:dyDescent="0.25">
      <c r="A1648" s="3">
        <v>1645</v>
      </c>
      <c r="B1648" s="3" t="str">
        <f>"201406010359"</f>
        <v>201406010359</v>
      </c>
    </row>
    <row r="1649" spans="1:2" x14ac:dyDescent="0.25">
      <c r="A1649" s="3">
        <v>1646</v>
      </c>
      <c r="B1649" s="3" t="str">
        <f>"201406010539"</f>
        <v>201406010539</v>
      </c>
    </row>
    <row r="1650" spans="1:2" x14ac:dyDescent="0.25">
      <c r="A1650" s="3">
        <v>1647</v>
      </c>
      <c r="B1650" s="3" t="str">
        <f>"201406010586"</f>
        <v>201406010586</v>
      </c>
    </row>
    <row r="1651" spans="1:2" x14ac:dyDescent="0.25">
      <c r="A1651" s="3">
        <v>1648</v>
      </c>
      <c r="B1651" s="3" t="str">
        <f>"201406010624"</f>
        <v>201406010624</v>
      </c>
    </row>
    <row r="1652" spans="1:2" x14ac:dyDescent="0.25">
      <c r="A1652" s="3">
        <v>1649</v>
      </c>
      <c r="B1652" s="3" t="str">
        <f>"201406010650"</f>
        <v>201406010650</v>
      </c>
    </row>
    <row r="1653" spans="1:2" x14ac:dyDescent="0.25">
      <c r="A1653" s="3">
        <v>1650</v>
      </c>
      <c r="B1653" s="3" t="str">
        <f>"201406010867"</f>
        <v>201406010867</v>
      </c>
    </row>
    <row r="1654" spans="1:2" x14ac:dyDescent="0.25">
      <c r="A1654" s="3">
        <v>1651</v>
      </c>
      <c r="B1654" s="3" t="str">
        <f>"201406010872"</f>
        <v>201406010872</v>
      </c>
    </row>
    <row r="1655" spans="1:2" x14ac:dyDescent="0.25">
      <c r="A1655" s="3">
        <v>1652</v>
      </c>
      <c r="B1655" s="3" t="str">
        <f>"201406010957"</f>
        <v>201406010957</v>
      </c>
    </row>
    <row r="1656" spans="1:2" x14ac:dyDescent="0.25">
      <c r="A1656" s="3">
        <v>1653</v>
      </c>
      <c r="B1656" s="3" t="str">
        <f>"201406011017"</f>
        <v>201406011017</v>
      </c>
    </row>
    <row r="1657" spans="1:2" x14ac:dyDescent="0.25">
      <c r="A1657" s="3">
        <v>1654</v>
      </c>
      <c r="B1657" s="3" t="str">
        <f>"201406011071"</f>
        <v>201406011071</v>
      </c>
    </row>
    <row r="1658" spans="1:2" x14ac:dyDescent="0.25">
      <c r="A1658" s="3">
        <v>1655</v>
      </c>
      <c r="B1658" s="3" t="str">
        <f>"201406011099"</f>
        <v>201406011099</v>
      </c>
    </row>
    <row r="1659" spans="1:2" x14ac:dyDescent="0.25">
      <c r="A1659" s="3">
        <v>1656</v>
      </c>
      <c r="B1659" s="3" t="str">
        <f>"201406011341"</f>
        <v>201406011341</v>
      </c>
    </row>
    <row r="1660" spans="1:2" x14ac:dyDescent="0.25">
      <c r="A1660" s="3">
        <v>1657</v>
      </c>
      <c r="B1660" s="3" t="str">
        <f>"201406011383"</f>
        <v>201406011383</v>
      </c>
    </row>
    <row r="1661" spans="1:2" x14ac:dyDescent="0.25">
      <c r="A1661" s="3">
        <v>1658</v>
      </c>
      <c r="B1661" s="3" t="str">
        <f>"201406011482"</f>
        <v>201406011482</v>
      </c>
    </row>
    <row r="1662" spans="1:2" x14ac:dyDescent="0.25">
      <c r="A1662" s="3">
        <v>1659</v>
      </c>
      <c r="B1662" s="3" t="str">
        <f>"201406011483"</f>
        <v>201406011483</v>
      </c>
    </row>
    <row r="1663" spans="1:2" x14ac:dyDescent="0.25">
      <c r="A1663" s="3">
        <v>1660</v>
      </c>
      <c r="B1663" s="3" t="str">
        <f>"201406011520"</f>
        <v>201406011520</v>
      </c>
    </row>
    <row r="1664" spans="1:2" x14ac:dyDescent="0.25">
      <c r="A1664" s="3">
        <v>1661</v>
      </c>
      <c r="B1664" s="3" t="str">
        <f>"201406011729"</f>
        <v>201406011729</v>
      </c>
    </row>
    <row r="1665" spans="1:2" x14ac:dyDescent="0.25">
      <c r="A1665" s="3">
        <v>1662</v>
      </c>
      <c r="B1665" s="3" t="str">
        <f>"201406011840"</f>
        <v>201406011840</v>
      </c>
    </row>
    <row r="1666" spans="1:2" x14ac:dyDescent="0.25">
      <c r="A1666" s="3">
        <v>1663</v>
      </c>
      <c r="B1666" s="3" t="str">
        <f>"201406011979"</f>
        <v>201406011979</v>
      </c>
    </row>
    <row r="1667" spans="1:2" x14ac:dyDescent="0.25">
      <c r="A1667" s="3">
        <v>1664</v>
      </c>
      <c r="B1667" s="3" t="str">
        <f>"201406012013"</f>
        <v>201406012013</v>
      </c>
    </row>
    <row r="1668" spans="1:2" x14ac:dyDescent="0.25">
      <c r="A1668" s="3">
        <v>1665</v>
      </c>
      <c r="B1668" s="3" t="str">
        <f>"201406012033"</f>
        <v>201406012033</v>
      </c>
    </row>
    <row r="1669" spans="1:2" x14ac:dyDescent="0.25">
      <c r="A1669" s="3">
        <v>1666</v>
      </c>
      <c r="B1669" s="3" t="str">
        <f>"201406012057"</f>
        <v>201406012057</v>
      </c>
    </row>
    <row r="1670" spans="1:2" x14ac:dyDescent="0.25">
      <c r="A1670" s="3">
        <v>1667</v>
      </c>
      <c r="B1670" s="3" t="str">
        <f>"201406012180"</f>
        <v>201406012180</v>
      </c>
    </row>
    <row r="1671" spans="1:2" x14ac:dyDescent="0.25">
      <c r="A1671" s="3">
        <v>1668</v>
      </c>
      <c r="B1671" s="3" t="str">
        <f>"201406012215"</f>
        <v>201406012215</v>
      </c>
    </row>
    <row r="1672" spans="1:2" x14ac:dyDescent="0.25">
      <c r="A1672" s="3">
        <v>1669</v>
      </c>
      <c r="B1672" s="3" t="str">
        <f>"201406012243"</f>
        <v>201406012243</v>
      </c>
    </row>
    <row r="1673" spans="1:2" x14ac:dyDescent="0.25">
      <c r="A1673" s="3">
        <v>1670</v>
      </c>
      <c r="B1673" s="3" t="str">
        <f>"201406012445"</f>
        <v>201406012445</v>
      </c>
    </row>
    <row r="1674" spans="1:2" x14ac:dyDescent="0.25">
      <c r="A1674" s="3">
        <v>1671</v>
      </c>
      <c r="B1674" s="3" t="str">
        <f>"201406012462"</f>
        <v>201406012462</v>
      </c>
    </row>
    <row r="1675" spans="1:2" x14ac:dyDescent="0.25">
      <c r="A1675" s="3">
        <v>1672</v>
      </c>
      <c r="B1675" s="3" t="str">
        <f>"201406012487"</f>
        <v>201406012487</v>
      </c>
    </row>
    <row r="1676" spans="1:2" x14ac:dyDescent="0.25">
      <c r="A1676" s="3">
        <v>1673</v>
      </c>
      <c r="B1676" s="3" t="str">
        <f>"201406012532"</f>
        <v>201406012532</v>
      </c>
    </row>
    <row r="1677" spans="1:2" x14ac:dyDescent="0.25">
      <c r="A1677" s="3">
        <v>1674</v>
      </c>
      <c r="B1677" s="3" t="str">
        <f>"201406012621"</f>
        <v>201406012621</v>
      </c>
    </row>
    <row r="1678" spans="1:2" x14ac:dyDescent="0.25">
      <c r="A1678" s="3">
        <v>1675</v>
      </c>
      <c r="B1678" s="3" t="str">
        <f>"201406012992"</f>
        <v>201406012992</v>
      </c>
    </row>
    <row r="1679" spans="1:2" x14ac:dyDescent="0.25">
      <c r="A1679" s="3">
        <v>1676</v>
      </c>
      <c r="B1679" s="3" t="str">
        <f>"201406013209"</f>
        <v>201406013209</v>
      </c>
    </row>
    <row r="1680" spans="1:2" x14ac:dyDescent="0.25">
      <c r="A1680" s="3">
        <v>1677</v>
      </c>
      <c r="B1680" s="3" t="str">
        <f>"201406013220"</f>
        <v>201406013220</v>
      </c>
    </row>
    <row r="1681" spans="1:2" x14ac:dyDescent="0.25">
      <c r="A1681" s="3">
        <v>1678</v>
      </c>
      <c r="B1681" s="3" t="str">
        <f>"201406013280"</f>
        <v>201406013280</v>
      </c>
    </row>
    <row r="1682" spans="1:2" x14ac:dyDescent="0.25">
      <c r="A1682" s="3">
        <v>1679</v>
      </c>
      <c r="B1682" s="3" t="str">
        <f>"201406013284"</f>
        <v>201406013284</v>
      </c>
    </row>
    <row r="1683" spans="1:2" x14ac:dyDescent="0.25">
      <c r="A1683" s="3">
        <v>1680</v>
      </c>
      <c r="B1683" s="3" t="str">
        <f>"201406013408"</f>
        <v>201406013408</v>
      </c>
    </row>
    <row r="1684" spans="1:2" x14ac:dyDescent="0.25">
      <c r="A1684" s="3">
        <v>1681</v>
      </c>
      <c r="B1684" s="3" t="str">
        <f>"201406013415"</f>
        <v>201406013415</v>
      </c>
    </row>
    <row r="1685" spans="1:2" x14ac:dyDescent="0.25">
      <c r="A1685" s="3">
        <v>1682</v>
      </c>
      <c r="B1685" s="3" t="str">
        <f>"201406013425"</f>
        <v>201406013425</v>
      </c>
    </row>
    <row r="1686" spans="1:2" x14ac:dyDescent="0.25">
      <c r="A1686" s="3">
        <v>1683</v>
      </c>
      <c r="B1686" s="3" t="str">
        <f>"201406013543"</f>
        <v>201406013543</v>
      </c>
    </row>
    <row r="1687" spans="1:2" x14ac:dyDescent="0.25">
      <c r="A1687" s="3">
        <v>1684</v>
      </c>
      <c r="B1687" s="3" t="str">
        <f>"201406013605"</f>
        <v>201406013605</v>
      </c>
    </row>
    <row r="1688" spans="1:2" x14ac:dyDescent="0.25">
      <c r="A1688" s="3">
        <v>1685</v>
      </c>
      <c r="B1688" s="3" t="str">
        <f>"201406013715"</f>
        <v>201406013715</v>
      </c>
    </row>
    <row r="1689" spans="1:2" x14ac:dyDescent="0.25">
      <c r="A1689" s="3">
        <v>1686</v>
      </c>
      <c r="B1689" s="3" t="str">
        <f>"201406013816"</f>
        <v>201406013816</v>
      </c>
    </row>
    <row r="1690" spans="1:2" x14ac:dyDescent="0.25">
      <c r="A1690" s="3">
        <v>1687</v>
      </c>
      <c r="B1690" s="3" t="str">
        <f>"201406013833"</f>
        <v>201406013833</v>
      </c>
    </row>
    <row r="1691" spans="1:2" x14ac:dyDescent="0.25">
      <c r="A1691" s="3">
        <v>1688</v>
      </c>
      <c r="B1691" s="3" t="str">
        <f>"201406013867"</f>
        <v>201406013867</v>
      </c>
    </row>
    <row r="1692" spans="1:2" x14ac:dyDescent="0.25">
      <c r="A1692" s="3">
        <v>1689</v>
      </c>
      <c r="B1692" s="3" t="str">
        <f>"201406013914"</f>
        <v>201406013914</v>
      </c>
    </row>
    <row r="1693" spans="1:2" x14ac:dyDescent="0.25">
      <c r="A1693" s="3">
        <v>1690</v>
      </c>
      <c r="B1693" s="3" t="str">
        <f>"201406013989"</f>
        <v>201406013989</v>
      </c>
    </row>
    <row r="1694" spans="1:2" x14ac:dyDescent="0.25">
      <c r="A1694" s="3">
        <v>1691</v>
      </c>
      <c r="B1694" s="3" t="str">
        <f>"201406014190"</f>
        <v>201406014190</v>
      </c>
    </row>
    <row r="1695" spans="1:2" x14ac:dyDescent="0.25">
      <c r="A1695" s="3">
        <v>1692</v>
      </c>
      <c r="B1695" s="3" t="str">
        <f>"201406014505"</f>
        <v>201406014505</v>
      </c>
    </row>
    <row r="1696" spans="1:2" x14ac:dyDescent="0.25">
      <c r="A1696" s="3">
        <v>1693</v>
      </c>
      <c r="B1696" s="3" t="str">
        <f>"201406014616"</f>
        <v>201406014616</v>
      </c>
    </row>
    <row r="1697" spans="1:2" x14ac:dyDescent="0.25">
      <c r="A1697" s="3">
        <v>1694</v>
      </c>
      <c r="B1697" s="3" t="str">
        <f>"201406014737"</f>
        <v>201406014737</v>
      </c>
    </row>
    <row r="1698" spans="1:2" x14ac:dyDescent="0.25">
      <c r="A1698" s="3">
        <v>1695</v>
      </c>
      <c r="B1698" s="3" t="str">
        <f>"201406014740"</f>
        <v>201406014740</v>
      </c>
    </row>
    <row r="1699" spans="1:2" x14ac:dyDescent="0.25">
      <c r="A1699" s="3">
        <v>1696</v>
      </c>
      <c r="B1699" s="3" t="str">
        <f>"201406014751"</f>
        <v>201406014751</v>
      </c>
    </row>
    <row r="1700" spans="1:2" x14ac:dyDescent="0.25">
      <c r="A1700" s="3">
        <v>1697</v>
      </c>
      <c r="B1700" s="3" t="str">
        <f>"201406014752"</f>
        <v>201406014752</v>
      </c>
    </row>
    <row r="1701" spans="1:2" x14ac:dyDescent="0.25">
      <c r="A1701" s="3">
        <v>1698</v>
      </c>
      <c r="B1701" s="3" t="str">
        <f>"201406014779"</f>
        <v>201406014779</v>
      </c>
    </row>
    <row r="1702" spans="1:2" x14ac:dyDescent="0.25">
      <c r="A1702" s="3">
        <v>1699</v>
      </c>
      <c r="B1702" s="3" t="str">
        <f>"201406014829"</f>
        <v>201406014829</v>
      </c>
    </row>
    <row r="1703" spans="1:2" x14ac:dyDescent="0.25">
      <c r="A1703" s="3">
        <v>1700</v>
      </c>
      <c r="B1703" s="3" t="str">
        <f>"201406014947"</f>
        <v>201406014947</v>
      </c>
    </row>
    <row r="1704" spans="1:2" x14ac:dyDescent="0.25">
      <c r="A1704" s="3">
        <v>1701</v>
      </c>
      <c r="B1704" s="3" t="str">
        <f>"201406014976"</f>
        <v>201406014976</v>
      </c>
    </row>
    <row r="1705" spans="1:2" x14ac:dyDescent="0.25">
      <c r="A1705" s="3">
        <v>1702</v>
      </c>
      <c r="B1705" s="3" t="str">
        <f>"201406014977"</f>
        <v>201406014977</v>
      </c>
    </row>
    <row r="1706" spans="1:2" x14ac:dyDescent="0.25">
      <c r="A1706" s="3">
        <v>1703</v>
      </c>
      <c r="B1706" s="3" t="str">
        <f>"201406015229"</f>
        <v>201406015229</v>
      </c>
    </row>
    <row r="1707" spans="1:2" x14ac:dyDescent="0.25">
      <c r="A1707" s="3">
        <v>1704</v>
      </c>
      <c r="B1707" s="3" t="str">
        <f>"201406015293"</f>
        <v>201406015293</v>
      </c>
    </row>
    <row r="1708" spans="1:2" x14ac:dyDescent="0.25">
      <c r="A1708" s="3">
        <v>1705</v>
      </c>
      <c r="B1708" s="3" t="str">
        <f>"201406015302"</f>
        <v>201406015302</v>
      </c>
    </row>
    <row r="1709" spans="1:2" x14ac:dyDescent="0.25">
      <c r="A1709" s="3">
        <v>1706</v>
      </c>
      <c r="B1709" s="3" t="str">
        <f>"201406015323"</f>
        <v>201406015323</v>
      </c>
    </row>
    <row r="1710" spans="1:2" x14ac:dyDescent="0.25">
      <c r="A1710" s="3">
        <v>1707</v>
      </c>
      <c r="B1710" s="3" t="str">
        <f>"201406015358"</f>
        <v>201406015358</v>
      </c>
    </row>
    <row r="1711" spans="1:2" x14ac:dyDescent="0.25">
      <c r="A1711" s="3">
        <v>1708</v>
      </c>
      <c r="B1711" s="3" t="str">
        <f>"201406015477"</f>
        <v>201406015477</v>
      </c>
    </row>
    <row r="1712" spans="1:2" x14ac:dyDescent="0.25">
      <c r="A1712" s="3">
        <v>1709</v>
      </c>
      <c r="B1712" s="3" t="str">
        <f>"201406015724"</f>
        <v>201406015724</v>
      </c>
    </row>
    <row r="1713" spans="1:2" x14ac:dyDescent="0.25">
      <c r="A1713" s="3">
        <v>1710</v>
      </c>
      <c r="B1713" s="3" t="str">
        <f>"201406016038"</f>
        <v>201406016038</v>
      </c>
    </row>
    <row r="1714" spans="1:2" x14ac:dyDescent="0.25">
      <c r="A1714" s="3">
        <v>1711</v>
      </c>
      <c r="B1714" s="3" t="str">
        <f>"201406016062"</f>
        <v>201406016062</v>
      </c>
    </row>
    <row r="1715" spans="1:2" x14ac:dyDescent="0.25">
      <c r="A1715" s="3">
        <v>1712</v>
      </c>
      <c r="B1715" s="3" t="str">
        <f>"201406017210"</f>
        <v>201406017210</v>
      </c>
    </row>
    <row r="1716" spans="1:2" x14ac:dyDescent="0.25">
      <c r="A1716" s="3">
        <v>1713</v>
      </c>
      <c r="B1716" s="3" t="str">
        <f>"201406017308"</f>
        <v>201406017308</v>
      </c>
    </row>
    <row r="1717" spans="1:2" x14ac:dyDescent="0.25">
      <c r="A1717" s="3">
        <v>1714</v>
      </c>
      <c r="B1717" s="3" t="str">
        <f>"201406017646"</f>
        <v>201406017646</v>
      </c>
    </row>
    <row r="1718" spans="1:2" x14ac:dyDescent="0.25">
      <c r="A1718" s="3">
        <v>1715</v>
      </c>
      <c r="B1718" s="3" t="str">
        <f>"201406018178"</f>
        <v>201406018178</v>
      </c>
    </row>
    <row r="1719" spans="1:2" x14ac:dyDescent="0.25">
      <c r="A1719" s="3">
        <v>1716</v>
      </c>
      <c r="B1719" s="3" t="str">
        <f>"201406018536"</f>
        <v>201406018536</v>
      </c>
    </row>
    <row r="1720" spans="1:2" x14ac:dyDescent="0.25">
      <c r="A1720" s="3">
        <v>1717</v>
      </c>
      <c r="B1720" s="3" t="str">
        <f>"201406018573"</f>
        <v>201406018573</v>
      </c>
    </row>
    <row r="1721" spans="1:2" x14ac:dyDescent="0.25">
      <c r="A1721" s="3">
        <v>1718</v>
      </c>
      <c r="B1721" s="3" t="str">
        <f>"201406018609"</f>
        <v>201406018609</v>
      </c>
    </row>
    <row r="1722" spans="1:2" x14ac:dyDescent="0.25">
      <c r="A1722" s="3">
        <v>1719</v>
      </c>
      <c r="B1722" s="3" t="str">
        <f>"201406018801"</f>
        <v>201406018801</v>
      </c>
    </row>
    <row r="1723" spans="1:2" x14ac:dyDescent="0.25">
      <c r="A1723" s="3">
        <v>1720</v>
      </c>
      <c r="B1723" s="3" t="str">
        <f>"201407000291"</f>
        <v>201407000291</v>
      </c>
    </row>
    <row r="1724" spans="1:2" x14ac:dyDescent="0.25">
      <c r="A1724" s="3">
        <v>1721</v>
      </c>
      <c r="B1724" s="3" t="str">
        <f>"201407000299"</f>
        <v>201407000299</v>
      </c>
    </row>
    <row r="1725" spans="1:2" x14ac:dyDescent="0.25">
      <c r="A1725" s="3">
        <v>1722</v>
      </c>
      <c r="B1725" s="3" t="str">
        <f>"201408000035"</f>
        <v>201408000035</v>
      </c>
    </row>
    <row r="1726" spans="1:2" x14ac:dyDescent="0.25">
      <c r="A1726" s="3">
        <v>1723</v>
      </c>
      <c r="B1726" s="3" t="str">
        <f>"201408000247"</f>
        <v>201408000247</v>
      </c>
    </row>
    <row r="1727" spans="1:2" x14ac:dyDescent="0.25">
      <c r="A1727" s="3">
        <v>1724</v>
      </c>
      <c r="B1727" s="3" t="str">
        <f>"201409000121"</f>
        <v>201409000121</v>
      </c>
    </row>
    <row r="1728" spans="1:2" x14ac:dyDescent="0.25">
      <c r="A1728" s="3">
        <v>1725</v>
      </c>
      <c r="B1728" s="3" t="str">
        <f>"201409000209"</f>
        <v>201409000209</v>
      </c>
    </row>
    <row r="1729" spans="1:2" x14ac:dyDescent="0.25">
      <c r="A1729" s="3">
        <v>1726</v>
      </c>
      <c r="B1729" s="3" t="str">
        <f>"201409000313"</f>
        <v>201409000313</v>
      </c>
    </row>
    <row r="1730" spans="1:2" x14ac:dyDescent="0.25">
      <c r="A1730" s="3">
        <v>1727</v>
      </c>
      <c r="B1730" s="3" t="str">
        <f>"201409000338"</f>
        <v>201409000338</v>
      </c>
    </row>
    <row r="1731" spans="1:2" x14ac:dyDescent="0.25">
      <c r="A1731" s="3">
        <v>1728</v>
      </c>
      <c r="B1731" s="3" t="str">
        <f>"201409000446"</f>
        <v>201409000446</v>
      </c>
    </row>
    <row r="1732" spans="1:2" x14ac:dyDescent="0.25">
      <c r="A1732" s="3">
        <v>1729</v>
      </c>
      <c r="B1732" s="3" t="str">
        <f>"201409000455"</f>
        <v>201409000455</v>
      </c>
    </row>
    <row r="1733" spans="1:2" x14ac:dyDescent="0.25">
      <c r="A1733" s="3">
        <v>1730</v>
      </c>
      <c r="B1733" s="3" t="str">
        <f>"201409000500"</f>
        <v>201409000500</v>
      </c>
    </row>
    <row r="1734" spans="1:2" x14ac:dyDescent="0.25">
      <c r="A1734" s="3">
        <v>1731</v>
      </c>
      <c r="B1734" s="3" t="str">
        <f>"201409000769"</f>
        <v>201409000769</v>
      </c>
    </row>
    <row r="1735" spans="1:2" x14ac:dyDescent="0.25">
      <c r="A1735" s="3">
        <v>1732</v>
      </c>
      <c r="B1735" s="3" t="str">
        <f>"201409000834"</f>
        <v>201409000834</v>
      </c>
    </row>
    <row r="1736" spans="1:2" x14ac:dyDescent="0.25">
      <c r="A1736" s="3">
        <v>1733</v>
      </c>
      <c r="B1736" s="3" t="str">
        <f>"201409000851"</f>
        <v>201409000851</v>
      </c>
    </row>
    <row r="1737" spans="1:2" x14ac:dyDescent="0.25">
      <c r="A1737" s="3">
        <v>1734</v>
      </c>
      <c r="B1737" s="3" t="str">
        <f>"201409000915"</f>
        <v>201409000915</v>
      </c>
    </row>
    <row r="1738" spans="1:2" x14ac:dyDescent="0.25">
      <c r="A1738" s="3">
        <v>1735</v>
      </c>
      <c r="B1738" s="3" t="str">
        <f>"201409000922"</f>
        <v>201409000922</v>
      </c>
    </row>
    <row r="1739" spans="1:2" x14ac:dyDescent="0.25">
      <c r="A1739" s="3">
        <v>1736</v>
      </c>
      <c r="B1739" s="3" t="str">
        <f>"201409001019"</f>
        <v>201409001019</v>
      </c>
    </row>
    <row r="1740" spans="1:2" x14ac:dyDescent="0.25">
      <c r="A1740" s="3">
        <v>1737</v>
      </c>
      <c r="B1740" s="3" t="str">
        <f>"201409001096"</f>
        <v>201409001096</v>
      </c>
    </row>
    <row r="1741" spans="1:2" x14ac:dyDescent="0.25">
      <c r="A1741" s="3">
        <v>1738</v>
      </c>
      <c r="B1741" s="3" t="str">
        <f>"201409001154"</f>
        <v>201409001154</v>
      </c>
    </row>
    <row r="1742" spans="1:2" x14ac:dyDescent="0.25">
      <c r="A1742" s="3">
        <v>1739</v>
      </c>
      <c r="B1742" s="3" t="str">
        <f>"201409001265"</f>
        <v>201409001265</v>
      </c>
    </row>
    <row r="1743" spans="1:2" x14ac:dyDescent="0.25">
      <c r="A1743" s="3">
        <v>1740</v>
      </c>
      <c r="B1743" s="3" t="str">
        <f>"201409001266"</f>
        <v>201409001266</v>
      </c>
    </row>
    <row r="1744" spans="1:2" x14ac:dyDescent="0.25">
      <c r="A1744" s="3">
        <v>1741</v>
      </c>
      <c r="B1744" s="3" t="str">
        <f>"201409001290"</f>
        <v>201409001290</v>
      </c>
    </row>
    <row r="1745" spans="1:2" x14ac:dyDescent="0.25">
      <c r="A1745" s="3">
        <v>1742</v>
      </c>
      <c r="B1745" s="3" t="str">
        <f>"201409001512"</f>
        <v>201409001512</v>
      </c>
    </row>
    <row r="1746" spans="1:2" x14ac:dyDescent="0.25">
      <c r="A1746" s="3">
        <v>1743</v>
      </c>
      <c r="B1746" s="3" t="str">
        <f>"201409001513"</f>
        <v>201409001513</v>
      </c>
    </row>
    <row r="1747" spans="1:2" x14ac:dyDescent="0.25">
      <c r="A1747" s="3">
        <v>1744</v>
      </c>
      <c r="B1747" s="3" t="str">
        <f>"201409001754"</f>
        <v>201409001754</v>
      </c>
    </row>
    <row r="1748" spans="1:2" x14ac:dyDescent="0.25">
      <c r="A1748" s="3">
        <v>1745</v>
      </c>
      <c r="B1748" s="3" t="str">
        <f>"201409001774"</f>
        <v>201409001774</v>
      </c>
    </row>
    <row r="1749" spans="1:2" x14ac:dyDescent="0.25">
      <c r="A1749" s="3">
        <v>1746</v>
      </c>
      <c r="B1749" s="3" t="str">
        <f>"201409001819"</f>
        <v>201409001819</v>
      </c>
    </row>
    <row r="1750" spans="1:2" x14ac:dyDescent="0.25">
      <c r="A1750" s="3">
        <v>1747</v>
      </c>
      <c r="B1750" s="3" t="str">
        <f>"201409002176"</f>
        <v>201409002176</v>
      </c>
    </row>
    <row r="1751" spans="1:2" x14ac:dyDescent="0.25">
      <c r="A1751" s="3">
        <v>1748</v>
      </c>
      <c r="B1751" s="3" t="str">
        <f>"201409002271"</f>
        <v>201409002271</v>
      </c>
    </row>
    <row r="1752" spans="1:2" x14ac:dyDescent="0.25">
      <c r="A1752" s="3">
        <v>1749</v>
      </c>
      <c r="B1752" s="3" t="str">
        <f>"201409002331"</f>
        <v>201409002331</v>
      </c>
    </row>
    <row r="1753" spans="1:2" x14ac:dyDescent="0.25">
      <c r="A1753" s="3">
        <v>1750</v>
      </c>
      <c r="B1753" s="3" t="str">
        <f>"201409002750"</f>
        <v>201409002750</v>
      </c>
    </row>
    <row r="1754" spans="1:2" x14ac:dyDescent="0.25">
      <c r="A1754" s="3">
        <v>1751</v>
      </c>
      <c r="B1754" s="3" t="str">
        <f>"201409002887"</f>
        <v>201409002887</v>
      </c>
    </row>
    <row r="1755" spans="1:2" x14ac:dyDescent="0.25">
      <c r="A1755" s="3">
        <v>1752</v>
      </c>
      <c r="B1755" s="3" t="str">
        <f>"201409002970"</f>
        <v>201409002970</v>
      </c>
    </row>
    <row r="1756" spans="1:2" x14ac:dyDescent="0.25">
      <c r="A1756" s="3">
        <v>1753</v>
      </c>
      <c r="B1756" s="3" t="str">
        <f>"201409003060"</f>
        <v>201409003060</v>
      </c>
    </row>
    <row r="1757" spans="1:2" x14ac:dyDescent="0.25">
      <c r="A1757" s="3">
        <v>1754</v>
      </c>
      <c r="B1757" s="3" t="str">
        <f>"201409003392"</f>
        <v>201409003392</v>
      </c>
    </row>
    <row r="1758" spans="1:2" x14ac:dyDescent="0.25">
      <c r="A1758" s="3">
        <v>1755</v>
      </c>
      <c r="B1758" s="3" t="str">
        <f>"201409003515"</f>
        <v>201409003515</v>
      </c>
    </row>
    <row r="1759" spans="1:2" x14ac:dyDescent="0.25">
      <c r="A1759" s="3">
        <v>1756</v>
      </c>
      <c r="B1759" s="3" t="str">
        <f>"201409003817"</f>
        <v>201409003817</v>
      </c>
    </row>
    <row r="1760" spans="1:2" x14ac:dyDescent="0.25">
      <c r="A1760" s="3">
        <v>1757</v>
      </c>
      <c r="B1760" s="3" t="str">
        <f>"201409003919"</f>
        <v>201409003919</v>
      </c>
    </row>
    <row r="1761" spans="1:2" x14ac:dyDescent="0.25">
      <c r="A1761" s="3">
        <v>1758</v>
      </c>
      <c r="B1761" s="3" t="str">
        <f>"201409004071"</f>
        <v>201409004071</v>
      </c>
    </row>
    <row r="1762" spans="1:2" x14ac:dyDescent="0.25">
      <c r="A1762" s="3">
        <v>1759</v>
      </c>
      <c r="B1762" s="3" t="str">
        <f>"201409004086"</f>
        <v>201409004086</v>
      </c>
    </row>
    <row r="1763" spans="1:2" x14ac:dyDescent="0.25">
      <c r="A1763" s="3">
        <v>1760</v>
      </c>
      <c r="B1763" s="3" t="str">
        <f>"201409004154"</f>
        <v>201409004154</v>
      </c>
    </row>
    <row r="1764" spans="1:2" x14ac:dyDescent="0.25">
      <c r="A1764" s="3">
        <v>1761</v>
      </c>
      <c r="B1764" s="3" t="str">
        <f>"201409004347"</f>
        <v>201409004347</v>
      </c>
    </row>
    <row r="1765" spans="1:2" x14ac:dyDescent="0.25">
      <c r="A1765" s="3">
        <v>1762</v>
      </c>
      <c r="B1765" s="3" t="str">
        <f>"201409004385"</f>
        <v>201409004385</v>
      </c>
    </row>
    <row r="1766" spans="1:2" x14ac:dyDescent="0.25">
      <c r="A1766" s="3">
        <v>1763</v>
      </c>
      <c r="B1766" s="3" t="str">
        <f>"201409004395"</f>
        <v>201409004395</v>
      </c>
    </row>
    <row r="1767" spans="1:2" x14ac:dyDescent="0.25">
      <c r="A1767" s="3">
        <v>1764</v>
      </c>
      <c r="B1767" s="3" t="str">
        <f>"201409004426"</f>
        <v>201409004426</v>
      </c>
    </row>
    <row r="1768" spans="1:2" x14ac:dyDescent="0.25">
      <c r="A1768" s="3">
        <v>1765</v>
      </c>
      <c r="B1768" s="3" t="str">
        <f>"201409005004"</f>
        <v>201409005004</v>
      </c>
    </row>
    <row r="1769" spans="1:2" x14ac:dyDescent="0.25">
      <c r="A1769" s="3">
        <v>1766</v>
      </c>
      <c r="B1769" s="3" t="str">
        <f>"201409005373"</f>
        <v>201409005373</v>
      </c>
    </row>
    <row r="1770" spans="1:2" x14ac:dyDescent="0.25">
      <c r="A1770" s="3">
        <v>1767</v>
      </c>
      <c r="B1770" s="3" t="str">
        <f>"201409005443"</f>
        <v>201409005443</v>
      </c>
    </row>
    <row r="1771" spans="1:2" x14ac:dyDescent="0.25">
      <c r="A1771" s="3">
        <v>1768</v>
      </c>
      <c r="B1771" s="3" t="str">
        <f>"201409005464"</f>
        <v>201409005464</v>
      </c>
    </row>
    <row r="1772" spans="1:2" x14ac:dyDescent="0.25">
      <c r="A1772" s="3">
        <v>1769</v>
      </c>
      <c r="B1772" s="3" t="str">
        <f>"201409005768"</f>
        <v>201409005768</v>
      </c>
    </row>
    <row r="1773" spans="1:2" x14ac:dyDescent="0.25">
      <c r="A1773" s="3">
        <v>1770</v>
      </c>
      <c r="B1773" s="3" t="str">
        <f>"201409005769"</f>
        <v>201409005769</v>
      </c>
    </row>
    <row r="1774" spans="1:2" x14ac:dyDescent="0.25">
      <c r="A1774" s="3">
        <v>1771</v>
      </c>
      <c r="B1774" s="3" t="str">
        <f>"201409006138"</f>
        <v>201409006138</v>
      </c>
    </row>
    <row r="1775" spans="1:2" x14ac:dyDescent="0.25">
      <c r="A1775" s="3">
        <v>1772</v>
      </c>
      <c r="B1775" s="3" t="str">
        <f>"201409006190"</f>
        <v>201409006190</v>
      </c>
    </row>
    <row r="1776" spans="1:2" x14ac:dyDescent="0.25">
      <c r="A1776" s="3">
        <v>1773</v>
      </c>
      <c r="B1776" s="3" t="str">
        <f>"201409006224"</f>
        <v>201409006224</v>
      </c>
    </row>
    <row r="1777" spans="1:2" x14ac:dyDescent="0.25">
      <c r="A1777" s="3">
        <v>1774</v>
      </c>
      <c r="B1777" s="3" t="str">
        <f>"201409006311"</f>
        <v>201409006311</v>
      </c>
    </row>
    <row r="1778" spans="1:2" x14ac:dyDescent="0.25">
      <c r="A1778" s="3">
        <v>1775</v>
      </c>
      <c r="B1778" s="3" t="str">
        <f>"201409006397"</f>
        <v>201409006397</v>
      </c>
    </row>
    <row r="1779" spans="1:2" x14ac:dyDescent="0.25">
      <c r="A1779" s="3">
        <v>1776</v>
      </c>
      <c r="B1779" s="3" t="str">
        <f>"201409006569"</f>
        <v>201409006569</v>
      </c>
    </row>
    <row r="1780" spans="1:2" x14ac:dyDescent="0.25">
      <c r="A1780" s="3">
        <v>1777</v>
      </c>
      <c r="B1780" s="3" t="str">
        <f>"201409006666"</f>
        <v>201409006666</v>
      </c>
    </row>
    <row r="1781" spans="1:2" x14ac:dyDescent="0.25">
      <c r="A1781" s="3">
        <v>1778</v>
      </c>
      <c r="B1781" s="3" t="str">
        <f>"201409006795"</f>
        <v>201409006795</v>
      </c>
    </row>
    <row r="1782" spans="1:2" x14ac:dyDescent="0.25">
      <c r="A1782" s="3">
        <v>1779</v>
      </c>
      <c r="B1782" s="3" t="str">
        <f>"201409006896"</f>
        <v>201409006896</v>
      </c>
    </row>
    <row r="1783" spans="1:2" x14ac:dyDescent="0.25">
      <c r="A1783" s="3">
        <v>1780</v>
      </c>
      <c r="B1783" s="3" t="str">
        <f>"201409007189"</f>
        <v>201409007189</v>
      </c>
    </row>
    <row r="1784" spans="1:2" x14ac:dyDescent="0.25">
      <c r="A1784" s="3">
        <v>1781</v>
      </c>
      <c r="B1784" s="3" t="str">
        <f>"201409007216"</f>
        <v>201409007216</v>
      </c>
    </row>
    <row r="1785" spans="1:2" x14ac:dyDescent="0.25">
      <c r="A1785" s="3">
        <v>1782</v>
      </c>
      <c r="B1785" s="3" t="str">
        <f>"201410000264"</f>
        <v>201410000264</v>
      </c>
    </row>
    <row r="1786" spans="1:2" x14ac:dyDescent="0.25">
      <c r="A1786" s="3">
        <v>1783</v>
      </c>
      <c r="B1786" s="3" t="str">
        <f>"201410000469"</f>
        <v>201410000469</v>
      </c>
    </row>
    <row r="1787" spans="1:2" x14ac:dyDescent="0.25">
      <c r="A1787" s="3">
        <v>1784</v>
      </c>
      <c r="B1787" s="3" t="str">
        <f>"201410000706"</f>
        <v>201410000706</v>
      </c>
    </row>
    <row r="1788" spans="1:2" x14ac:dyDescent="0.25">
      <c r="A1788" s="3">
        <v>1785</v>
      </c>
      <c r="B1788" s="3" t="str">
        <f>"201410000917"</f>
        <v>201410000917</v>
      </c>
    </row>
    <row r="1789" spans="1:2" x14ac:dyDescent="0.25">
      <c r="A1789" s="3">
        <v>1786</v>
      </c>
      <c r="B1789" s="3" t="str">
        <f>"201410000992"</f>
        <v>201410000992</v>
      </c>
    </row>
    <row r="1790" spans="1:2" x14ac:dyDescent="0.25">
      <c r="A1790" s="3">
        <v>1787</v>
      </c>
      <c r="B1790" s="3" t="str">
        <f>"201410000996"</f>
        <v>201410000996</v>
      </c>
    </row>
    <row r="1791" spans="1:2" x14ac:dyDescent="0.25">
      <c r="A1791" s="3">
        <v>1788</v>
      </c>
      <c r="B1791" s="3" t="str">
        <f>"201410001112"</f>
        <v>201410001112</v>
      </c>
    </row>
    <row r="1792" spans="1:2" x14ac:dyDescent="0.25">
      <c r="A1792" s="3">
        <v>1789</v>
      </c>
      <c r="B1792" s="3" t="str">
        <f>"201410001325"</f>
        <v>201410001325</v>
      </c>
    </row>
    <row r="1793" spans="1:2" x14ac:dyDescent="0.25">
      <c r="A1793" s="3">
        <v>1790</v>
      </c>
      <c r="B1793" s="3" t="str">
        <f>"201410001415"</f>
        <v>201410001415</v>
      </c>
    </row>
    <row r="1794" spans="1:2" x14ac:dyDescent="0.25">
      <c r="A1794" s="3">
        <v>1791</v>
      </c>
      <c r="B1794" s="3" t="str">
        <f>"201410001463"</f>
        <v>201410001463</v>
      </c>
    </row>
    <row r="1795" spans="1:2" x14ac:dyDescent="0.25">
      <c r="A1795" s="3">
        <v>1792</v>
      </c>
      <c r="B1795" s="3" t="str">
        <f>"201410001556"</f>
        <v>201410001556</v>
      </c>
    </row>
    <row r="1796" spans="1:2" x14ac:dyDescent="0.25">
      <c r="A1796" s="3">
        <v>1793</v>
      </c>
      <c r="B1796" s="3" t="str">
        <f>"201410001770"</f>
        <v>201410001770</v>
      </c>
    </row>
    <row r="1797" spans="1:2" x14ac:dyDescent="0.25">
      <c r="A1797" s="3">
        <v>1794</v>
      </c>
      <c r="B1797" s="3" t="str">
        <f>"201410001964"</f>
        <v>201410001964</v>
      </c>
    </row>
    <row r="1798" spans="1:2" x14ac:dyDescent="0.25">
      <c r="A1798" s="3">
        <v>1795</v>
      </c>
      <c r="B1798" s="3" t="str">
        <f>"201410002600"</f>
        <v>201410002600</v>
      </c>
    </row>
    <row r="1799" spans="1:2" x14ac:dyDescent="0.25">
      <c r="A1799" s="3">
        <v>1796</v>
      </c>
      <c r="B1799" s="3" t="str">
        <f>"201410002640"</f>
        <v>201410002640</v>
      </c>
    </row>
    <row r="1800" spans="1:2" x14ac:dyDescent="0.25">
      <c r="A1800" s="3">
        <v>1797</v>
      </c>
      <c r="B1800" s="3" t="str">
        <f>"201410002994"</f>
        <v>201410002994</v>
      </c>
    </row>
    <row r="1801" spans="1:2" x14ac:dyDescent="0.25">
      <c r="A1801" s="3">
        <v>1798</v>
      </c>
      <c r="B1801" s="3" t="str">
        <f>"201410003100"</f>
        <v>201410003100</v>
      </c>
    </row>
    <row r="1802" spans="1:2" x14ac:dyDescent="0.25">
      <c r="A1802" s="3">
        <v>1799</v>
      </c>
      <c r="B1802" s="3" t="str">
        <f>"201410003132"</f>
        <v>201410003132</v>
      </c>
    </row>
    <row r="1803" spans="1:2" x14ac:dyDescent="0.25">
      <c r="A1803" s="3">
        <v>1800</v>
      </c>
      <c r="B1803" s="3" t="str">
        <f>"201410003224"</f>
        <v>201410003224</v>
      </c>
    </row>
    <row r="1804" spans="1:2" x14ac:dyDescent="0.25">
      <c r="A1804" s="3">
        <v>1801</v>
      </c>
      <c r="B1804" s="3" t="str">
        <f>"201410003302"</f>
        <v>201410003302</v>
      </c>
    </row>
    <row r="1805" spans="1:2" x14ac:dyDescent="0.25">
      <c r="A1805" s="3">
        <v>1802</v>
      </c>
      <c r="B1805" s="3" t="str">
        <f>"201410003334"</f>
        <v>201410003334</v>
      </c>
    </row>
    <row r="1806" spans="1:2" x14ac:dyDescent="0.25">
      <c r="A1806" s="3">
        <v>1803</v>
      </c>
      <c r="B1806" s="3" t="str">
        <f>"201410003470"</f>
        <v>201410003470</v>
      </c>
    </row>
    <row r="1807" spans="1:2" x14ac:dyDescent="0.25">
      <c r="A1807" s="3">
        <v>1804</v>
      </c>
      <c r="B1807" s="3" t="str">
        <f>"201410003647"</f>
        <v>201410003647</v>
      </c>
    </row>
    <row r="1808" spans="1:2" x14ac:dyDescent="0.25">
      <c r="A1808" s="3">
        <v>1805</v>
      </c>
      <c r="B1808" s="3" t="str">
        <f>"201410003695"</f>
        <v>201410003695</v>
      </c>
    </row>
    <row r="1809" spans="1:2" x14ac:dyDescent="0.25">
      <c r="A1809" s="3">
        <v>1806</v>
      </c>
      <c r="B1809" s="3" t="str">
        <f>"201410003773"</f>
        <v>201410003773</v>
      </c>
    </row>
    <row r="1810" spans="1:2" x14ac:dyDescent="0.25">
      <c r="A1810" s="3">
        <v>1807</v>
      </c>
      <c r="B1810" s="3" t="str">
        <f>"201410003780"</f>
        <v>201410003780</v>
      </c>
    </row>
    <row r="1811" spans="1:2" x14ac:dyDescent="0.25">
      <c r="A1811" s="3">
        <v>1808</v>
      </c>
      <c r="B1811" s="3" t="str">
        <f>"201410003796"</f>
        <v>201410003796</v>
      </c>
    </row>
    <row r="1812" spans="1:2" x14ac:dyDescent="0.25">
      <c r="A1812" s="3">
        <v>1809</v>
      </c>
      <c r="B1812" s="3" t="str">
        <f>"201410003867"</f>
        <v>201410003867</v>
      </c>
    </row>
    <row r="1813" spans="1:2" x14ac:dyDescent="0.25">
      <c r="A1813" s="3">
        <v>1810</v>
      </c>
      <c r="B1813" s="3" t="str">
        <f>"201410003935"</f>
        <v>201410003935</v>
      </c>
    </row>
    <row r="1814" spans="1:2" x14ac:dyDescent="0.25">
      <c r="A1814" s="3">
        <v>1811</v>
      </c>
      <c r="B1814" s="3" t="str">
        <f>"201410004238"</f>
        <v>201410004238</v>
      </c>
    </row>
    <row r="1815" spans="1:2" x14ac:dyDescent="0.25">
      <c r="A1815" s="3">
        <v>1812</v>
      </c>
      <c r="B1815" s="3" t="str">
        <f>"201410004588"</f>
        <v>201410004588</v>
      </c>
    </row>
    <row r="1816" spans="1:2" x14ac:dyDescent="0.25">
      <c r="A1816" s="3">
        <v>1813</v>
      </c>
      <c r="B1816" s="3" t="str">
        <f>"201410004684"</f>
        <v>201410004684</v>
      </c>
    </row>
    <row r="1817" spans="1:2" x14ac:dyDescent="0.25">
      <c r="A1817" s="3">
        <v>1814</v>
      </c>
      <c r="B1817" s="3" t="str">
        <f>"201410005745"</f>
        <v>201410005745</v>
      </c>
    </row>
    <row r="1818" spans="1:2" x14ac:dyDescent="0.25">
      <c r="A1818" s="3">
        <v>1815</v>
      </c>
      <c r="B1818" s="3" t="str">
        <f>"201410005852"</f>
        <v>201410005852</v>
      </c>
    </row>
    <row r="1819" spans="1:2" x14ac:dyDescent="0.25">
      <c r="A1819" s="3">
        <v>1816</v>
      </c>
      <c r="B1819" s="3" t="str">
        <f>"201410005987"</f>
        <v>201410005987</v>
      </c>
    </row>
    <row r="1820" spans="1:2" x14ac:dyDescent="0.25">
      <c r="A1820" s="3">
        <v>1817</v>
      </c>
      <c r="B1820" s="3" t="str">
        <f>"201410006191"</f>
        <v>201410006191</v>
      </c>
    </row>
    <row r="1821" spans="1:2" x14ac:dyDescent="0.25">
      <c r="A1821" s="3">
        <v>1818</v>
      </c>
      <c r="B1821" s="3" t="str">
        <f>"201410006597"</f>
        <v>201410006597</v>
      </c>
    </row>
    <row r="1822" spans="1:2" x14ac:dyDescent="0.25">
      <c r="A1822" s="3">
        <v>1819</v>
      </c>
      <c r="B1822" s="3" t="str">
        <f>"201410006998"</f>
        <v>201410006998</v>
      </c>
    </row>
    <row r="1823" spans="1:2" x14ac:dyDescent="0.25">
      <c r="A1823" s="3">
        <v>1820</v>
      </c>
      <c r="B1823" s="3" t="str">
        <f>"201410007208"</f>
        <v>201410007208</v>
      </c>
    </row>
    <row r="1824" spans="1:2" x14ac:dyDescent="0.25">
      <c r="A1824" s="3">
        <v>1821</v>
      </c>
      <c r="B1824" s="3" t="str">
        <f>"201410007262"</f>
        <v>201410007262</v>
      </c>
    </row>
    <row r="1825" spans="1:2" x14ac:dyDescent="0.25">
      <c r="A1825" s="3">
        <v>1822</v>
      </c>
      <c r="B1825" s="3" t="str">
        <f>"201410007380"</f>
        <v>201410007380</v>
      </c>
    </row>
    <row r="1826" spans="1:2" x14ac:dyDescent="0.25">
      <c r="A1826" s="3">
        <v>1823</v>
      </c>
      <c r="B1826" s="3" t="str">
        <f>"201410007404"</f>
        <v>201410007404</v>
      </c>
    </row>
    <row r="1827" spans="1:2" x14ac:dyDescent="0.25">
      <c r="A1827" s="3">
        <v>1824</v>
      </c>
      <c r="B1827" s="3" t="str">
        <f>"201410007770"</f>
        <v>201410007770</v>
      </c>
    </row>
    <row r="1828" spans="1:2" x14ac:dyDescent="0.25">
      <c r="A1828" s="3">
        <v>1825</v>
      </c>
      <c r="B1828" s="3" t="str">
        <f>"201410007809"</f>
        <v>201410007809</v>
      </c>
    </row>
    <row r="1829" spans="1:2" x14ac:dyDescent="0.25">
      <c r="A1829" s="3">
        <v>1826</v>
      </c>
      <c r="B1829" s="3" t="str">
        <f>"201410007957"</f>
        <v>201410007957</v>
      </c>
    </row>
    <row r="1830" spans="1:2" x14ac:dyDescent="0.25">
      <c r="A1830" s="3">
        <v>1827</v>
      </c>
      <c r="B1830" s="3" t="str">
        <f>"201410008431"</f>
        <v>201410008431</v>
      </c>
    </row>
    <row r="1831" spans="1:2" x14ac:dyDescent="0.25">
      <c r="A1831" s="3">
        <v>1828</v>
      </c>
      <c r="B1831" s="3" t="str">
        <f>"201410008786"</f>
        <v>201410008786</v>
      </c>
    </row>
    <row r="1832" spans="1:2" x14ac:dyDescent="0.25">
      <c r="A1832" s="3">
        <v>1829</v>
      </c>
      <c r="B1832" s="3" t="str">
        <f>"201410008803"</f>
        <v>201410008803</v>
      </c>
    </row>
    <row r="1833" spans="1:2" x14ac:dyDescent="0.25">
      <c r="A1833" s="3">
        <v>1830</v>
      </c>
      <c r="B1833" s="3" t="str">
        <f>"201410008990"</f>
        <v>201410008990</v>
      </c>
    </row>
    <row r="1834" spans="1:2" x14ac:dyDescent="0.25">
      <c r="A1834" s="3">
        <v>1831</v>
      </c>
      <c r="B1834" s="3" t="str">
        <f>"201410009021"</f>
        <v>201410009021</v>
      </c>
    </row>
    <row r="1835" spans="1:2" x14ac:dyDescent="0.25">
      <c r="A1835" s="3">
        <v>1832</v>
      </c>
      <c r="B1835" s="3" t="str">
        <f>"201410009146"</f>
        <v>201410009146</v>
      </c>
    </row>
    <row r="1836" spans="1:2" x14ac:dyDescent="0.25">
      <c r="A1836" s="3">
        <v>1833</v>
      </c>
      <c r="B1836" s="3" t="str">
        <f>"201410009208"</f>
        <v>201410009208</v>
      </c>
    </row>
    <row r="1837" spans="1:2" x14ac:dyDescent="0.25">
      <c r="A1837" s="3">
        <v>1834</v>
      </c>
      <c r="B1837" s="3" t="str">
        <f>"201410009438"</f>
        <v>201410009438</v>
      </c>
    </row>
    <row r="1838" spans="1:2" x14ac:dyDescent="0.25">
      <c r="A1838" s="3">
        <v>1835</v>
      </c>
      <c r="B1838" s="3" t="str">
        <f>"201410009469"</f>
        <v>201410009469</v>
      </c>
    </row>
    <row r="1839" spans="1:2" x14ac:dyDescent="0.25">
      <c r="A1839" s="3">
        <v>1836</v>
      </c>
      <c r="B1839" s="3" t="str">
        <f>"201410009543"</f>
        <v>201410009543</v>
      </c>
    </row>
    <row r="1840" spans="1:2" x14ac:dyDescent="0.25">
      <c r="A1840" s="3">
        <v>1837</v>
      </c>
      <c r="B1840" s="3" t="str">
        <f>"201410009582"</f>
        <v>201410009582</v>
      </c>
    </row>
    <row r="1841" spans="1:2" x14ac:dyDescent="0.25">
      <c r="A1841" s="3">
        <v>1838</v>
      </c>
      <c r="B1841" s="3" t="str">
        <f>"201410009632"</f>
        <v>201410009632</v>
      </c>
    </row>
    <row r="1842" spans="1:2" x14ac:dyDescent="0.25">
      <c r="A1842" s="3">
        <v>1839</v>
      </c>
      <c r="B1842" s="3" t="str">
        <f>"201410009712"</f>
        <v>201410009712</v>
      </c>
    </row>
    <row r="1843" spans="1:2" x14ac:dyDescent="0.25">
      <c r="A1843" s="3">
        <v>1840</v>
      </c>
      <c r="B1843" s="3" t="str">
        <f>"201410009732"</f>
        <v>201410009732</v>
      </c>
    </row>
    <row r="1844" spans="1:2" x14ac:dyDescent="0.25">
      <c r="A1844" s="3">
        <v>1841</v>
      </c>
      <c r="B1844" s="3" t="str">
        <f>"201410009735"</f>
        <v>201410009735</v>
      </c>
    </row>
    <row r="1845" spans="1:2" x14ac:dyDescent="0.25">
      <c r="A1845" s="3">
        <v>1842</v>
      </c>
      <c r="B1845" s="3" t="str">
        <f>"201410009843"</f>
        <v>201410009843</v>
      </c>
    </row>
    <row r="1846" spans="1:2" x14ac:dyDescent="0.25">
      <c r="A1846" s="3">
        <v>1843</v>
      </c>
      <c r="B1846" s="3" t="str">
        <f>"201410009845"</f>
        <v>201410009845</v>
      </c>
    </row>
    <row r="1847" spans="1:2" x14ac:dyDescent="0.25">
      <c r="A1847" s="3">
        <v>1844</v>
      </c>
      <c r="B1847" s="3" t="str">
        <f>"201410009909"</f>
        <v>201410009909</v>
      </c>
    </row>
    <row r="1848" spans="1:2" x14ac:dyDescent="0.25">
      <c r="A1848" s="3">
        <v>1845</v>
      </c>
      <c r="B1848" s="3" t="str">
        <f>"201410009912"</f>
        <v>201410009912</v>
      </c>
    </row>
    <row r="1849" spans="1:2" x14ac:dyDescent="0.25">
      <c r="A1849" s="3">
        <v>1846</v>
      </c>
      <c r="B1849" s="3" t="str">
        <f>"201410010090"</f>
        <v>201410010090</v>
      </c>
    </row>
    <row r="1850" spans="1:2" x14ac:dyDescent="0.25">
      <c r="A1850" s="3">
        <v>1847</v>
      </c>
      <c r="B1850" s="3" t="str">
        <f>"201410010100"</f>
        <v>201410010100</v>
      </c>
    </row>
    <row r="1851" spans="1:2" x14ac:dyDescent="0.25">
      <c r="A1851" s="3">
        <v>1848</v>
      </c>
      <c r="B1851" s="3" t="str">
        <f>"201410010263"</f>
        <v>201410010263</v>
      </c>
    </row>
    <row r="1852" spans="1:2" x14ac:dyDescent="0.25">
      <c r="A1852" s="3">
        <v>1849</v>
      </c>
      <c r="B1852" s="3" t="str">
        <f>"201410010328"</f>
        <v>201410010328</v>
      </c>
    </row>
    <row r="1853" spans="1:2" x14ac:dyDescent="0.25">
      <c r="A1853" s="3">
        <v>1850</v>
      </c>
      <c r="B1853" s="3" t="str">
        <f>"201410010413"</f>
        <v>201410010413</v>
      </c>
    </row>
    <row r="1854" spans="1:2" x14ac:dyDescent="0.25">
      <c r="A1854" s="3">
        <v>1851</v>
      </c>
      <c r="B1854" s="3" t="str">
        <f>"201410010419"</f>
        <v>201410010419</v>
      </c>
    </row>
    <row r="1855" spans="1:2" x14ac:dyDescent="0.25">
      <c r="A1855" s="3">
        <v>1852</v>
      </c>
      <c r="B1855" s="3" t="str">
        <f>"201410010426"</f>
        <v>201410010426</v>
      </c>
    </row>
    <row r="1856" spans="1:2" x14ac:dyDescent="0.25">
      <c r="A1856" s="3">
        <v>1853</v>
      </c>
      <c r="B1856" s="3" t="str">
        <f>"201410010427"</f>
        <v>201410010427</v>
      </c>
    </row>
    <row r="1857" spans="1:2" x14ac:dyDescent="0.25">
      <c r="A1857" s="3">
        <v>1854</v>
      </c>
      <c r="B1857" s="3" t="str">
        <f>"201410010458"</f>
        <v>201410010458</v>
      </c>
    </row>
    <row r="1858" spans="1:2" x14ac:dyDescent="0.25">
      <c r="A1858" s="3">
        <v>1855</v>
      </c>
      <c r="B1858" s="3" t="str">
        <f>"201410010525"</f>
        <v>201410010525</v>
      </c>
    </row>
    <row r="1859" spans="1:2" x14ac:dyDescent="0.25">
      <c r="A1859" s="3">
        <v>1856</v>
      </c>
      <c r="B1859" s="3" t="str">
        <f>"201410010636"</f>
        <v>201410010636</v>
      </c>
    </row>
    <row r="1860" spans="1:2" x14ac:dyDescent="0.25">
      <c r="A1860" s="3">
        <v>1857</v>
      </c>
      <c r="B1860" s="3" t="str">
        <f>"201410010742"</f>
        <v>201410010742</v>
      </c>
    </row>
    <row r="1861" spans="1:2" x14ac:dyDescent="0.25">
      <c r="A1861" s="3">
        <v>1858</v>
      </c>
      <c r="B1861" s="3" t="str">
        <f>"201410010803"</f>
        <v>201410010803</v>
      </c>
    </row>
    <row r="1862" spans="1:2" x14ac:dyDescent="0.25">
      <c r="A1862" s="3">
        <v>1859</v>
      </c>
      <c r="B1862" s="3" t="str">
        <f>"201410010892"</f>
        <v>201410010892</v>
      </c>
    </row>
    <row r="1863" spans="1:2" x14ac:dyDescent="0.25">
      <c r="A1863" s="3">
        <v>1860</v>
      </c>
      <c r="B1863" s="3" t="str">
        <f>"201410010967"</f>
        <v>201410010967</v>
      </c>
    </row>
    <row r="1864" spans="1:2" x14ac:dyDescent="0.25">
      <c r="A1864" s="3">
        <v>1861</v>
      </c>
      <c r="B1864" s="3" t="str">
        <f>"201410011008"</f>
        <v>201410011008</v>
      </c>
    </row>
    <row r="1865" spans="1:2" x14ac:dyDescent="0.25">
      <c r="A1865" s="3">
        <v>1862</v>
      </c>
      <c r="B1865" s="3" t="str">
        <f>"201410011154"</f>
        <v>201410011154</v>
      </c>
    </row>
    <row r="1866" spans="1:2" x14ac:dyDescent="0.25">
      <c r="A1866" s="3">
        <v>1863</v>
      </c>
      <c r="B1866" s="3" t="str">
        <f>"201410011338"</f>
        <v>201410011338</v>
      </c>
    </row>
    <row r="1867" spans="1:2" x14ac:dyDescent="0.25">
      <c r="A1867" s="3">
        <v>1864</v>
      </c>
      <c r="B1867" s="3" t="str">
        <f>"201410011671"</f>
        <v>201410011671</v>
      </c>
    </row>
    <row r="1868" spans="1:2" x14ac:dyDescent="0.25">
      <c r="A1868" s="3">
        <v>1865</v>
      </c>
      <c r="B1868" s="3" t="str">
        <f>"201410011694"</f>
        <v>201410011694</v>
      </c>
    </row>
    <row r="1869" spans="1:2" x14ac:dyDescent="0.25">
      <c r="A1869" s="3">
        <v>1866</v>
      </c>
      <c r="B1869" s="3" t="str">
        <f>"201410012098"</f>
        <v>201410012098</v>
      </c>
    </row>
    <row r="1870" spans="1:2" x14ac:dyDescent="0.25">
      <c r="A1870" s="3">
        <v>1867</v>
      </c>
      <c r="B1870" s="3" t="str">
        <f>"201410012115"</f>
        <v>201410012115</v>
      </c>
    </row>
    <row r="1871" spans="1:2" x14ac:dyDescent="0.25">
      <c r="A1871" s="3">
        <v>1868</v>
      </c>
      <c r="B1871" s="3" t="str">
        <f>"201410012253"</f>
        <v>201410012253</v>
      </c>
    </row>
    <row r="1872" spans="1:2" x14ac:dyDescent="0.25">
      <c r="A1872" s="3">
        <v>1869</v>
      </c>
      <c r="B1872" s="3" t="str">
        <f>"201410012267"</f>
        <v>201410012267</v>
      </c>
    </row>
    <row r="1873" spans="1:2" x14ac:dyDescent="0.25">
      <c r="A1873" s="3">
        <v>1870</v>
      </c>
      <c r="B1873" s="3" t="str">
        <f>"201410012331"</f>
        <v>201410012331</v>
      </c>
    </row>
    <row r="1874" spans="1:2" x14ac:dyDescent="0.25">
      <c r="A1874" s="3">
        <v>1871</v>
      </c>
      <c r="B1874" s="3" t="str">
        <f>"201411000283"</f>
        <v>201411000283</v>
      </c>
    </row>
    <row r="1875" spans="1:2" x14ac:dyDescent="0.25">
      <c r="A1875" s="3">
        <v>1872</v>
      </c>
      <c r="B1875" s="3" t="str">
        <f>"201411000343"</f>
        <v>201411000343</v>
      </c>
    </row>
    <row r="1876" spans="1:2" x14ac:dyDescent="0.25">
      <c r="A1876" s="3">
        <v>1873</v>
      </c>
      <c r="B1876" s="3" t="str">
        <f>"201411000560"</f>
        <v>201411000560</v>
      </c>
    </row>
    <row r="1877" spans="1:2" x14ac:dyDescent="0.25">
      <c r="A1877" s="3">
        <v>1874</v>
      </c>
      <c r="B1877" s="3" t="str">
        <f>"201411000584"</f>
        <v>201411000584</v>
      </c>
    </row>
    <row r="1878" spans="1:2" x14ac:dyDescent="0.25">
      <c r="A1878" s="3">
        <v>1875</v>
      </c>
      <c r="B1878" s="3" t="str">
        <f>"201411001528"</f>
        <v>201411001528</v>
      </c>
    </row>
    <row r="1879" spans="1:2" x14ac:dyDescent="0.25">
      <c r="A1879" s="3">
        <v>1876</v>
      </c>
      <c r="B1879" s="3" t="str">
        <f>"201411001628"</f>
        <v>201411001628</v>
      </c>
    </row>
    <row r="1880" spans="1:2" x14ac:dyDescent="0.25">
      <c r="A1880" s="3">
        <v>1877</v>
      </c>
      <c r="B1880" s="3" t="str">
        <f>"201411002005"</f>
        <v>201411002005</v>
      </c>
    </row>
    <row r="1881" spans="1:2" x14ac:dyDescent="0.25">
      <c r="A1881" s="3">
        <v>1878</v>
      </c>
      <c r="B1881" s="3" t="str">
        <f>"201411002375"</f>
        <v>201411002375</v>
      </c>
    </row>
    <row r="1882" spans="1:2" x14ac:dyDescent="0.25">
      <c r="A1882" s="3">
        <v>1879</v>
      </c>
      <c r="B1882" s="3" t="str">
        <f>"201411002710"</f>
        <v>201411002710</v>
      </c>
    </row>
    <row r="1883" spans="1:2" x14ac:dyDescent="0.25">
      <c r="A1883" s="3">
        <v>1880</v>
      </c>
      <c r="B1883" s="3" t="str">
        <f>"201411002839"</f>
        <v>201411002839</v>
      </c>
    </row>
    <row r="1884" spans="1:2" x14ac:dyDescent="0.25">
      <c r="A1884" s="3">
        <v>1881</v>
      </c>
      <c r="B1884" s="3" t="str">
        <f>"201411003302"</f>
        <v>201411003302</v>
      </c>
    </row>
    <row r="1885" spans="1:2" x14ac:dyDescent="0.25">
      <c r="A1885" s="3">
        <v>1882</v>
      </c>
      <c r="B1885" s="3" t="str">
        <f>"201412000044"</f>
        <v>201412000044</v>
      </c>
    </row>
    <row r="1886" spans="1:2" x14ac:dyDescent="0.25">
      <c r="A1886" s="3">
        <v>1883</v>
      </c>
      <c r="B1886" s="3" t="str">
        <f>"201412000070"</f>
        <v>201412000070</v>
      </c>
    </row>
    <row r="1887" spans="1:2" x14ac:dyDescent="0.25">
      <c r="A1887" s="3">
        <v>1884</v>
      </c>
      <c r="B1887" s="3" t="str">
        <f>"201412000119"</f>
        <v>201412000119</v>
      </c>
    </row>
    <row r="1888" spans="1:2" x14ac:dyDescent="0.25">
      <c r="A1888" s="3">
        <v>1885</v>
      </c>
      <c r="B1888" s="3" t="str">
        <f>"201412000417"</f>
        <v>201412000417</v>
      </c>
    </row>
    <row r="1889" spans="1:2" x14ac:dyDescent="0.25">
      <c r="A1889" s="3">
        <v>1886</v>
      </c>
      <c r="B1889" s="3" t="str">
        <f>"201412000764"</f>
        <v>201412000764</v>
      </c>
    </row>
    <row r="1890" spans="1:2" x14ac:dyDescent="0.25">
      <c r="A1890" s="3">
        <v>1887</v>
      </c>
      <c r="B1890" s="3" t="str">
        <f>"201412001243"</f>
        <v>201412001243</v>
      </c>
    </row>
    <row r="1891" spans="1:2" x14ac:dyDescent="0.25">
      <c r="A1891" s="3">
        <v>1888</v>
      </c>
      <c r="B1891" s="3" t="str">
        <f>"201412001283"</f>
        <v>201412001283</v>
      </c>
    </row>
    <row r="1892" spans="1:2" x14ac:dyDescent="0.25">
      <c r="A1892" s="3">
        <v>1889</v>
      </c>
      <c r="B1892" s="3" t="str">
        <f>"201412001373"</f>
        <v>201412001373</v>
      </c>
    </row>
    <row r="1893" spans="1:2" x14ac:dyDescent="0.25">
      <c r="A1893" s="3">
        <v>1890</v>
      </c>
      <c r="B1893" s="3" t="str">
        <f>"201412001442"</f>
        <v>201412001442</v>
      </c>
    </row>
    <row r="1894" spans="1:2" x14ac:dyDescent="0.25">
      <c r="A1894" s="3">
        <v>1891</v>
      </c>
      <c r="B1894" s="3" t="str">
        <f>"201412001721"</f>
        <v>201412001721</v>
      </c>
    </row>
    <row r="1895" spans="1:2" x14ac:dyDescent="0.25">
      <c r="A1895" s="3">
        <v>1892</v>
      </c>
      <c r="B1895" s="3" t="str">
        <f>"201412001795"</f>
        <v>201412001795</v>
      </c>
    </row>
    <row r="1896" spans="1:2" x14ac:dyDescent="0.25">
      <c r="A1896" s="3">
        <v>1893</v>
      </c>
      <c r="B1896" s="3" t="str">
        <f>"201412001895"</f>
        <v>201412001895</v>
      </c>
    </row>
    <row r="1897" spans="1:2" x14ac:dyDescent="0.25">
      <c r="A1897" s="3">
        <v>1894</v>
      </c>
      <c r="B1897" s="3" t="str">
        <f>"201412002084"</f>
        <v>201412002084</v>
      </c>
    </row>
    <row r="1898" spans="1:2" x14ac:dyDescent="0.25">
      <c r="A1898" s="3">
        <v>1895</v>
      </c>
      <c r="B1898" s="3" t="str">
        <f>"201412002196"</f>
        <v>201412002196</v>
      </c>
    </row>
    <row r="1899" spans="1:2" x14ac:dyDescent="0.25">
      <c r="A1899" s="3">
        <v>1896</v>
      </c>
      <c r="B1899" s="3" t="str">
        <f>"201412002319"</f>
        <v>201412002319</v>
      </c>
    </row>
    <row r="1900" spans="1:2" x14ac:dyDescent="0.25">
      <c r="A1900" s="3">
        <v>1897</v>
      </c>
      <c r="B1900" s="3" t="str">
        <f>"201412002600"</f>
        <v>201412002600</v>
      </c>
    </row>
    <row r="1901" spans="1:2" x14ac:dyDescent="0.25">
      <c r="A1901" s="3">
        <v>1898</v>
      </c>
      <c r="B1901" s="3" t="str">
        <f>"201412002786"</f>
        <v>201412002786</v>
      </c>
    </row>
    <row r="1902" spans="1:2" x14ac:dyDescent="0.25">
      <c r="A1902" s="3">
        <v>1899</v>
      </c>
      <c r="B1902" s="3" t="str">
        <f>"201412002938"</f>
        <v>201412002938</v>
      </c>
    </row>
    <row r="1903" spans="1:2" x14ac:dyDescent="0.25">
      <c r="A1903" s="3">
        <v>1900</v>
      </c>
      <c r="B1903" s="3" t="str">
        <f>"201412003903"</f>
        <v>201412003903</v>
      </c>
    </row>
    <row r="1904" spans="1:2" x14ac:dyDescent="0.25">
      <c r="A1904" s="3">
        <v>1901</v>
      </c>
      <c r="B1904" s="3" t="str">
        <f>"201412004112"</f>
        <v>201412004112</v>
      </c>
    </row>
    <row r="1905" spans="1:2" x14ac:dyDescent="0.25">
      <c r="A1905" s="3">
        <v>1902</v>
      </c>
      <c r="B1905" s="3" t="str">
        <f>"201412004275"</f>
        <v>201412004275</v>
      </c>
    </row>
    <row r="1906" spans="1:2" x14ac:dyDescent="0.25">
      <c r="A1906" s="3">
        <v>1903</v>
      </c>
      <c r="B1906" s="3" t="str">
        <f>"201412004372"</f>
        <v>201412004372</v>
      </c>
    </row>
    <row r="1907" spans="1:2" x14ac:dyDescent="0.25">
      <c r="A1907" s="3">
        <v>1904</v>
      </c>
      <c r="B1907" s="3" t="str">
        <f>"201412004658"</f>
        <v>201412004658</v>
      </c>
    </row>
    <row r="1908" spans="1:2" x14ac:dyDescent="0.25">
      <c r="A1908" s="3">
        <v>1905</v>
      </c>
      <c r="B1908" s="3" t="str">
        <f>"201412005248"</f>
        <v>201412005248</v>
      </c>
    </row>
    <row r="1909" spans="1:2" x14ac:dyDescent="0.25">
      <c r="A1909" s="3">
        <v>1906</v>
      </c>
      <c r="B1909" s="3" t="str">
        <f>"201412005801"</f>
        <v>201412005801</v>
      </c>
    </row>
    <row r="1910" spans="1:2" x14ac:dyDescent="0.25">
      <c r="A1910" s="3">
        <v>1907</v>
      </c>
      <c r="B1910" s="3" t="str">
        <f>"201412005818"</f>
        <v>201412005818</v>
      </c>
    </row>
    <row r="1911" spans="1:2" x14ac:dyDescent="0.25">
      <c r="A1911" s="3">
        <v>1908</v>
      </c>
      <c r="B1911" s="3" t="str">
        <f>"201412005823"</f>
        <v>201412005823</v>
      </c>
    </row>
    <row r="1912" spans="1:2" x14ac:dyDescent="0.25">
      <c r="A1912" s="3">
        <v>1909</v>
      </c>
      <c r="B1912" s="3" t="str">
        <f>"201412006277"</f>
        <v>201412006277</v>
      </c>
    </row>
    <row r="1913" spans="1:2" x14ac:dyDescent="0.25">
      <c r="A1913" s="3">
        <v>1910</v>
      </c>
      <c r="B1913" s="3" t="str">
        <f>"201412006864"</f>
        <v>201412006864</v>
      </c>
    </row>
    <row r="1914" spans="1:2" x14ac:dyDescent="0.25">
      <c r="A1914" s="3">
        <v>1911</v>
      </c>
      <c r="B1914" s="3" t="str">
        <f>"201412006906"</f>
        <v>201412006906</v>
      </c>
    </row>
    <row r="1915" spans="1:2" x14ac:dyDescent="0.25">
      <c r="A1915" s="3">
        <v>1912</v>
      </c>
      <c r="B1915" s="3" t="str">
        <f>"201412006914"</f>
        <v>201412006914</v>
      </c>
    </row>
    <row r="1916" spans="1:2" x14ac:dyDescent="0.25">
      <c r="A1916" s="3">
        <v>1913</v>
      </c>
      <c r="B1916" s="3" t="str">
        <f>"201412007004"</f>
        <v>201412007004</v>
      </c>
    </row>
    <row r="1917" spans="1:2" x14ac:dyDescent="0.25">
      <c r="A1917" s="3">
        <v>1914</v>
      </c>
      <c r="B1917" s="3" t="str">
        <f>"201412007087"</f>
        <v>201412007087</v>
      </c>
    </row>
    <row r="1918" spans="1:2" x14ac:dyDescent="0.25">
      <c r="A1918" s="3">
        <v>1915</v>
      </c>
      <c r="B1918" s="3" t="str">
        <f>"201412007252"</f>
        <v>201412007252</v>
      </c>
    </row>
    <row r="1919" spans="1:2" x14ac:dyDescent="0.25">
      <c r="A1919" s="3">
        <v>1916</v>
      </c>
      <c r="B1919" s="3" t="str">
        <f>"201412007283"</f>
        <v>201412007283</v>
      </c>
    </row>
    <row r="1920" spans="1:2" x14ac:dyDescent="0.25">
      <c r="A1920" s="3">
        <v>1917</v>
      </c>
      <c r="B1920" s="3" t="str">
        <f>"201501000152"</f>
        <v>201501000152</v>
      </c>
    </row>
    <row r="1921" spans="1:2" x14ac:dyDescent="0.25">
      <c r="A1921" s="3">
        <v>1918</v>
      </c>
      <c r="B1921" s="3" t="str">
        <f>"201501000183"</f>
        <v>201501000183</v>
      </c>
    </row>
    <row r="1922" spans="1:2" x14ac:dyDescent="0.25">
      <c r="A1922" s="3">
        <v>1919</v>
      </c>
      <c r="B1922" s="3" t="str">
        <f>"201501000251"</f>
        <v>201501000251</v>
      </c>
    </row>
    <row r="1923" spans="1:2" x14ac:dyDescent="0.25">
      <c r="A1923" s="3">
        <v>1920</v>
      </c>
      <c r="B1923" s="3" t="str">
        <f>"201502000007"</f>
        <v>201502000007</v>
      </c>
    </row>
    <row r="1924" spans="1:2" x14ac:dyDescent="0.25">
      <c r="A1924" s="3">
        <v>1921</v>
      </c>
      <c r="B1924" s="3" t="str">
        <f>"201502000949"</f>
        <v>201502000949</v>
      </c>
    </row>
    <row r="1925" spans="1:2" x14ac:dyDescent="0.25">
      <c r="A1925" s="3">
        <v>1922</v>
      </c>
      <c r="B1925" s="3" t="str">
        <f>"201502001001"</f>
        <v>201502001001</v>
      </c>
    </row>
    <row r="1926" spans="1:2" x14ac:dyDescent="0.25">
      <c r="A1926" s="3">
        <v>1923</v>
      </c>
      <c r="B1926" s="3" t="str">
        <f>"201502001216"</f>
        <v>201502001216</v>
      </c>
    </row>
    <row r="1927" spans="1:2" x14ac:dyDescent="0.25">
      <c r="A1927" s="3">
        <v>1924</v>
      </c>
      <c r="B1927" s="3" t="str">
        <f>"201502001687"</f>
        <v>201502001687</v>
      </c>
    </row>
    <row r="1928" spans="1:2" x14ac:dyDescent="0.25">
      <c r="A1928" s="3">
        <v>1925</v>
      </c>
      <c r="B1928" s="3" t="str">
        <f>"201502001952"</f>
        <v>201502001952</v>
      </c>
    </row>
    <row r="1929" spans="1:2" x14ac:dyDescent="0.25">
      <c r="A1929" s="3">
        <v>1926</v>
      </c>
      <c r="B1929" s="3" t="str">
        <f>"201502002251"</f>
        <v>201502002251</v>
      </c>
    </row>
    <row r="1930" spans="1:2" x14ac:dyDescent="0.25">
      <c r="A1930" s="3">
        <v>1927</v>
      </c>
      <c r="B1930" s="3" t="str">
        <f>"201502002297"</f>
        <v>201502002297</v>
      </c>
    </row>
    <row r="1931" spans="1:2" x14ac:dyDescent="0.25">
      <c r="A1931" s="3">
        <v>1928</v>
      </c>
      <c r="B1931" s="3" t="str">
        <f>"201502003719"</f>
        <v>201502003719</v>
      </c>
    </row>
    <row r="1932" spans="1:2" x14ac:dyDescent="0.25">
      <c r="A1932" s="3">
        <v>1929</v>
      </c>
      <c r="B1932" s="3" t="str">
        <f>"201503000066"</f>
        <v>201503000066</v>
      </c>
    </row>
    <row r="1933" spans="1:2" x14ac:dyDescent="0.25">
      <c r="A1933" s="3">
        <v>1930</v>
      </c>
      <c r="B1933" s="3" t="str">
        <f>"201503000190"</f>
        <v>201503000190</v>
      </c>
    </row>
    <row r="1934" spans="1:2" x14ac:dyDescent="0.25">
      <c r="A1934" s="3">
        <v>1931</v>
      </c>
      <c r="B1934" s="3" t="str">
        <f>"201503000252"</f>
        <v>201503000252</v>
      </c>
    </row>
    <row r="1935" spans="1:2" x14ac:dyDescent="0.25">
      <c r="A1935" s="3">
        <v>1932</v>
      </c>
      <c r="B1935" s="3" t="str">
        <f>"201503000291"</f>
        <v>201503000291</v>
      </c>
    </row>
    <row r="1936" spans="1:2" x14ac:dyDescent="0.25">
      <c r="A1936" s="3">
        <v>1933</v>
      </c>
      <c r="B1936" s="3" t="str">
        <f>"201503000445"</f>
        <v>201503000445</v>
      </c>
    </row>
    <row r="1937" spans="1:2" x14ac:dyDescent="0.25">
      <c r="A1937" s="3">
        <v>1934</v>
      </c>
      <c r="B1937" s="3" t="str">
        <f>"201503000473"</f>
        <v>201503000473</v>
      </c>
    </row>
    <row r="1938" spans="1:2" x14ac:dyDescent="0.25">
      <c r="A1938" s="3">
        <v>1935</v>
      </c>
      <c r="B1938" s="3" t="str">
        <f>"201503000516"</f>
        <v>201503000516</v>
      </c>
    </row>
    <row r="1939" spans="1:2" x14ac:dyDescent="0.25">
      <c r="A1939" s="3">
        <v>1936</v>
      </c>
      <c r="B1939" s="3" t="str">
        <f>"201504000046"</f>
        <v>201504000046</v>
      </c>
    </row>
    <row r="1940" spans="1:2" x14ac:dyDescent="0.25">
      <c r="A1940" s="3">
        <v>1937</v>
      </c>
      <c r="B1940" s="3" t="str">
        <f>"201504000225"</f>
        <v>201504000225</v>
      </c>
    </row>
    <row r="1941" spans="1:2" x14ac:dyDescent="0.25">
      <c r="A1941" s="3">
        <v>1938</v>
      </c>
      <c r="B1941" s="3" t="str">
        <f>"201504000304"</f>
        <v>201504000304</v>
      </c>
    </row>
    <row r="1942" spans="1:2" x14ac:dyDescent="0.25">
      <c r="A1942" s="3">
        <v>1939</v>
      </c>
      <c r="B1942" s="3" t="str">
        <f>"201504000426"</f>
        <v>201504000426</v>
      </c>
    </row>
    <row r="1943" spans="1:2" x14ac:dyDescent="0.25">
      <c r="A1943" s="3">
        <v>1940</v>
      </c>
      <c r="B1943" s="3" t="str">
        <f>"201504000431"</f>
        <v>201504000431</v>
      </c>
    </row>
    <row r="1944" spans="1:2" x14ac:dyDescent="0.25">
      <c r="A1944" s="3">
        <v>1941</v>
      </c>
      <c r="B1944" s="3" t="str">
        <f>"201504000655"</f>
        <v>201504000655</v>
      </c>
    </row>
    <row r="1945" spans="1:2" x14ac:dyDescent="0.25">
      <c r="A1945" s="3">
        <v>1942</v>
      </c>
      <c r="B1945" s="3" t="str">
        <f>"201504000856"</f>
        <v>201504000856</v>
      </c>
    </row>
    <row r="1946" spans="1:2" x14ac:dyDescent="0.25">
      <c r="A1946" s="3">
        <v>1943</v>
      </c>
      <c r="B1946" s="3" t="str">
        <f>"201504000938"</f>
        <v>201504000938</v>
      </c>
    </row>
    <row r="1947" spans="1:2" x14ac:dyDescent="0.25">
      <c r="A1947" s="3">
        <v>1944</v>
      </c>
      <c r="B1947" s="3" t="str">
        <f>"201504000989"</f>
        <v>201504000989</v>
      </c>
    </row>
    <row r="1948" spans="1:2" x14ac:dyDescent="0.25">
      <c r="A1948" s="3">
        <v>1945</v>
      </c>
      <c r="B1948" s="3" t="str">
        <f>"201504001090"</f>
        <v>201504001090</v>
      </c>
    </row>
    <row r="1949" spans="1:2" x14ac:dyDescent="0.25">
      <c r="A1949" s="3">
        <v>1946</v>
      </c>
      <c r="B1949" s="3" t="str">
        <f>"201504001503"</f>
        <v>201504001503</v>
      </c>
    </row>
    <row r="1950" spans="1:2" x14ac:dyDescent="0.25">
      <c r="A1950" s="3">
        <v>1947</v>
      </c>
      <c r="B1950" s="3" t="str">
        <f>"201504001845"</f>
        <v>201504001845</v>
      </c>
    </row>
    <row r="1951" spans="1:2" x14ac:dyDescent="0.25">
      <c r="A1951" s="3">
        <v>1948</v>
      </c>
      <c r="B1951" s="3" t="str">
        <f>"201504001947"</f>
        <v>201504001947</v>
      </c>
    </row>
    <row r="1952" spans="1:2" x14ac:dyDescent="0.25">
      <c r="A1952" s="3">
        <v>1949</v>
      </c>
      <c r="B1952" s="3" t="str">
        <f>"201504002105"</f>
        <v>201504002105</v>
      </c>
    </row>
    <row r="1953" spans="1:2" x14ac:dyDescent="0.25">
      <c r="A1953" s="3">
        <v>1950</v>
      </c>
      <c r="B1953" s="3" t="str">
        <f>"201504002176"</f>
        <v>201504002176</v>
      </c>
    </row>
    <row r="1954" spans="1:2" x14ac:dyDescent="0.25">
      <c r="A1954" s="3">
        <v>1951</v>
      </c>
      <c r="B1954" s="3" t="str">
        <f>"201504002338"</f>
        <v>201504002338</v>
      </c>
    </row>
    <row r="1955" spans="1:2" x14ac:dyDescent="0.25">
      <c r="A1955" s="3">
        <v>1952</v>
      </c>
      <c r="B1955" s="3" t="str">
        <f>"201504002642"</f>
        <v>201504002642</v>
      </c>
    </row>
    <row r="1956" spans="1:2" x14ac:dyDescent="0.25">
      <c r="A1956" s="3">
        <v>1953</v>
      </c>
      <c r="B1956" s="3" t="str">
        <f>"201504002717"</f>
        <v>201504002717</v>
      </c>
    </row>
    <row r="1957" spans="1:2" x14ac:dyDescent="0.25">
      <c r="A1957" s="3">
        <v>1954</v>
      </c>
      <c r="B1957" s="3" t="str">
        <f>"201504002813"</f>
        <v>201504002813</v>
      </c>
    </row>
    <row r="1958" spans="1:2" x14ac:dyDescent="0.25">
      <c r="A1958" s="3">
        <v>1955</v>
      </c>
      <c r="B1958" s="3" t="str">
        <f>"201504003094"</f>
        <v>201504003094</v>
      </c>
    </row>
    <row r="1959" spans="1:2" x14ac:dyDescent="0.25">
      <c r="A1959" s="3">
        <v>1956</v>
      </c>
      <c r="B1959" s="3" t="str">
        <f>"201504003202"</f>
        <v>201504003202</v>
      </c>
    </row>
    <row r="1960" spans="1:2" x14ac:dyDescent="0.25">
      <c r="A1960" s="3">
        <v>1957</v>
      </c>
      <c r="B1960" s="3" t="str">
        <f>"201504003363"</f>
        <v>201504003363</v>
      </c>
    </row>
    <row r="1961" spans="1:2" x14ac:dyDescent="0.25">
      <c r="A1961" s="3">
        <v>1958</v>
      </c>
      <c r="B1961" s="3" t="str">
        <f>"201504003660"</f>
        <v>201504003660</v>
      </c>
    </row>
    <row r="1962" spans="1:2" x14ac:dyDescent="0.25">
      <c r="A1962" s="3">
        <v>1959</v>
      </c>
      <c r="B1962" s="3" t="str">
        <f>"201504003678"</f>
        <v>201504003678</v>
      </c>
    </row>
    <row r="1963" spans="1:2" x14ac:dyDescent="0.25">
      <c r="A1963" s="3">
        <v>1960</v>
      </c>
      <c r="B1963" s="3" t="str">
        <f>"201504003802"</f>
        <v>201504003802</v>
      </c>
    </row>
    <row r="1964" spans="1:2" x14ac:dyDescent="0.25">
      <c r="A1964" s="3">
        <v>1961</v>
      </c>
      <c r="B1964" s="3" t="str">
        <f>"201504003848"</f>
        <v>201504003848</v>
      </c>
    </row>
    <row r="1965" spans="1:2" x14ac:dyDescent="0.25">
      <c r="A1965" s="3">
        <v>1962</v>
      </c>
      <c r="B1965" s="3" t="str">
        <f>"201504004098"</f>
        <v>201504004098</v>
      </c>
    </row>
    <row r="1966" spans="1:2" x14ac:dyDescent="0.25">
      <c r="A1966" s="3">
        <v>1963</v>
      </c>
      <c r="B1966" s="3" t="str">
        <f>"201504004257"</f>
        <v>201504004257</v>
      </c>
    </row>
    <row r="1967" spans="1:2" x14ac:dyDescent="0.25">
      <c r="A1967" s="3">
        <v>1964</v>
      </c>
      <c r="B1967" s="3" t="str">
        <f>"201504004321"</f>
        <v>201504004321</v>
      </c>
    </row>
    <row r="1968" spans="1:2" x14ac:dyDescent="0.25">
      <c r="A1968" s="3">
        <v>1965</v>
      </c>
      <c r="B1968" s="3" t="str">
        <f>"201504004410"</f>
        <v>201504004410</v>
      </c>
    </row>
    <row r="1969" spans="1:2" x14ac:dyDescent="0.25">
      <c r="A1969" s="3">
        <v>1966</v>
      </c>
      <c r="B1969" s="3" t="str">
        <f>"201504004422"</f>
        <v>201504004422</v>
      </c>
    </row>
    <row r="1970" spans="1:2" x14ac:dyDescent="0.25">
      <c r="A1970" s="3">
        <v>1967</v>
      </c>
      <c r="B1970" s="3" t="str">
        <f>"201504004435"</f>
        <v>201504004435</v>
      </c>
    </row>
    <row r="1971" spans="1:2" x14ac:dyDescent="0.25">
      <c r="A1971" s="3">
        <v>1968</v>
      </c>
      <c r="B1971" s="3" t="str">
        <f>"201504004451"</f>
        <v>201504004451</v>
      </c>
    </row>
    <row r="1972" spans="1:2" x14ac:dyDescent="0.25">
      <c r="A1972" s="3">
        <v>1969</v>
      </c>
      <c r="B1972" s="3" t="str">
        <f>"201504004470"</f>
        <v>201504004470</v>
      </c>
    </row>
    <row r="1973" spans="1:2" x14ac:dyDescent="0.25">
      <c r="A1973" s="3">
        <v>1970</v>
      </c>
      <c r="B1973" s="3" t="str">
        <f>"201504004527"</f>
        <v>201504004527</v>
      </c>
    </row>
    <row r="1974" spans="1:2" x14ac:dyDescent="0.25">
      <c r="A1974" s="3">
        <v>1971</v>
      </c>
      <c r="B1974" s="3" t="str">
        <f>"201504004557"</f>
        <v>201504004557</v>
      </c>
    </row>
    <row r="1975" spans="1:2" x14ac:dyDescent="0.25">
      <c r="A1975" s="3">
        <v>1972</v>
      </c>
      <c r="B1975" s="3" t="str">
        <f>"201504004870"</f>
        <v>201504004870</v>
      </c>
    </row>
    <row r="1976" spans="1:2" x14ac:dyDescent="0.25">
      <c r="A1976" s="3">
        <v>1973</v>
      </c>
      <c r="B1976" s="3" t="str">
        <f>"201504004895"</f>
        <v>201504004895</v>
      </c>
    </row>
    <row r="1977" spans="1:2" x14ac:dyDescent="0.25">
      <c r="A1977" s="3">
        <v>1974</v>
      </c>
      <c r="B1977" s="3" t="str">
        <f>"201504004947"</f>
        <v>201504004947</v>
      </c>
    </row>
    <row r="1978" spans="1:2" x14ac:dyDescent="0.25">
      <c r="A1978" s="3">
        <v>1975</v>
      </c>
      <c r="B1978" s="3" t="str">
        <f>"201504004963"</f>
        <v>201504004963</v>
      </c>
    </row>
    <row r="1979" spans="1:2" x14ac:dyDescent="0.25">
      <c r="A1979" s="3">
        <v>1976</v>
      </c>
      <c r="B1979" s="3" t="str">
        <f>"201504005036"</f>
        <v>201504005036</v>
      </c>
    </row>
    <row r="1980" spans="1:2" x14ac:dyDescent="0.25">
      <c r="A1980" s="3">
        <v>1977</v>
      </c>
      <c r="B1980" s="3" t="str">
        <f>"201504005132"</f>
        <v>201504005132</v>
      </c>
    </row>
    <row r="1981" spans="1:2" x14ac:dyDescent="0.25">
      <c r="A1981" s="3">
        <v>1978</v>
      </c>
      <c r="B1981" s="3" t="str">
        <f>"201504005157"</f>
        <v>201504005157</v>
      </c>
    </row>
    <row r="1982" spans="1:2" x14ac:dyDescent="0.25">
      <c r="A1982" s="3">
        <v>1979</v>
      </c>
      <c r="B1982" s="3" t="str">
        <f>"201504005283"</f>
        <v>201504005283</v>
      </c>
    </row>
    <row r="1983" spans="1:2" x14ac:dyDescent="0.25">
      <c r="A1983" s="3">
        <v>1980</v>
      </c>
      <c r="B1983" s="3" t="str">
        <f>"201504005287"</f>
        <v>201504005287</v>
      </c>
    </row>
    <row r="1984" spans="1:2" x14ac:dyDescent="0.25">
      <c r="A1984" s="3">
        <v>1981</v>
      </c>
      <c r="B1984" s="3" t="str">
        <f>"201504005338"</f>
        <v>201504005338</v>
      </c>
    </row>
    <row r="1985" spans="1:2" x14ac:dyDescent="0.25">
      <c r="A1985" s="3">
        <v>1982</v>
      </c>
      <c r="B1985" s="3" t="str">
        <f>"201504005372"</f>
        <v>201504005372</v>
      </c>
    </row>
    <row r="1986" spans="1:2" x14ac:dyDescent="0.25">
      <c r="A1986" s="3">
        <v>1983</v>
      </c>
      <c r="B1986" s="3" t="str">
        <f>"201504005445"</f>
        <v>201504005445</v>
      </c>
    </row>
    <row r="1987" spans="1:2" x14ac:dyDescent="0.25">
      <c r="A1987" s="3">
        <v>1984</v>
      </c>
      <c r="B1987" s="3" t="str">
        <f>"201505000213"</f>
        <v>201505000213</v>
      </c>
    </row>
    <row r="1988" spans="1:2" x14ac:dyDescent="0.25">
      <c r="A1988" s="3">
        <v>1985</v>
      </c>
      <c r="B1988" s="3" t="str">
        <f>"201505000258"</f>
        <v>201505000258</v>
      </c>
    </row>
    <row r="1989" spans="1:2" x14ac:dyDescent="0.25">
      <c r="A1989" s="3">
        <v>1986</v>
      </c>
      <c r="B1989" s="3" t="str">
        <f>"201505000267"</f>
        <v>201505000267</v>
      </c>
    </row>
    <row r="1990" spans="1:2" x14ac:dyDescent="0.25">
      <c r="A1990" s="3">
        <v>1987</v>
      </c>
      <c r="B1990" s="3" t="str">
        <f>"201505000273"</f>
        <v>201505000273</v>
      </c>
    </row>
    <row r="1991" spans="1:2" x14ac:dyDescent="0.25">
      <c r="A1991" s="3">
        <v>1988</v>
      </c>
      <c r="B1991" s="3" t="str">
        <f>"201505000436"</f>
        <v>201505000436</v>
      </c>
    </row>
    <row r="1992" spans="1:2" x14ac:dyDescent="0.25">
      <c r="A1992" s="3">
        <v>1989</v>
      </c>
      <c r="B1992" s="3" t="str">
        <f>"201506000057"</f>
        <v>201506000057</v>
      </c>
    </row>
    <row r="1993" spans="1:2" x14ac:dyDescent="0.25">
      <c r="A1993" s="3">
        <v>1990</v>
      </c>
      <c r="B1993" s="3" t="str">
        <f>"201506000087"</f>
        <v>201506000087</v>
      </c>
    </row>
    <row r="1994" spans="1:2" x14ac:dyDescent="0.25">
      <c r="A1994" s="3">
        <v>1991</v>
      </c>
      <c r="B1994" s="3" t="str">
        <f>"201506000120"</f>
        <v>201506000120</v>
      </c>
    </row>
    <row r="1995" spans="1:2" x14ac:dyDescent="0.25">
      <c r="A1995" s="3">
        <v>1992</v>
      </c>
      <c r="B1995" s="3" t="str">
        <f>"201506000175"</f>
        <v>201506000175</v>
      </c>
    </row>
    <row r="1996" spans="1:2" x14ac:dyDescent="0.25">
      <c r="A1996" s="3">
        <v>1993</v>
      </c>
      <c r="B1996" s="3" t="str">
        <f>"201506000209"</f>
        <v>201506000209</v>
      </c>
    </row>
    <row r="1997" spans="1:2" x14ac:dyDescent="0.25">
      <c r="A1997" s="3">
        <v>1994</v>
      </c>
      <c r="B1997" s="3" t="str">
        <f>"201506000434"</f>
        <v>201506000434</v>
      </c>
    </row>
    <row r="1998" spans="1:2" x14ac:dyDescent="0.25">
      <c r="A1998" s="3">
        <v>1995</v>
      </c>
      <c r="B1998" s="3" t="str">
        <f>"201506000592"</f>
        <v>201506000592</v>
      </c>
    </row>
    <row r="1999" spans="1:2" x14ac:dyDescent="0.25">
      <c r="A1999" s="3">
        <v>1996</v>
      </c>
      <c r="B1999" s="3" t="str">
        <f>"201506000891"</f>
        <v>201506000891</v>
      </c>
    </row>
    <row r="2000" spans="1:2" x14ac:dyDescent="0.25">
      <c r="A2000" s="3">
        <v>1997</v>
      </c>
      <c r="B2000" s="3" t="str">
        <f>"201506000978"</f>
        <v>201506000978</v>
      </c>
    </row>
    <row r="2001" spans="1:2" x14ac:dyDescent="0.25">
      <c r="A2001" s="3">
        <v>1998</v>
      </c>
      <c r="B2001" s="3" t="str">
        <f>"201506001027"</f>
        <v>201506001027</v>
      </c>
    </row>
    <row r="2002" spans="1:2" x14ac:dyDescent="0.25">
      <c r="A2002" s="3">
        <v>1999</v>
      </c>
      <c r="B2002" s="3" t="str">
        <f>"201506001114"</f>
        <v>201506001114</v>
      </c>
    </row>
    <row r="2003" spans="1:2" x14ac:dyDescent="0.25">
      <c r="A2003" s="3">
        <v>2000</v>
      </c>
      <c r="B2003" s="3" t="str">
        <f>"201506001274"</f>
        <v>201506001274</v>
      </c>
    </row>
    <row r="2004" spans="1:2" x14ac:dyDescent="0.25">
      <c r="A2004" s="3">
        <v>2001</v>
      </c>
      <c r="B2004" s="3" t="str">
        <f>"201506001292"</f>
        <v>201506001292</v>
      </c>
    </row>
    <row r="2005" spans="1:2" x14ac:dyDescent="0.25">
      <c r="A2005" s="3">
        <v>2002</v>
      </c>
      <c r="B2005" s="3" t="str">
        <f>"201506001295"</f>
        <v>201506001295</v>
      </c>
    </row>
    <row r="2006" spans="1:2" x14ac:dyDescent="0.25">
      <c r="A2006" s="3">
        <v>2003</v>
      </c>
      <c r="B2006" s="3" t="str">
        <f>"201506001332"</f>
        <v>201506001332</v>
      </c>
    </row>
    <row r="2007" spans="1:2" x14ac:dyDescent="0.25">
      <c r="A2007" s="3">
        <v>2004</v>
      </c>
      <c r="B2007" s="3" t="str">
        <f>"201506001521"</f>
        <v>201506001521</v>
      </c>
    </row>
    <row r="2008" spans="1:2" x14ac:dyDescent="0.25">
      <c r="A2008" s="3">
        <v>2005</v>
      </c>
      <c r="B2008" s="3" t="str">
        <f>"201506001688"</f>
        <v>201506001688</v>
      </c>
    </row>
    <row r="2009" spans="1:2" x14ac:dyDescent="0.25">
      <c r="A2009" s="3">
        <v>2006</v>
      </c>
      <c r="B2009" s="3" t="str">
        <f>"201506001908"</f>
        <v>201506001908</v>
      </c>
    </row>
    <row r="2010" spans="1:2" x14ac:dyDescent="0.25">
      <c r="A2010" s="3">
        <v>2007</v>
      </c>
      <c r="B2010" s="3" t="str">
        <f>"201506002077"</f>
        <v>201506002077</v>
      </c>
    </row>
    <row r="2011" spans="1:2" x14ac:dyDescent="0.25">
      <c r="A2011" s="3">
        <v>2008</v>
      </c>
      <c r="B2011" s="3" t="str">
        <f>"201506002116"</f>
        <v>201506002116</v>
      </c>
    </row>
    <row r="2012" spans="1:2" x14ac:dyDescent="0.25">
      <c r="A2012" s="3">
        <v>2009</v>
      </c>
      <c r="B2012" s="3" t="str">
        <f>"201506002130"</f>
        <v>201506002130</v>
      </c>
    </row>
    <row r="2013" spans="1:2" x14ac:dyDescent="0.25">
      <c r="A2013" s="3">
        <v>2010</v>
      </c>
      <c r="B2013" s="3" t="str">
        <f>"201506002247"</f>
        <v>201506002247</v>
      </c>
    </row>
    <row r="2014" spans="1:2" x14ac:dyDescent="0.25">
      <c r="A2014" s="3">
        <v>2011</v>
      </c>
      <c r="B2014" s="3" t="str">
        <f>"201506002285"</f>
        <v>201506002285</v>
      </c>
    </row>
    <row r="2015" spans="1:2" x14ac:dyDescent="0.25">
      <c r="A2015" s="3">
        <v>2012</v>
      </c>
      <c r="B2015" s="3" t="str">
        <f>"201506002832"</f>
        <v>201506002832</v>
      </c>
    </row>
    <row r="2016" spans="1:2" x14ac:dyDescent="0.25">
      <c r="A2016" s="3">
        <v>2013</v>
      </c>
      <c r="B2016" s="3" t="str">
        <f>"201506002896"</f>
        <v>201506002896</v>
      </c>
    </row>
    <row r="2017" spans="1:2" x14ac:dyDescent="0.25">
      <c r="A2017" s="3">
        <v>2014</v>
      </c>
      <c r="B2017" s="3" t="str">
        <f>"201506002923"</f>
        <v>201506002923</v>
      </c>
    </row>
    <row r="2018" spans="1:2" x14ac:dyDescent="0.25">
      <c r="A2018" s="3">
        <v>2015</v>
      </c>
      <c r="B2018" s="3" t="str">
        <f>"201506002958"</f>
        <v>201506002958</v>
      </c>
    </row>
    <row r="2019" spans="1:2" x14ac:dyDescent="0.25">
      <c r="A2019" s="3">
        <v>2016</v>
      </c>
      <c r="B2019" s="3" t="str">
        <f>"201506003290"</f>
        <v>201506003290</v>
      </c>
    </row>
    <row r="2020" spans="1:2" x14ac:dyDescent="0.25">
      <c r="A2020" s="3">
        <v>2017</v>
      </c>
      <c r="B2020" s="3" t="str">
        <f>"201506003347"</f>
        <v>201506003347</v>
      </c>
    </row>
    <row r="2021" spans="1:2" x14ac:dyDescent="0.25">
      <c r="A2021" s="3">
        <v>2018</v>
      </c>
      <c r="B2021" s="3" t="str">
        <f>"201506003490"</f>
        <v>201506003490</v>
      </c>
    </row>
    <row r="2022" spans="1:2" x14ac:dyDescent="0.25">
      <c r="A2022" s="3">
        <v>2019</v>
      </c>
      <c r="B2022" s="3" t="str">
        <f>"201506003696"</f>
        <v>201506003696</v>
      </c>
    </row>
    <row r="2023" spans="1:2" x14ac:dyDescent="0.25">
      <c r="A2023" s="3">
        <v>2020</v>
      </c>
      <c r="B2023" s="3" t="str">
        <f>"201506003783"</f>
        <v>201506003783</v>
      </c>
    </row>
    <row r="2024" spans="1:2" x14ac:dyDescent="0.25">
      <c r="A2024" s="3">
        <v>2021</v>
      </c>
      <c r="B2024" s="3" t="str">
        <f>"201506003923"</f>
        <v>201506003923</v>
      </c>
    </row>
    <row r="2025" spans="1:2" x14ac:dyDescent="0.25">
      <c r="A2025" s="3">
        <v>2022</v>
      </c>
      <c r="B2025" s="3" t="str">
        <f>"201506003982"</f>
        <v>201506003982</v>
      </c>
    </row>
    <row r="2026" spans="1:2" x14ac:dyDescent="0.25">
      <c r="A2026" s="3">
        <v>2023</v>
      </c>
      <c r="B2026" s="3" t="str">
        <f>"201506004016"</f>
        <v>201506004016</v>
      </c>
    </row>
    <row r="2027" spans="1:2" x14ac:dyDescent="0.25">
      <c r="A2027" s="3">
        <v>2024</v>
      </c>
      <c r="B2027" s="3" t="str">
        <f>"201506004260"</f>
        <v>201506004260</v>
      </c>
    </row>
    <row r="2028" spans="1:2" x14ac:dyDescent="0.25">
      <c r="A2028" s="3">
        <v>2025</v>
      </c>
      <c r="B2028" s="3" t="str">
        <f>"201506004499"</f>
        <v>201506004499</v>
      </c>
    </row>
    <row r="2029" spans="1:2" x14ac:dyDescent="0.25">
      <c r="A2029" s="3">
        <v>2026</v>
      </c>
      <c r="B2029" s="3" t="str">
        <f>"201507000584"</f>
        <v>201507000584</v>
      </c>
    </row>
    <row r="2030" spans="1:2" x14ac:dyDescent="0.25">
      <c r="A2030" s="3">
        <v>2027</v>
      </c>
      <c r="B2030" s="3" t="str">
        <f>"201507000886"</f>
        <v>201507000886</v>
      </c>
    </row>
    <row r="2031" spans="1:2" x14ac:dyDescent="0.25">
      <c r="A2031" s="3">
        <v>2028</v>
      </c>
      <c r="B2031" s="3" t="str">
        <f>"201507001168"</f>
        <v>201507001168</v>
      </c>
    </row>
    <row r="2032" spans="1:2" x14ac:dyDescent="0.25">
      <c r="A2032" s="3">
        <v>2029</v>
      </c>
      <c r="B2032" s="3" t="str">
        <f>"201507001922"</f>
        <v>201507001922</v>
      </c>
    </row>
    <row r="2033" spans="1:2" x14ac:dyDescent="0.25">
      <c r="A2033" s="3">
        <v>2030</v>
      </c>
      <c r="B2033" s="3" t="str">
        <f>"201507002765"</f>
        <v>201507002765</v>
      </c>
    </row>
    <row r="2034" spans="1:2" x14ac:dyDescent="0.25">
      <c r="A2034" s="3">
        <v>2031</v>
      </c>
      <c r="B2034" s="3" t="str">
        <f>"201507003957"</f>
        <v>201507003957</v>
      </c>
    </row>
    <row r="2035" spans="1:2" x14ac:dyDescent="0.25">
      <c r="A2035" s="3">
        <v>2032</v>
      </c>
      <c r="B2035" s="3" t="str">
        <f>"201507004973"</f>
        <v>201507004973</v>
      </c>
    </row>
    <row r="2036" spans="1:2" x14ac:dyDescent="0.25">
      <c r="A2036" s="3">
        <v>2033</v>
      </c>
      <c r="B2036" s="3" t="str">
        <f>"201507005245"</f>
        <v>201507005245</v>
      </c>
    </row>
    <row r="2037" spans="1:2" x14ac:dyDescent="0.25">
      <c r="A2037" s="3">
        <v>2034</v>
      </c>
      <c r="B2037" s="3" t="str">
        <f>"201510002930"</f>
        <v>201510002930</v>
      </c>
    </row>
    <row r="2038" spans="1:2" x14ac:dyDescent="0.25">
      <c r="A2038" s="3">
        <v>2035</v>
      </c>
      <c r="B2038" s="3" t="str">
        <f>"201510003006"</f>
        <v>201510003006</v>
      </c>
    </row>
    <row r="2039" spans="1:2" x14ac:dyDescent="0.25">
      <c r="A2039" s="3">
        <v>2036</v>
      </c>
      <c r="B2039" s="3" t="str">
        <f>"201510004023"</f>
        <v>201510004023</v>
      </c>
    </row>
    <row r="2040" spans="1:2" x14ac:dyDescent="0.25">
      <c r="A2040" s="3">
        <v>2037</v>
      </c>
      <c r="B2040" s="3" t="str">
        <f>"201510004237"</f>
        <v>201510004237</v>
      </c>
    </row>
    <row r="2041" spans="1:2" x14ac:dyDescent="0.25">
      <c r="A2041" s="3">
        <v>2038</v>
      </c>
      <c r="B2041" s="3" t="str">
        <f>"201511005894"</f>
        <v>201511005894</v>
      </c>
    </row>
    <row r="2042" spans="1:2" x14ac:dyDescent="0.25">
      <c r="A2042" s="3">
        <v>2039</v>
      </c>
      <c r="B2042" s="3" t="str">
        <f>"201511006353"</f>
        <v>201511006353</v>
      </c>
    </row>
    <row r="2043" spans="1:2" x14ac:dyDescent="0.25">
      <c r="A2043" s="3">
        <v>2040</v>
      </c>
      <c r="B2043" s="3" t="str">
        <f>"201511006470"</f>
        <v>201511006470</v>
      </c>
    </row>
    <row r="2044" spans="1:2" x14ac:dyDescent="0.25">
      <c r="A2044" s="3">
        <v>2041</v>
      </c>
      <c r="B2044" s="3" t="str">
        <f>"201511007133"</f>
        <v>201511007133</v>
      </c>
    </row>
    <row r="2045" spans="1:2" x14ac:dyDescent="0.25">
      <c r="A2045" s="3">
        <v>2042</v>
      </c>
      <c r="B2045" s="3" t="str">
        <f>"201511007521"</f>
        <v>201511007521</v>
      </c>
    </row>
    <row r="2046" spans="1:2" x14ac:dyDescent="0.25">
      <c r="A2046" s="3">
        <v>2043</v>
      </c>
      <c r="B2046" s="3" t="str">
        <f>"201511008943"</f>
        <v>201511008943</v>
      </c>
    </row>
    <row r="2047" spans="1:2" x14ac:dyDescent="0.25">
      <c r="A2047" s="3">
        <v>2044</v>
      </c>
      <c r="B2047" s="3" t="str">
        <f>"201511009726"</f>
        <v>201511009726</v>
      </c>
    </row>
    <row r="2048" spans="1:2" x14ac:dyDescent="0.25">
      <c r="A2048" s="3">
        <v>2045</v>
      </c>
      <c r="B2048" s="3" t="str">
        <f>"201511009908"</f>
        <v>201511009908</v>
      </c>
    </row>
    <row r="2049" spans="1:2" x14ac:dyDescent="0.25">
      <c r="A2049" s="3">
        <v>2046</v>
      </c>
      <c r="B2049" s="3" t="str">
        <f>"201511010907"</f>
        <v>201511010907</v>
      </c>
    </row>
    <row r="2050" spans="1:2" x14ac:dyDescent="0.25">
      <c r="A2050" s="3">
        <v>2047</v>
      </c>
      <c r="B2050" s="3" t="str">
        <f>"201511012752"</f>
        <v>201511012752</v>
      </c>
    </row>
    <row r="2051" spans="1:2" x14ac:dyDescent="0.25">
      <c r="A2051" s="3">
        <v>2048</v>
      </c>
      <c r="B2051" s="3" t="str">
        <f>"201511013039"</f>
        <v>201511013039</v>
      </c>
    </row>
    <row r="2052" spans="1:2" x14ac:dyDescent="0.25">
      <c r="A2052" s="3">
        <v>2049</v>
      </c>
      <c r="B2052" s="3" t="str">
        <f>"201511015520"</f>
        <v>201511015520</v>
      </c>
    </row>
    <row r="2053" spans="1:2" x14ac:dyDescent="0.25">
      <c r="A2053" s="3">
        <v>2050</v>
      </c>
      <c r="B2053" s="3" t="str">
        <f>"201511016288"</f>
        <v>201511016288</v>
      </c>
    </row>
    <row r="2054" spans="1:2" x14ac:dyDescent="0.25">
      <c r="A2054" s="3">
        <v>2051</v>
      </c>
      <c r="B2054" s="3" t="str">
        <f>"201511019238"</f>
        <v>201511019238</v>
      </c>
    </row>
    <row r="2055" spans="1:2" x14ac:dyDescent="0.25">
      <c r="A2055" s="3">
        <v>2052</v>
      </c>
      <c r="B2055" s="3" t="str">
        <f>"201511019763"</f>
        <v>201511019763</v>
      </c>
    </row>
    <row r="2056" spans="1:2" x14ac:dyDescent="0.25">
      <c r="A2056" s="3">
        <v>2053</v>
      </c>
      <c r="B2056" s="3" t="str">
        <f>"201511021448"</f>
        <v>201511021448</v>
      </c>
    </row>
    <row r="2057" spans="1:2" x14ac:dyDescent="0.25">
      <c r="A2057" s="3">
        <v>2054</v>
      </c>
      <c r="B2057" s="3" t="str">
        <f>"201511023101"</f>
        <v>201511023101</v>
      </c>
    </row>
    <row r="2058" spans="1:2" x14ac:dyDescent="0.25">
      <c r="A2058" s="3">
        <v>2055</v>
      </c>
      <c r="B2058" s="3" t="str">
        <f>"201511023770"</f>
        <v>201511023770</v>
      </c>
    </row>
    <row r="2059" spans="1:2" x14ac:dyDescent="0.25">
      <c r="A2059" s="3">
        <v>2056</v>
      </c>
      <c r="B2059" s="3" t="str">
        <f>"201511027444"</f>
        <v>201511027444</v>
      </c>
    </row>
    <row r="2060" spans="1:2" x14ac:dyDescent="0.25">
      <c r="A2060" s="3">
        <v>2057</v>
      </c>
      <c r="B2060" s="3" t="str">
        <f>"201511028976"</f>
        <v>201511028976</v>
      </c>
    </row>
    <row r="2061" spans="1:2" x14ac:dyDescent="0.25">
      <c r="A2061" s="3">
        <v>2058</v>
      </c>
      <c r="B2061" s="3" t="str">
        <f>"201511030621"</f>
        <v>201511030621</v>
      </c>
    </row>
    <row r="2062" spans="1:2" x14ac:dyDescent="0.25">
      <c r="A2062" s="3">
        <v>2059</v>
      </c>
      <c r="B2062" s="3" t="str">
        <f>"201511031263"</f>
        <v>201511031263</v>
      </c>
    </row>
    <row r="2063" spans="1:2" x14ac:dyDescent="0.25">
      <c r="A2063" s="3">
        <v>2060</v>
      </c>
      <c r="B2063" s="3" t="str">
        <f>"201511033936"</f>
        <v>201511033936</v>
      </c>
    </row>
    <row r="2064" spans="1:2" x14ac:dyDescent="0.25">
      <c r="A2064" s="3">
        <v>2061</v>
      </c>
      <c r="B2064" s="3" t="str">
        <f>"201511034370"</f>
        <v>201511034370</v>
      </c>
    </row>
    <row r="2065" spans="1:2" x14ac:dyDescent="0.25">
      <c r="A2065" s="3">
        <v>2062</v>
      </c>
      <c r="B2065" s="3" t="str">
        <f>"201511036125"</f>
        <v>201511036125</v>
      </c>
    </row>
    <row r="2066" spans="1:2" x14ac:dyDescent="0.25">
      <c r="A2066" s="3">
        <v>2063</v>
      </c>
      <c r="B2066" s="3" t="str">
        <f>"201511037246"</f>
        <v>201511037246</v>
      </c>
    </row>
    <row r="2067" spans="1:2" x14ac:dyDescent="0.25">
      <c r="A2067" s="3">
        <v>2064</v>
      </c>
      <c r="B2067" s="3" t="str">
        <f>"201511038882"</f>
        <v>201511038882</v>
      </c>
    </row>
    <row r="2068" spans="1:2" x14ac:dyDescent="0.25">
      <c r="A2068" s="3">
        <v>2065</v>
      </c>
      <c r="B2068" s="3" t="str">
        <f>"201511041301"</f>
        <v>201511041301</v>
      </c>
    </row>
    <row r="2069" spans="1:2" x14ac:dyDescent="0.25">
      <c r="A2069" s="3">
        <v>2066</v>
      </c>
      <c r="B2069" s="3" t="str">
        <f>"201511041626"</f>
        <v>201511041626</v>
      </c>
    </row>
    <row r="2070" spans="1:2" x14ac:dyDescent="0.25">
      <c r="A2070" s="3">
        <v>2067</v>
      </c>
      <c r="B2070" s="3" t="str">
        <f>"201511041776"</f>
        <v>201511041776</v>
      </c>
    </row>
    <row r="2071" spans="1:2" x14ac:dyDescent="0.25">
      <c r="A2071" s="3">
        <v>2068</v>
      </c>
      <c r="B2071" s="3" t="str">
        <f>"201511041792"</f>
        <v>201511041792</v>
      </c>
    </row>
    <row r="2072" spans="1:2" x14ac:dyDescent="0.25">
      <c r="A2072" s="3">
        <v>2069</v>
      </c>
      <c r="B2072" s="3" t="str">
        <f>"201511042857"</f>
        <v>201511042857</v>
      </c>
    </row>
    <row r="2073" spans="1:2" x14ac:dyDescent="0.25">
      <c r="A2073" s="3">
        <v>2070</v>
      </c>
      <c r="B2073" s="3" t="str">
        <f>"201511043570"</f>
        <v>201511043570</v>
      </c>
    </row>
    <row r="2074" spans="1:2" x14ac:dyDescent="0.25">
      <c r="A2074" s="3">
        <v>2071</v>
      </c>
      <c r="B2074" s="3" t="str">
        <f>"201512000040"</f>
        <v>201512000040</v>
      </c>
    </row>
    <row r="2075" spans="1:2" x14ac:dyDescent="0.25">
      <c r="A2075" s="3">
        <v>2072</v>
      </c>
      <c r="B2075" s="3" t="str">
        <f>"201512000989"</f>
        <v>201512000989</v>
      </c>
    </row>
    <row r="2076" spans="1:2" x14ac:dyDescent="0.25">
      <c r="A2076" s="3">
        <v>2073</v>
      </c>
      <c r="B2076" s="3" t="str">
        <f>"201512001922"</f>
        <v>201512001922</v>
      </c>
    </row>
    <row r="2077" spans="1:2" x14ac:dyDescent="0.25">
      <c r="A2077" s="3">
        <v>2074</v>
      </c>
      <c r="B2077" s="3" t="str">
        <f>"201512001972"</f>
        <v>201512001972</v>
      </c>
    </row>
    <row r="2078" spans="1:2" x14ac:dyDescent="0.25">
      <c r="A2078" s="3">
        <v>2075</v>
      </c>
      <c r="B2078" s="3" t="str">
        <f>"201512002406"</f>
        <v>201512002406</v>
      </c>
    </row>
    <row r="2079" spans="1:2" x14ac:dyDescent="0.25">
      <c r="A2079" s="3">
        <v>2076</v>
      </c>
      <c r="B2079" s="3" t="str">
        <f>"201512003078"</f>
        <v>201512003078</v>
      </c>
    </row>
    <row r="2080" spans="1:2" x14ac:dyDescent="0.25">
      <c r="A2080" s="3">
        <v>2077</v>
      </c>
      <c r="B2080" s="3" t="str">
        <f>"201512003185"</f>
        <v>201512003185</v>
      </c>
    </row>
    <row r="2081" spans="1:2" x14ac:dyDescent="0.25">
      <c r="A2081" s="3">
        <v>2078</v>
      </c>
      <c r="B2081" s="3" t="str">
        <f>"201512003720"</f>
        <v>201512003720</v>
      </c>
    </row>
    <row r="2082" spans="1:2" x14ac:dyDescent="0.25">
      <c r="A2082" s="3">
        <v>2079</v>
      </c>
      <c r="B2082" s="3" t="str">
        <f>"201512003760"</f>
        <v>201512003760</v>
      </c>
    </row>
    <row r="2083" spans="1:2" x14ac:dyDescent="0.25">
      <c r="A2083" s="3">
        <v>2080</v>
      </c>
      <c r="B2083" s="3" t="str">
        <f>"201512005285"</f>
        <v>201512005285</v>
      </c>
    </row>
    <row r="2084" spans="1:2" x14ac:dyDescent="0.25">
      <c r="A2084" s="3">
        <v>2081</v>
      </c>
      <c r="B2084" s="3" t="str">
        <f>"201601000006"</f>
        <v>201601000006</v>
      </c>
    </row>
    <row r="2085" spans="1:2" x14ac:dyDescent="0.25">
      <c r="A2085" s="3">
        <v>2082</v>
      </c>
      <c r="B2085" s="3" t="str">
        <f>"201601000161"</f>
        <v>201601000161</v>
      </c>
    </row>
    <row r="2086" spans="1:2" x14ac:dyDescent="0.25">
      <c r="A2086" s="3">
        <v>2083</v>
      </c>
      <c r="B2086" s="3" t="str">
        <f>"201601001195"</f>
        <v>201601001195</v>
      </c>
    </row>
    <row r="2087" spans="1:2" x14ac:dyDescent="0.25">
      <c r="A2087" s="3">
        <v>2084</v>
      </c>
      <c r="B2087" s="3" t="str">
        <f>"201602000104"</f>
        <v>201602000104</v>
      </c>
    </row>
    <row r="2088" spans="1:2" x14ac:dyDescent="0.25">
      <c r="A2088" s="3">
        <v>2085</v>
      </c>
      <c r="B2088" s="3" t="str">
        <f>"201603000460"</f>
        <v>201603000460</v>
      </c>
    </row>
    <row r="2089" spans="1:2" x14ac:dyDescent="0.25">
      <c r="A2089" s="3">
        <v>2086</v>
      </c>
      <c r="B2089" s="3" t="str">
        <f>"201604000214"</f>
        <v>201604000214</v>
      </c>
    </row>
    <row r="2090" spans="1:2" x14ac:dyDescent="0.25">
      <c r="A2090" s="3">
        <v>2087</v>
      </c>
      <c r="B2090" s="3" t="str">
        <f>"201604001173"</f>
        <v>201604001173</v>
      </c>
    </row>
    <row r="2091" spans="1:2" x14ac:dyDescent="0.25">
      <c r="A2091" s="3">
        <v>2088</v>
      </c>
      <c r="B2091" s="3" t="str">
        <f>"201604002528"</f>
        <v>201604002528</v>
      </c>
    </row>
    <row r="2092" spans="1:2" x14ac:dyDescent="0.25">
      <c r="A2092" s="3">
        <v>2089</v>
      </c>
      <c r="B2092" s="3" t="str">
        <f>"201604002633"</f>
        <v>201604002633</v>
      </c>
    </row>
    <row r="2093" spans="1:2" x14ac:dyDescent="0.25">
      <c r="A2093" s="3">
        <v>2090</v>
      </c>
      <c r="B2093" s="3" t="str">
        <f>"201604004685"</f>
        <v>201604004685</v>
      </c>
    </row>
    <row r="2094" spans="1:2" x14ac:dyDescent="0.25">
      <c r="A2094" s="3">
        <v>2091</v>
      </c>
      <c r="B2094" s="3" t="str">
        <f>"201604005050"</f>
        <v>201604005050</v>
      </c>
    </row>
    <row r="2095" spans="1:2" x14ac:dyDescent="0.25">
      <c r="A2095" s="3">
        <v>2092</v>
      </c>
      <c r="B2095" s="3" t="str">
        <f>"201607121110"</f>
        <v>201607121110</v>
      </c>
    </row>
  </sheetData>
  <sortState ref="A4:B2095">
    <sortCondition ref="B4:B2095"/>
  </sortState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2022-03-22T11:19:56Z</dcterms:modified>
</cp:coreProperties>
</file>