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58" i="1" l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<sst xmlns="http://schemas.openxmlformats.org/spreadsheetml/2006/main" count="1101" uniqueCount="803">
  <si>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</si>
  <si>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</si>
  <si>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</si>
  <si>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</si>
  <si>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ΨΥΧΟΛΟΓΩΝ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</si>
  <si>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</si>
  <si>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</si>
  <si>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</si>
  <si>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</si>
  <si>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</si>
  <si>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</si>
  <si>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</si>
  <si>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</si>
  <si>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ΜΑΣΤΡΟΘΕΟΔΩΡΟΣ</t>
  </si>
  <si>
    <t>ΣΤΕΦΑΝΟΣ</t>
  </si>
  <si>
    <t>ΠΑΝΑΓΙΩΤΗΣ</t>
  </si>
  <si>
    <t>ΑΗ066272</t>
  </si>
  <si>
    <t>1037,3</t>
  </si>
  <si>
    <t>2317,3</t>
  </si>
  <si>
    <t>ΠΑΠΑΙΩΑΝΝΟΥ</t>
  </si>
  <si>
    <t>ΣΟΦΙΑ</t>
  </si>
  <si>
    <t>ΔΗΜΗΤΡΙΟΣ</t>
  </si>
  <si>
    <t>ΑΖ148336</t>
  </si>
  <si>
    <t>960,3</t>
  </si>
  <si>
    <t>2268,3</t>
  </si>
  <si>
    <t>521-522-520</t>
  </si>
  <si>
    <t>ΒΛΑΧΟΥ</t>
  </si>
  <si>
    <t>ΜΑΡΙΑΝΙΚΗ</t>
  </si>
  <si>
    <t>ΚΩΝΣΤΑΝΤΙΝΟΣ</t>
  </si>
  <si>
    <t>ΑΚ223497</t>
  </si>
  <si>
    <t>916,3</t>
  </si>
  <si>
    <t>2264,3</t>
  </si>
  <si>
    <t>522-521-520</t>
  </si>
  <si>
    <t>ΒΟΓΙΑΤΖΟΓΛΟΥ</t>
  </si>
  <si>
    <t>ΚΥΒΕΛΗ ΜΑΡΙΑ</t>
  </si>
  <si>
    <t>ΒΑΣΙΛΕΙΟΣ</t>
  </si>
  <si>
    <t>Χ067040</t>
  </si>
  <si>
    <t>881,1</t>
  </si>
  <si>
    <t>2244,1</t>
  </si>
  <si>
    <t>Καλαματιανός</t>
  </si>
  <si>
    <t>Αντώνιος</t>
  </si>
  <si>
    <t>ΝΙΚΟΛΑΟΣ</t>
  </si>
  <si>
    <t>ΑΖ595464</t>
  </si>
  <si>
    <t>980,1</t>
  </si>
  <si>
    <t>2238,1</t>
  </si>
  <si>
    <t>ΚΑΛΥΒΑ</t>
  </si>
  <si>
    <t>ΠΗΝΕΛΟΠΗ</t>
  </si>
  <si>
    <t>ΘΕΟΔΩΡΟΣ</t>
  </si>
  <si>
    <t>ΑΚ219108</t>
  </si>
  <si>
    <t>844,8</t>
  </si>
  <si>
    <t>2232,8</t>
  </si>
  <si>
    <t>ΒΟΛΟΥΔΑΚΗΣ</t>
  </si>
  <si>
    <t>ΕΜΜΑΝΟΥΗΛ</t>
  </si>
  <si>
    <t>ΠΑΥΛΟΣ</t>
  </si>
  <si>
    <t>ΑΑ318675</t>
  </si>
  <si>
    <t>895,4</t>
  </si>
  <si>
    <t>2153,4</t>
  </si>
  <si>
    <t>ΛΑΓΓΑΡΗ</t>
  </si>
  <si>
    <t>ΒΑΡΒΑΡΑ</t>
  </si>
  <si>
    <t>ΑΝ040513</t>
  </si>
  <si>
    <t>856,9</t>
  </si>
  <si>
    <t>2124,9</t>
  </si>
  <si>
    <t>522-520-521</t>
  </si>
  <si>
    <t>ΑΡΓΥΡΟΥΔΗ</t>
  </si>
  <si>
    <t>ΑΝΘΗ</t>
  </si>
  <si>
    <t>ΑΕ649109</t>
  </si>
  <si>
    <t>ΑΝΑΣΟΝΤΖΗ</t>
  </si>
  <si>
    <t>ΕΥΑΓΓΕΛΟΣ</t>
  </si>
  <si>
    <t>Τ504931</t>
  </si>
  <si>
    <t>861,3</t>
  </si>
  <si>
    <t>2119,3</t>
  </si>
  <si>
    <t>Στουραιτη</t>
  </si>
  <si>
    <t>Ελενη</t>
  </si>
  <si>
    <t>Ιωαννης</t>
  </si>
  <si>
    <t>ΑΗ036542</t>
  </si>
  <si>
    <t>974,6</t>
  </si>
  <si>
    <t>2042,6</t>
  </si>
  <si>
    <t>ΤΑΣΙΟΥ</t>
  </si>
  <si>
    <t>ΑΣΠΑΣΙΑ</t>
  </si>
  <si>
    <t>ΜΙΧΑΗΛ</t>
  </si>
  <si>
    <t>ΑΒ026410</t>
  </si>
  <si>
    <t>976,8</t>
  </si>
  <si>
    <t>2014,8</t>
  </si>
  <si>
    <t>ΤΣΙΟΥΛΗ</t>
  </si>
  <si>
    <t>ΕΛΕΝΗ</t>
  </si>
  <si>
    <t>Π644394</t>
  </si>
  <si>
    <t>1007,6</t>
  </si>
  <si>
    <t>2005,6</t>
  </si>
  <si>
    <t>ΓΚΟΥΜΑΤΣΗ</t>
  </si>
  <si>
    <t>ΑΝΤΩΝΙΟΣ</t>
  </si>
  <si>
    <t>ΑΚ545420</t>
  </si>
  <si>
    <t>918,5</t>
  </si>
  <si>
    <t>2004,5</t>
  </si>
  <si>
    <t>522-521</t>
  </si>
  <si>
    <t>ΘΩΜΑΙΔΗ</t>
  </si>
  <si>
    <t>ΑΙΚΑΤΕΡΙΝΗ</t>
  </si>
  <si>
    <t>ΙΩΑΝΝΗΣ</t>
  </si>
  <si>
    <t>ΑΒ977982</t>
  </si>
  <si>
    <t>988,9</t>
  </si>
  <si>
    <t>1976,9</t>
  </si>
  <si>
    <t>ΜΑΥΡΙΔΑΚΗ</t>
  </si>
  <si>
    <t>ΚΑΛΛΙΟΠΗ</t>
  </si>
  <si>
    <t>ΓΡΗΓΟΡΙΟΣ</t>
  </si>
  <si>
    <t>ΑΒ971659</t>
  </si>
  <si>
    <t>942,7</t>
  </si>
  <si>
    <t>1950,7</t>
  </si>
  <si>
    <t>521-520-522</t>
  </si>
  <si>
    <t>ΓΛΥΜΗ</t>
  </si>
  <si>
    <t>ΜΑΡΙΑ</t>
  </si>
  <si>
    <t>ΑΖ017695</t>
  </si>
  <si>
    <t xml:space="preserve">ΜΠΑΪΖΑΝΗ   </t>
  </si>
  <si>
    <t>ΣΤΑΥΡΟΣ</t>
  </si>
  <si>
    <t>ΑΚ622217</t>
  </si>
  <si>
    <t>885,5</t>
  </si>
  <si>
    <t>1943,5</t>
  </si>
  <si>
    <t>ΛΟΥΚΙΔΟΥ</t>
  </si>
  <si>
    <t>ΕΥΑΓΓΕΛΙΑ</t>
  </si>
  <si>
    <t>Π761223</t>
  </si>
  <si>
    <t>765,6</t>
  </si>
  <si>
    <t>1923,6</t>
  </si>
  <si>
    <t>ΧΟΝΔΡΟΚΟΥΚΗ</t>
  </si>
  <si>
    <t>ΜΙΧΑΗΛΑ</t>
  </si>
  <si>
    <t>ΓΕΩΡΓΙΟΣ</t>
  </si>
  <si>
    <t>ΑΙ591929</t>
  </si>
  <si>
    <t>837,1</t>
  </si>
  <si>
    <t>1886,1</t>
  </si>
  <si>
    <t>ΜΠΑΣΙΩΤΗ</t>
  </si>
  <si>
    <t>ΠΑΡΑΣΚΕΥΗ</t>
  </si>
  <si>
    <t>ΑΠΟΣΤΟΛΟΣ</t>
  </si>
  <si>
    <t>ΑΙ415547</t>
  </si>
  <si>
    <t>909,7</t>
  </si>
  <si>
    <t>1877,7</t>
  </si>
  <si>
    <t>Παυλάτου</t>
  </si>
  <si>
    <t>Ευθυμία</t>
  </si>
  <si>
    <t>Αθανάσιος</t>
  </si>
  <si>
    <t>ΑΙ144021</t>
  </si>
  <si>
    <t>1874,8</t>
  </si>
  <si>
    <t>ΜΑΡΑΒΕΛΙΑΣ</t>
  </si>
  <si>
    <t>ΦΡΙΞΟΣ ΘΕΟΔΩΡΟΣ</t>
  </si>
  <si>
    <t>ΑΝ322604</t>
  </si>
  <si>
    <t>823,9</t>
  </si>
  <si>
    <t>1851,9</t>
  </si>
  <si>
    <t>ΒΛΑΣΑΚΙΔΟΥ</t>
  </si>
  <si>
    <t>ΛΑΜΠΡΙΝΗ</t>
  </si>
  <si>
    <t>ΑΗ077585</t>
  </si>
  <si>
    <t>928,4</t>
  </si>
  <si>
    <t>1836,4</t>
  </si>
  <si>
    <t>ΔΑΛΑΤΣΗ</t>
  </si>
  <si>
    <t>ΝΙΚΟΛΕΤΤΑ</t>
  </si>
  <si>
    <t>ΑΚ286964</t>
  </si>
  <si>
    <t>882,2</t>
  </si>
  <si>
    <t>1830,2</t>
  </si>
  <si>
    <t>ΦΟΥΣΚΕΤΑΚΗ</t>
  </si>
  <si>
    <t>ΝΙΚΩΝ</t>
  </si>
  <si>
    <t>ΑΗ634487</t>
  </si>
  <si>
    <t>936,1</t>
  </si>
  <si>
    <t>1824,1</t>
  </si>
  <si>
    <t>ΜΗΤΣΟΠΟΥΛΟΥ</t>
  </si>
  <si>
    <t>ΧΡΙΣΤΙΝΑ</t>
  </si>
  <si>
    <t>Σ351862</t>
  </si>
  <si>
    <t>954,8</t>
  </si>
  <si>
    <t>1812,8</t>
  </si>
  <si>
    <t>520-522</t>
  </si>
  <si>
    <t>ΔΗΜΟΥ</t>
  </si>
  <si>
    <t>ΔΗΜΟΣ</t>
  </si>
  <si>
    <t>ΑΜ672579</t>
  </si>
  <si>
    <t>801,9</t>
  </si>
  <si>
    <t>1799,9</t>
  </si>
  <si>
    <t>ΝΙΚΟΛΕΤΟΥ</t>
  </si>
  <si>
    <t>ΑΗ711767</t>
  </si>
  <si>
    <t>907,5</t>
  </si>
  <si>
    <t>1795,5</t>
  </si>
  <si>
    <t>ΤΣΙΡΤΟΓΛΟΥ</t>
  </si>
  <si>
    <t>ΠΑΝΑΓΙΩΤΑ</t>
  </si>
  <si>
    <t>ΧΡΗΣΤΟΣ</t>
  </si>
  <si>
    <t>Τ414935</t>
  </si>
  <si>
    <t>863,5</t>
  </si>
  <si>
    <t>1794,5</t>
  </si>
  <si>
    <t>ΝΙΚΟΛΑΟΥ ΞΕΝΟΦΩΝΤΟΣ</t>
  </si>
  <si>
    <t>ΑΓΓΕΛΑ</t>
  </si>
  <si>
    <t>ΚΩΣΤΑΝΤΙΝΟΣ</t>
  </si>
  <si>
    <t>1786,4</t>
  </si>
  <si>
    <t>ΤΣΙΤΛΑΚΙΔΗΣ</t>
  </si>
  <si>
    <t>ΠΟΛΥΚΑΡΠΟΣ</t>
  </si>
  <si>
    <t>ΑΒ723833</t>
  </si>
  <si>
    <t>807,4</t>
  </si>
  <si>
    <t>1778,4</t>
  </si>
  <si>
    <t>ΠΑΠΑΔΟΠΟΥΛΟΥ</t>
  </si>
  <si>
    <t>ΑΑ115046</t>
  </si>
  <si>
    <t>889,9</t>
  </si>
  <si>
    <t>1777,9</t>
  </si>
  <si>
    <t>ΒΟΝΙΚΑΚΗ</t>
  </si>
  <si>
    <t>ΙΩΑΝΝΑ</t>
  </si>
  <si>
    <t>ΑΚ124180</t>
  </si>
  <si>
    <t>ΜΑΡΚΟΠΟΥΛΟΥ</t>
  </si>
  <si>
    <t>ΕΛΠΙΣ</t>
  </si>
  <si>
    <t>ΑΕ223483</t>
  </si>
  <si>
    <t>810,7</t>
  </si>
  <si>
    <t>1768,7</t>
  </si>
  <si>
    <t>ΜΕΝΕΚΟΥ</t>
  </si>
  <si>
    <t>ΚΩΝΣΤΑΝΤΙΑ</t>
  </si>
  <si>
    <t>ΑΖ671840</t>
  </si>
  <si>
    <t>905,3</t>
  </si>
  <si>
    <t>1763,3</t>
  </si>
  <si>
    <t>ΓΟΥΡΝΙΕΖΑΚΗ</t>
  </si>
  <si>
    <t>ΑΘΗΝΑ</t>
  </si>
  <si>
    <t>ΑΡΙΣΤΟΔΗΜΟΣ</t>
  </si>
  <si>
    <t>Χ182213</t>
  </si>
  <si>
    <t>854,7</t>
  </si>
  <si>
    <t>1762,7</t>
  </si>
  <si>
    <t>ΑΘΑΝΑΣΟΠΟΥΛΟΥ</t>
  </si>
  <si>
    <t>ΒΑΣΙΛΙΚΗ</t>
  </si>
  <si>
    <t>Φ440234</t>
  </si>
  <si>
    <t>899,8</t>
  </si>
  <si>
    <t>1757,8</t>
  </si>
  <si>
    <t>ΤΣΕΡΠΕΛΗΣ</t>
  </si>
  <si>
    <t>ΔΗΜΗΤΡΗΣ</t>
  </si>
  <si>
    <t>ΑΚ653484</t>
  </si>
  <si>
    <t>827,2</t>
  </si>
  <si>
    <t>1755,2</t>
  </si>
  <si>
    <t>ΜΠΕΖΙΟΥΛΑ</t>
  </si>
  <si>
    <t>ΚΩΝΣΤΑΝΤΙΝΑ</t>
  </si>
  <si>
    <t>ΕΥΘΥΜΙΟΣ</t>
  </si>
  <si>
    <t>ΑΜ627671</t>
  </si>
  <si>
    <t>884,4</t>
  </si>
  <si>
    <t>1742,4</t>
  </si>
  <si>
    <t>ΤΟΠΤΣΟΓΛΟΥ</t>
  </si>
  <si>
    <t>ΟΥΡΑΝΙΑ</t>
  </si>
  <si>
    <t>ΑΕ055904</t>
  </si>
  <si>
    <t>1735,2</t>
  </si>
  <si>
    <t>Ελευθεριάδου</t>
  </si>
  <si>
    <t>Νεφερτίτη</t>
  </si>
  <si>
    <t>Κωνσταντίνος</t>
  </si>
  <si>
    <t>ΑΖ526717</t>
  </si>
  <si>
    <t>ΠΑΠΑΧΡΙΣΤΟΔΟΥΛΟΥ</t>
  </si>
  <si>
    <t>Φ326015</t>
  </si>
  <si>
    <t>981,2</t>
  </si>
  <si>
    <t>1734,2</t>
  </si>
  <si>
    <t>ΝΑΣΙΟΥ</t>
  </si>
  <si>
    <t>ΔΑΦΝΗ</t>
  </si>
  <si>
    <t>Φ108105</t>
  </si>
  <si>
    <t>1724,3</t>
  </si>
  <si>
    <t>ΣΙΔΗΡΟΠΟΥΛΟΥ</t>
  </si>
  <si>
    <t>ΠΑΡΘΕΝΑ</t>
  </si>
  <si>
    <t>ΑΖ507506</t>
  </si>
  <si>
    <t>1719,3</t>
  </si>
  <si>
    <t>ΣΠΑΝΟΥ</t>
  </si>
  <si>
    <t>ΔΗΜΗΤΡΑ</t>
  </si>
  <si>
    <t>ΑΚ135476</t>
  </si>
  <si>
    <t>710,6</t>
  </si>
  <si>
    <t>1718,6</t>
  </si>
  <si>
    <t>ΤΟΥΡΛΕΝΤΕ</t>
  </si>
  <si>
    <t>ΑΜ578409</t>
  </si>
  <si>
    <t>853,6</t>
  </si>
  <si>
    <t>1711,6</t>
  </si>
  <si>
    <t>ΓΚΙΑΤΗ</t>
  </si>
  <si>
    <t>ΑΝΝΑ</t>
  </si>
  <si>
    <t>ΑΝ027740</t>
  </si>
  <si>
    <t>898,7</t>
  </si>
  <si>
    <t>1709,7</t>
  </si>
  <si>
    <t>ΚΑΤΙΝΙΩΤΗ</t>
  </si>
  <si>
    <t>ΦΡΙΞΟΣ</t>
  </si>
  <si>
    <t>ΑΜ130039</t>
  </si>
  <si>
    <t>776,6</t>
  </si>
  <si>
    <t>1704,6</t>
  </si>
  <si>
    <t>ΠΟΥΛΗΜΕΝΕΑ</t>
  </si>
  <si>
    <t>ΓΕΩΡΓΙΑ</t>
  </si>
  <si>
    <t>ΑΗ076570</t>
  </si>
  <si>
    <t>855,8</t>
  </si>
  <si>
    <t>1703,8</t>
  </si>
  <si>
    <t>ΙΦΙΓΕΝΕΙΑ</t>
  </si>
  <si>
    <t>ΚΑΡΑΜΦΙΛΛΗ</t>
  </si>
  <si>
    <t>ΑΗ679105</t>
  </si>
  <si>
    <t>832,7</t>
  </si>
  <si>
    <t>1690,7</t>
  </si>
  <si>
    <t>ΑΒΟΥΡΗ</t>
  </si>
  <si>
    <t>ΖΩΗ</t>
  </si>
  <si>
    <t>ΔΙΟΝΥΣΙΟΣ</t>
  </si>
  <si>
    <t>Χ711344</t>
  </si>
  <si>
    <t>808,5</t>
  </si>
  <si>
    <t>1688,5</t>
  </si>
  <si>
    <t>ΝΤΕΛΕΖΟΥ</t>
  </si>
  <si>
    <t>ΑΝ247703</t>
  </si>
  <si>
    <t>778,8</t>
  </si>
  <si>
    <t>1686,8</t>
  </si>
  <si>
    <t>ΝΙΦΟΡΑ</t>
  </si>
  <si>
    <t>ΑΖ133215</t>
  </si>
  <si>
    <t>906,4</t>
  </si>
  <si>
    <t>1682,4</t>
  </si>
  <si>
    <t>ΚΟΤΣΑΦΤΗ</t>
  </si>
  <si>
    <t>ΑΕ702942</t>
  </si>
  <si>
    <t>1671,6</t>
  </si>
  <si>
    <t>ΓΑΡΙΠΗ</t>
  </si>
  <si>
    <t>ΑΜ503791</t>
  </si>
  <si>
    <t>1670,1</t>
  </si>
  <si>
    <t>ΝΙΚΗΤΟΠΟΥΛΟΥ</t>
  </si>
  <si>
    <t>ΣΤΑΥΡΟΥΛΑ</t>
  </si>
  <si>
    <t>ΑΕ776375</t>
  </si>
  <si>
    <t>1668,3</t>
  </si>
  <si>
    <t>ΓΙΑΝΝΟΥΛΟΠΟΥΛΟΥ</t>
  </si>
  <si>
    <t>ΑΓΓΕΛΙΚΗ</t>
  </si>
  <si>
    <t>ΑΝ 403208</t>
  </si>
  <si>
    <t>1666,8</t>
  </si>
  <si>
    <t>ΚΑΡΑΚΛΑΣ</t>
  </si>
  <si>
    <t>ΕΥΣΤΡΑΤΙΟΣ</t>
  </si>
  <si>
    <t>ΑΒ742499</t>
  </si>
  <si>
    <t>1664,6</t>
  </si>
  <si>
    <t>ΒΑΓΙΑ</t>
  </si>
  <si>
    <t>ΑΡΓΥΡΩ</t>
  </si>
  <si>
    <t>ΑΖ986239</t>
  </si>
  <si>
    <t>872,3</t>
  </si>
  <si>
    <t>1660,3</t>
  </si>
  <si>
    <t>ΚΕΡΑΜΑΡΗ</t>
  </si>
  <si>
    <t>ΑΘΑΝΑΣΙΑ</t>
  </si>
  <si>
    <t>ΑΝΑΣΤΑΣΙΟΣ</t>
  </si>
  <si>
    <t>ΑΜ272153</t>
  </si>
  <si>
    <t>790,9</t>
  </si>
  <si>
    <t>1648,9</t>
  </si>
  <si>
    <t>520-522-521</t>
  </si>
  <si>
    <t>ΓΙΑΝΝΑΚΗ</t>
  </si>
  <si>
    <t>ΑΝΑΣΤΑΣΙΑ</t>
  </si>
  <si>
    <t>Ρ798482</t>
  </si>
  <si>
    <t>1639,1</t>
  </si>
  <si>
    <t>ΣΕΦΕΡΙΑΔΟΥ</t>
  </si>
  <si>
    <t>ΑΓΝΗ</t>
  </si>
  <si>
    <t>ΑΖ149302</t>
  </si>
  <si>
    <t>800,8</t>
  </si>
  <si>
    <t>1638,8</t>
  </si>
  <si>
    <t>520-521-522</t>
  </si>
  <si>
    <t>ΠΑΠΑΔΗ</t>
  </si>
  <si>
    <t>ΑΗ608862</t>
  </si>
  <si>
    <t>ΣΑΝΔΗΛΟΥ</t>
  </si>
  <si>
    <t>ΑΚ091154</t>
  </si>
  <si>
    <t>815,1</t>
  </si>
  <si>
    <t>1633,1</t>
  </si>
  <si>
    <t>ΤΣΑΓΚΑΝΕΛΙΑ</t>
  </si>
  <si>
    <t>ΑΛΕΞΑΝΔΡΑ</t>
  </si>
  <si>
    <t>ΑΕ713690</t>
  </si>
  <si>
    <t>745,8</t>
  </si>
  <si>
    <t>1623,8</t>
  </si>
  <si>
    <t>ΡΕΜΜΑ</t>
  </si>
  <si>
    <t>ΦΙΛΙΠΠΟΣ</t>
  </si>
  <si>
    <t>ΑΙ665164</t>
  </si>
  <si>
    <t>965,8</t>
  </si>
  <si>
    <t>1615,8</t>
  </si>
  <si>
    <t>ΚΑΤΣΙΩΤΗ</t>
  </si>
  <si>
    <t>ΜΑΡΚΟΣ</t>
  </si>
  <si>
    <t>ΑΚ695217</t>
  </si>
  <si>
    <t>ΜΠΑΛΗ</t>
  </si>
  <si>
    <t>ΑΜ174681</t>
  </si>
  <si>
    <t>1612,7</t>
  </si>
  <si>
    <t>Οικονομίδη</t>
  </si>
  <si>
    <t>Ιωάννα</t>
  </si>
  <si>
    <t>Δημήτριος</t>
  </si>
  <si>
    <t>ΑΙ860050</t>
  </si>
  <si>
    <t>728,2</t>
  </si>
  <si>
    <t>1606,2</t>
  </si>
  <si>
    <t>ΜΑΚΡΗ</t>
  </si>
  <si>
    <t>ΑΡΙΣΤΕΙΔΗΣ</t>
  </si>
  <si>
    <t>ΑΖ066340</t>
  </si>
  <si>
    <t>746,9</t>
  </si>
  <si>
    <t>1604,9</t>
  </si>
  <si>
    <t>ΡΗΓΑΛΟΥ</t>
  </si>
  <si>
    <t>ΑΝΔΡΕΑΣ</t>
  </si>
  <si>
    <t>ΑΖ708798</t>
  </si>
  <si>
    <t>1596,8</t>
  </si>
  <si>
    <t>ΔΗΜΟΠΟΥΛΟΥ</t>
  </si>
  <si>
    <t>ΑΛΙΚΗ</t>
  </si>
  <si>
    <t>ΑΖ274385</t>
  </si>
  <si>
    <t>852,5</t>
  </si>
  <si>
    <t>1592,5</t>
  </si>
  <si>
    <t>ΓΕΝΤΕΚΑΚΗ</t>
  </si>
  <si>
    <t>ΕΛΕΥΘΕΡΙΟΣ</t>
  </si>
  <si>
    <t>Φ457101</t>
  </si>
  <si>
    <t>ΚΑΛΑΜΠΑΛΙΚΗ</t>
  </si>
  <si>
    <t>ΑΖ297416</t>
  </si>
  <si>
    <t>1586,2</t>
  </si>
  <si>
    <t>ΚΟΥΝΕΛΗ</t>
  </si>
  <si>
    <t>ΑΝΕΖΙΑ</t>
  </si>
  <si>
    <t>ΑΗ528542</t>
  </si>
  <si>
    <t>Κουκούμη</t>
  </si>
  <si>
    <t xml:space="preserve">Βαρβάρα </t>
  </si>
  <si>
    <t>Αντωνιος</t>
  </si>
  <si>
    <t>Φ297606</t>
  </si>
  <si>
    <t>937,2</t>
  </si>
  <si>
    <t>1580,2</t>
  </si>
  <si>
    <t>ΚΑΠΟΥΛΕΑ</t>
  </si>
  <si>
    <t>ΑΙ634728</t>
  </si>
  <si>
    <t>1564,1</t>
  </si>
  <si>
    <t>ΘΑΝΑΣΑ</t>
  </si>
  <si>
    <t>ΤΡΙΑΔΑ ΕΜΜΑΝΟΥΕΛΑ</t>
  </si>
  <si>
    <t>ΑΒ627449</t>
  </si>
  <si>
    <t>ΠΕΛΕΚΑΝΟΥ</t>
  </si>
  <si>
    <t>ΣΙΜΟΣ</t>
  </si>
  <si>
    <t>Ξ452839</t>
  </si>
  <si>
    <t>1563,6</t>
  </si>
  <si>
    <t>521-522</t>
  </si>
  <si>
    <t>ΝΙΚΟΛΑΟΥ</t>
  </si>
  <si>
    <t>ΔΩΡΟΘΕΑ</t>
  </si>
  <si>
    <t>Χ295416</t>
  </si>
  <si>
    <t>1014,2</t>
  </si>
  <si>
    <t>1561,2</t>
  </si>
  <si>
    <t>ΚΑΡΑΙΣΑΡΙΔΟΥ</t>
  </si>
  <si>
    <t>ΚΥΡΙΑΚΗ ΠΑΡΑΣΚΕΥΗ</t>
  </si>
  <si>
    <t>ΑΒ463854</t>
  </si>
  <si>
    <t>1558,2</t>
  </si>
  <si>
    <t>ΠΙΣΙΝΙΔΗ</t>
  </si>
  <si>
    <t>Χ605327</t>
  </si>
  <si>
    <t>1002,1</t>
  </si>
  <si>
    <t>1554,1</t>
  </si>
  <si>
    <t>ΦΕΝΕΚΟΥ</t>
  </si>
  <si>
    <t>ΛΕΩΝΙΔΑΣ</t>
  </si>
  <si>
    <t>Χ432491</t>
  </si>
  <si>
    <t>ΕΥΣΤΡΑΤΙΑΔΟΥ</t>
  </si>
  <si>
    <t>ΚΩΝΣΤΑΝΤΙΝΑ -ΙΩΑΝΝΑ</t>
  </si>
  <si>
    <t>Χ396113</t>
  </si>
  <si>
    <t>777,7</t>
  </si>
  <si>
    <t>1544,7</t>
  </si>
  <si>
    <t>ΧΟΥΝΤΑΛΑ</t>
  </si>
  <si>
    <t>ΑΜ061386</t>
  </si>
  <si>
    <t>893,2</t>
  </si>
  <si>
    <t>1541,2</t>
  </si>
  <si>
    <t>522-520-521-501-502</t>
  </si>
  <si>
    <t>ΧΑΤΖΗ</t>
  </si>
  <si>
    <t>Π065968</t>
  </si>
  <si>
    <t>727,1</t>
  </si>
  <si>
    <t>1540,1</t>
  </si>
  <si>
    <t>ΝΙΚΟΛΟΠΟΥΛΟΥ</t>
  </si>
  <si>
    <t>ΑΕ222337</t>
  </si>
  <si>
    <t>667,7</t>
  </si>
  <si>
    <t>1525,7</t>
  </si>
  <si>
    <t>ΖΗΚΟΥ</t>
  </si>
  <si>
    <t>ΑΓΓΕΛΙΚΗ-ΜΑΡΙΑ</t>
  </si>
  <si>
    <t>ΑΗ570697</t>
  </si>
  <si>
    <t>1523,8</t>
  </si>
  <si>
    <t>ΣΩΤΗΡΑΚΟΥ</t>
  </si>
  <si>
    <t>ΑΝΝΑ ΜΑΡΙΑ</t>
  </si>
  <si>
    <t>ΑΙ596220</t>
  </si>
  <si>
    <t>635,8</t>
  </si>
  <si>
    <t>ΚΑΣΚΑΜΠΑ</t>
  </si>
  <si>
    <t>ΕΥΓΕΝΙΑ</t>
  </si>
  <si>
    <t>ΑΚ736792</t>
  </si>
  <si>
    <t>867,9</t>
  </si>
  <si>
    <t>1515,9</t>
  </si>
  <si>
    <t>ΣΤΑΘΟΠΟΥΛΟΥ</t>
  </si>
  <si>
    <t>ΑΝΔΡΟΝΙΚΗ ΡΟΖΑ</t>
  </si>
  <si>
    <t>ΑΒ044592</t>
  </si>
  <si>
    <t>739,2</t>
  </si>
  <si>
    <t>1506,2</t>
  </si>
  <si>
    <t>ΜΑΚΑΤΣΩΡΗ</t>
  </si>
  <si>
    <t>ΜΥΡΤΩ- ΠΑΡΑΣΚΕΥΗ</t>
  </si>
  <si>
    <t>Χ021761</t>
  </si>
  <si>
    <t>1505,6</t>
  </si>
  <si>
    <t>ΧΑΡΟΚΟΠΟΥ</t>
  </si>
  <si>
    <t>Ρ699490</t>
  </si>
  <si>
    <t>775,5</t>
  </si>
  <si>
    <t>1493,5</t>
  </si>
  <si>
    <t>ΒΟΥΤΣΙΝΑ</t>
  </si>
  <si>
    <t>ΑΜ507559</t>
  </si>
  <si>
    <t>ΤΖΙΤΖΙΦΑ</t>
  </si>
  <si>
    <t>Φ091239</t>
  </si>
  <si>
    <t>910,8</t>
  </si>
  <si>
    <t>1478,8</t>
  </si>
  <si>
    <t>ΠΑΠΑΖΩΤΟΥ</t>
  </si>
  <si>
    <t>ΑΖ060992</t>
  </si>
  <si>
    <t>ΜΙΜΟΓΛΟΥ</t>
  </si>
  <si>
    <t>Χ148498</t>
  </si>
  <si>
    <t>896,5</t>
  </si>
  <si>
    <t>1466,5</t>
  </si>
  <si>
    <t>ΧΙΩΤΗ</t>
  </si>
  <si>
    <t>Τ049127</t>
  </si>
  <si>
    <t>1041,7</t>
  </si>
  <si>
    <t>1458,7</t>
  </si>
  <si>
    <t>ΓΙΑΝΝΑΚΟΠΟΥΛΟΥ</t>
  </si>
  <si>
    <t>ΕΙΡΗΝΗ</t>
  </si>
  <si>
    <t>ΑΖ086006</t>
  </si>
  <si>
    <t>951,5</t>
  </si>
  <si>
    <t>1453,5</t>
  </si>
  <si>
    <t>ΕΥΘΥΜΙΟΥ</t>
  </si>
  <si>
    <t>ΝΙΚΟΠΑΝΑΓΙΩΤΗΣ</t>
  </si>
  <si>
    <t>ΑΒ995735</t>
  </si>
  <si>
    <t>822,8</t>
  </si>
  <si>
    <t>1451,8</t>
  </si>
  <si>
    <t>ΧΡΥΣΟΒΕΡΓΗ</t>
  </si>
  <si>
    <t>ΑΚ307762</t>
  </si>
  <si>
    <t>ΣΧΟΙΝΟΧΩΡΙΤΗΣ</t>
  </si>
  <si>
    <t>ΑΑ767931</t>
  </si>
  <si>
    <t>1447,1</t>
  </si>
  <si>
    <t>ΡΟΠΗ</t>
  </si>
  <si>
    <t>ΘΡΑΣΥΒΟΥΛΟΣ</t>
  </si>
  <si>
    <t>Χ377335</t>
  </si>
  <si>
    <t>1445,1</t>
  </si>
  <si>
    <t>ΓΚΙΚΑ</t>
  </si>
  <si>
    <t>ΔΑΝΑΗ</t>
  </si>
  <si>
    <t>ΜΙΛΤΙΑΔΗΣ</t>
  </si>
  <si>
    <t>ΑΚ507133</t>
  </si>
  <si>
    <t>795,3</t>
  </si>
  <si>
    <t>1439,3</t>
  </si>
  <si>
    <t>ΠΕΤΡΑΚΗ</t>
  </si>
  <si>
    <t>ΑΜ463157</t>
  </si>
  <si>
    <t>1439,1</t>
  </si>
  <si>
    <t>ΦΡΟΥΝΤΑ</t>
  </si>
  <si>
    <t>ΑΑ317512</t>
  </si>
  <si>
    <t>1429,3</t>
  </si>
  <si>
    <t>ΝΕΖΗ</t>
  </si>
  <si>
    <t>ΑΙΜΙΛΙΑ</t>
  </si>
  <si>
    <t>ΑΙ012655</t>
  </si>
  <si>
    <t>1418,7</t>
  </si>
  <si>
    <t>ΑΝΔΡΟΥΛΙΔΑΚΗ</t>
  </si>
  <si>
    <t>ΑΕ467338</t>
  </si>
  <si>
    <t>ΔΑΓΚΛΗΣ</t>
  </si>
  <si>
    <t>ΚΥΡΙΑΚΟΣ</t>
  </si>
  <si>
    <t>ΑΒ571782</t>
  </si>
  <si>
    <t>1009,8</t>
  </si>
  <si>
    <t>1404,8</t>
  </si>
  <si>
    <t>ΚΑΤΣΑΒΡΙΑ</t>
  </si>
  <si>
    <t>ΑΝ086520</t>
  </si>
  <si>
    <t>ΧΑΡΑΛΑΜΠΙΔΟΥ</t>
  </si>
  <si>
    <t>ΙΩΑΝΝΑ-ΣΟΦΙΑ</t>
  </si>
  <si>
    <t>ΑΗ129106</t>
  </si>
  <si>
    <t>805,2</t>
  </si>
  <si>
    <t>1397,2</t>
  </si>
  <si>
    <t>ΚΑΡΔΑΡΑ</t>
  </si>
  <si>
    <t xml:space="preserve">ΕΛΕΝΗ </t>
  </si>
  <si>
    <t>ΠΕΤΡΟΣ</t>
  </si>
  <si>
    <t>Χ284585</t>
  </si>
  <si>
    <t>779,9</t>
  </si>
  <si>
    <t>1391,9</t>
  </si>
  <si>
    <t>ΖΩΓΟΠΟΥΛΟΥ</t>
  </si>
  <si>
    <t>ΑΚ016159</t>
  </si>
  <si>
    <t>687,5</t>
  </si>
  <si>
    <t>1382,5</t>
  </si>
  <si>
    <t>ΙΑΤΡΟΥ</t>
  </si>
  <si>
    <t>ΣΩΤΗΡΙΑ</t>
  </si>
  <si>
    <t>ΑΜ994932</t>
  </si>
  <si>
    <t>763,4</t>
  </si>
  <si>
    <t>1365,4</t>
  </si>
  <si>
    <t>521-501</t>
  </si>
  <si>
    <t>ΒΕΡΑΝΗ</t>
  </si>
  <si>
    <t>ΖΩΗ ΔΕΣΠΟΙΝΑ</t>
  </si>
  <si>
    <t>ΑΜ527319</t>
  </si>
  <si>
    <t>1363,8</t>
  </si>
  <si>
    <t>ΚΟΥΤΣΗ</t>
  </si>
  <si>
    <t>ΔΙΟΝΥΣΙΑ</t>
  </si>
  <si>
    <t>Φ240827</t>
  </si>
  <si>
    <t>1349,6</t>
  </si>
  <si>
    <t>ΔΕΛΗΛΙΓΚΑ</t>
  </si>
  <si>
    <t>ΣΤΕΡΓΙΑΝΗ</t>
  </si>
  <si>
    <t>ΒΑΙΟΣ</t>
  </si>
  <si>
    <t>Χ979030</t>
  </si>
  <si>
    <t>819,5</t>
  </si>
  <si>
    <t>1336,5</t>
  </si>
  <si>
    <t>ΒΟΓΙΑΤΖΗΣ</t>
  </si>
  <si>
    <t>ΑΗ490181</t>
  </si>
  <si>
    <t>774,4</t>
  </si>
  <si>
    <t>1329,4</t>
  </si>
  <si>
    <t>ΣΤΡΙΦΤΟΜΠΟΛΑ</t>
  </si>
  <si>
    <t>ΑΙ664731</t>
  </si>
  <si>
    <t>921,8</t>
  </si>
  <si>
    <t>1328,8</t>
  </si>
  <si>
    <t>ΚΑΝΑΒΑ</t>
  </si>
  <si>
    <t>ΑΘΑΝΑΣΙΟΣ</t>
  </si>
  <si>
    <t>ΑΒ660032</t>
  </si>
  <si>
    <t>878,9</t>
  </si>
  <si>
    <t>1323,9</t>
  </si>
  <si>
    <t>ΣΟΡΑΝΙΔΟΥ</t>
  </si>
  <si>
    <t>ΠΑΝΑΓΙΩΤΑ - ΚΑΛΛΙΟΠΗ</t>
  </si>
  <si>
    <t>ΑΙ697149</t>
  </si>
  <si>
    <t>786,5</t>
  </si>
  <si>
    <t>1308,5</t>
  </si>
  <si>
    <t>ΕΛΒΑΝΙΔΗ</t>
  </si>
  <si>
    <t>ΕΛΕΥΘΕΡΙΑ</t>
  </si>
  <si>
    <t>ΑΒΡΑΑΜ</t>
  </si>
  <si>
    <t>ΑΙ599351</t>
  </si>
  <si>
    <t>849,2</t>
  </si>
  <si>
    <t>1301,2</t>
  </si>
  <si>
    <t>ΤΣΙΛΙΚΑ</t>
  </si>
  <si>
    <t>Χ309398</t>
  </si>
  <si>
    <t>876,7</t>
  </si>
  <si>
    <t>1295,7</t>
  </si>
  <si>
    <t>ΖΑΧΑΡΗ</t>
  </si>
  <si>
    <t>ΛΑΟΥΡΑ</t>
  </si>
  <si>
    <t>ΑΙ647120</t>
  </si>
  <si>
    <t>866,8</t>
  </si>
  <si>
    <t>1284,8</t>
  </si>
  <si>
    <t>ΕΥΘΥΜΙΑΔΟΥ</t>
  </si>
  <si>
    <t>ΕΥΡΩΠΗ</t>
  </si>
  <si>
    <t>ΘΩΜΑΣ</t>
  </si>
  <si>
    <t>ΑΒ365048</t>
  </si>
  <si>
    <t>953,7</t>
  </si>
  <si>
    <t>1279,7</t>
  </si>
  <si>
    <t>ΧΡΗΣΤΟΥ</t>
  </si>
  <si>
    <t>ΣΗΜΕΛΑ</t>
  </si>
  <si>
    <t>Φ040574</t>
  </si>
  <si>
    <t>894,3</t>
  </si>
  <si>
    <t>1269,3</t>
  </si>
  <si>
    <t>ΤΕΜΕΚΕΝΙΔΟΥ</t>
  </si>
  <si>
    <t>ΑΗ379792</t>
  </si>
  <si>
    <t>873,4</t>
  </si>
  <si>
    <t>1267,4</t>
  </si>
  <si>
    <t>ΣΟΥΛΙΩΤΗ</t>
  </si>
  <si>
    <t>ΕΥΣΤΑΘΙΑ</t>
  </si>
  <si>
    <t>ΑΖ546847</t>
  </si>
  <si>
    <t>831,6</t>
  </si>
  <si>
    <t>1261,6</t>
  </si>
  <si>
    <t>ΜΠΑΡΟΥΞΗ</t>
  </si>
  <si>
    <t>ΑΒ785894</t>
  </si>
  <si>
    <t>914,1</t>
  </si>
  <si>
    <t>1261,1</t>
  </si>
  <si>
    <t>ΓΕΩΡΓΟΥΣΗ</t>
  </si>
  <si>
    <t>ΛΟΥΚΑΣ</t>
  </si>
  <si>
    <t>ΑΑ789875</t>
  </si>
  <si>
    <t>ΛΕΚΚΑ</t>
  </si>
  <si>
    <t>ΜΑΡΙΑ ΦΟΙΒΗ</t>
  </si>
  <si>
    <t>Χ171922</t>
  </si>
  <si>
    <t>833,8</t>
  </si>
  <si>
    <t>1257,8</t>
  </si>
  <si>
    <t>ΚΑΡΚΟΥΛΙΑ</t>
  </si>
  <si>
    <t>ΑΑ049037</t>
  </si>
  <si>
    <t>1252,4</t>
  </si>
  <si>
    <t>ΚΟΥΤΣΑΥΓΟΥΣΤΗ</t>
  </si>
  <si>
    <t>ΑΚ161140</t>
  </si>
  <si>
    <t>799,7</t>
  </si>
  <si>
    <t>1249,7</t>
  </si>
  <si>
    <t>ΚΛΕΙΤΣΑΣ</t>
  </si>
  <si>
    <t>ΑΑ382247</t>
  </si>
  <si>
    <t>1247,4</t>
  </si>
  <si>
    <t>ΜΑΡΚΑΤΟΥ</t>
  </si>
  <si>
    <t>ΛΟΥΚΙΑ</t>
  </si>
  <si>
    <t>ΑΜ738767</t>
  </si>
  <si>
    <t>1245,3</t>
  </si>
  <si>
    <t>ΑΙΚΑΤΕΡΙΝΗ ΟΛΥΜΠΙΑ</t>
  </si>
  <si>
    <t>ΣΠΥΡΙΔΩΝ</t>
  </si>
  <si>
    <t>ΑΚ647075</t>
  </si>
  <si>
    <t>1239,3</t>
  </si>
  <si>
    <t>ΣΠΑΝΟΓΙΑΝΝΗ</t>
  </si>
  <si>
    <t>ΑΖ230293</t>
  </si>
  <si>
    <t>1237,7</t>
  </si>
  <si>
    <t>ΣΙΟΥΤΗ</t>
  </si>
  <si>
    <t>ΣΩΚΡΑΤΗΣ</t>
  </si>
  <si>
    <t>Χ621411</t>
  </si>
  <si>
    <t>820,6</t>
  </si>
  <si>
    <t>1237,6</t>
  </si>
  <si>
    <t>Βώσσος</t>
  </si>
  <si>
    <t>Σπυρίδων</t>
  </si>
  <si>
    <t>Γεώργιος</t>
  </si>
  <si>
    <t>Ν031700</t>
  </si>
  <si>
    <t>ΑΡΙΔΑΚΗ</t>
  </si>
  <si>
    <t>ΑΡΤΕΜΗΣΙΑ</t>
  </si>
  <si>
    <t>ΑΚ826623</t>
  </si>
  <si>
    <t>1218,4</t>
  </si>
  <si>
    <t>ΑΓΓΕΛΟΠΟΥΛΟΥ</t>
  </si>
  <si>
    <t>ΤΡΥΦΩΝ</t>
  </si>
  <si>
    <t>ΑΚ279797</t>
  </si>
  <si>
    <t>ΦΙΛΙΠΠΟΠΟΥΛΟΥ</t>
  </si>
  <si>
    <t>ΑΜ526666</t>
  </si>
  <si>
    <t>839,3</t>
  </si>
  <si>
    <t>1214,3</t>
  </si>
  <si>
    <t>ΚΑΛΑΜΑΡΑΣ</t>
  </si>
  <si>
    <t>ΚΙΜΩΝ</t>
  </si>
  <si>
    <t>ΣΩΤΗΡΙΟΣ</t>
  </si>
  <si>
    <t>ΑΖ584893</t>
  </si>
  <si>
    <t>ΔΡΟΥΓΚΑΣ</t>
  </si>
  <si>
    <t>ΑΒ620839</t>
  </si>
  <si>
    <t>522-520</t>
  </si>
  <si>
    <t>ΚΟΥΤΟΥΣΗ</t>
  </si>
  <si>
    <t>ΑΕ683956</t>
  </si>
  <si>
    <t>848,1</t>
  </si>
  <si>
    <t>1194,1</t>
  </si>
  <si>
    <t>ΠΑΠΑΝΙΚΟΥ</t>
  </si>
  <si>
    <t>Χ154708</t>
  </si>
  <si>
    <t>ΞΥΣΤΡΟΥ</t>
  </si>
  <si>
    <t>ΑΕ368679</t>
  </si>
  <si>
    <t>767,8</t>
  </si>
  <si>
    <t>1184,8</t>
  </si>
  <si>
    <t>ΠΑΤΣΑΟΥΡΑ</t>
  </si>
  <si>
    <t>ΑΙ762952</t>
  </si>
  <si>
    <t>1184,4</t>
  </si>
  <si>
    <t>ΒΡΕΤΤΑΚΟΥ</t>
  </si>
  <si>
    <t>ΝΙΚΗ ΕΛΕΝΗ</t>
  </si>
  <si>
    <t>ΑΜ344675</t>
  </si>
  <si>
    <t>1177,4</t>
  </si>
  <si>
    <t>ΦΑΡΣΑΛΙΏΤΗΣ</t>
  </si>
  <si>
    <t>ΣΤΥΛΙΑΝΟΣ</t>
  </si>
  <si>
    <t>Χ504561</t>
  </si>
  <si>
    <t>821,7</t>
  </si>
  <si>
    <t>1161,7</t>
  </si>
  <si>
    <t>ΜΙΧΑΛΙΤΣΙΑΝΟΥ</t>
  </si>
  <si>
    <t>ΓΕΡΑΣΙΜΟΣ</t>
  </si>
  <si>
    <t>ΑΜ647517</t>
  </si>
  <si>
    <t>760,1</t>
  </si>
  <si>
    <t>1140,1</t>
  </si>
  <si>
    <t>ΓΕΩΡΓΙΟΠΟΥΛΟΥ</t>
  </si>
  <si>
    <t>ΑΒ225379</t>
  </si>
  <si>
    <t>1129,9</t>
  </si>
  <si>
    <t>ΜΑΚΡΗΣ</t>
  </si>
  <si>
    <t>ΑΗ588987</t>
  </si>
  <si>
    <t>740,3</t>
  </si>
  <si>
    <t>1129,3</t>
  </si>
  <si>
    <t>ΚΑΣΙΜΑΤΗ</t>
  </si>
  <si>
    <t>ΒΙΚΤΩΡΙΑ</t>
  </si>
  <si>
    <t>ΑΚ594315</t>
  </si>
  <si>
    <t>768,9</t>
  </si>
  <si>
    <t>1123,9</t>
  </si>
  <si>
    <t>ΚΟΥΛΗ</t>
  </si>
  <si>
    <t>Τ 278631</t>
  </si>
  <si>
    <t>ΚΟΡΙΝΝΑ ΟΥΡΑΝΙΑ</t>
  </si>
  <si>
    <t>ΑΚ026787</t>
  </si>
  <si>
    <t>1106,5</t>
  </si>
  <si>
    <t>ΚΛΕΙΔΩΝΑ</t>
  </si>
  <si>
    <t>ΠΙΕΡΡΟΣ</t>
  </si>
  <si>
    <t>Φ056444</t>
  </si>
  <si>
    <t>705,1</t>
  </si>
  <si>
    <t>1091,1</t>
  </si>
  <si>
    <t>ΚΑΠΕΤΑΝΑΚΟΥ</t>
  </si>
  <si>
    <t>ΑΝΕΣΤΗΣ</t>
  </si>
  <si>
    <t>ΑΜ245030</t>
  </si>
  <si>
    <t>797,5</t>
  </si>
  <si>
    <t>1085,5</t>
  </si>
  <si>
    <t>ΛΙΟΥΠΗ</t>
  </si>
  <si>
    <t>ΧΡΥΣΑΝΘΗ</t>
  </si>
  <si>
    <t>ΑΑ442425</t>
  </si>
  <si>
    <t>ΓΕΩΡΓΟΥΔΗ</t>
  </si>
  <si>
    <t>ΑΕ326677</t>
  </si>
  <si>
    <t>994,4</t>
  </si>
  <si>
    <t>1064,4</t>
  </si>
  <si>
    <t>502-520-521-522</t>
  </si>
  <si>
    <t>ΤΣΟΥΚΑΡΕΛΗ</t>
  </si>
  <si>
    <t>ΑΝ478149</t>
  </si>
  <si>
    <t>733,7</t>
  </si>
  <si>
    <t>1028,7</t>
  </si>
  <si>
    <t>ΣΤΑΜΟΥ</t>
  </si>
  <si>
    <t>ΑΣΗΜΙΝΑ</t>
  </si>
  <si>
    <t>Ρ273785</t>
  </si>
  <si>
    <t>1024,3</t>
  </si>
  <si>
    <t>1016,3</t>
  </si>
  <si>
    <t>Τριανταφυλλάκη</t>
  </si>
  <si>
    <t>Ευαγγελία</t>
  </si>
  <si>
    <t>Χ069982</t>
  </si>
  <si>
    <t>707,3</t>
  </si>
  <si>
    <t>1009,3</t>
  </si>
  <si>
    <t>Τσικνή</t>
  </si>
  <si>
    <t>Δήμητρα</t>
  </si>
  <si>
    <t>Παναγιώτης</t>
  </si>
  <si>
    <t>ΑΖ094047</t>
  </si>
  <si>
    <t>ΑΝΕΣΤΗ</t>
  </si>
  <si>
    <t>ΑΕ491280</t>
  </si>
  <si>
    <t>975,5</t>
  </si>
  <si>
    <t>ΔΙΑΜΑΝΤΟΠΟΥΛΟΥ</t>
  </si>
  <si>
    <t>ΘΕΩΝΗ</t>
  </si>
  <si>
    <t>ΑΕ220940</t>
  </si>
  <si>
    <t>738,1</t>
  </si>
  <si>
    <t>966,1</t>
  </si>
  <si>
    <t>ΡΟΥΜΠΑΚΗ</t>
  </si>
  <si>
    <t>ΕΙΡΗΝΗ - ΕΛΕΝΗ</t>
  </si>
  <si>
    <t>Σ864519</t>
  </si>
  <si>
    <t>834,9</t>
  </si>
  <si>
    <t>954,9</t>
  </si>
  <si>
    <t>ΒΟΝΓΚΛΗ</t>
  </si>
  <si>
    <t>ΜΑΓΔΑΛΗΝΗ</t>
  </si>
  <si>
    <t>ΕΠΑΜΕΙΝΩΝΤΑ</t>
  </si>
  <si>
    <t>ΑΚ748289</t>
  </si>
  <si>
    <t>946,7</t>
  </si>
  <si>
    <t>ΤΖΙΜΩΤΑΣ</t>
  </si>
  <si>
    <t>ΧΡΙΣΤΟΔΟΥΛΟΣ</t>
  </si>
  <si>
    <t>Ξ011512</t>
  </si>
  <si>
    <t>ΕΜΙΡΖΑ</t>
  </si>
  <si>
    <t>ΣΑΒΒΙΝΑ</t>
  </si>
  <si>
    <t>Χ645786</t>
  </si>
  <si>
    <t>ΒΛΑΜΗ</t>
  </si>
  <si>
    <t>ΜΑΡΙΑ ΑΝΝΑ</t>
  </si>
  <si>
    <t>ΑΒ 244707</t>
  </si>
  <si>
    <t>634,7</t>
  </si>
  <si>
    <t>904,7</t>
  </si>
  <si>
    <t>ΤΣΟΥΤΣΑ</t>
  </si>
  <si>
    <t>ΑΚ613111</t>
  </si>
  <si>
    <t>891,7</t>
  </si>
  <si>
    <t>ΜΑΡΚΟΤΣΗΣ</t>
  </si>
  <si>
    <t>ΕΠΑΜΕΙΝΩΝΔΑΣ</t>
  </si>
  <si>
    <t>Χ657901</t>
  </si>
  <si>
    <t>ΠΑΝΤΑΖΗ</t>
  </si>
  <si>
    <t>ΛΑΜΠΡΟΣ</t>
  </si>
  <si>
    <t>Χ094122</t>
  </si>
  <si>
    <t>842,4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</si>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</sst>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592</v>
      </c>
      <c r="C8" t="s">
        <v>13</v>
      </c>
      <c r="D8" t="s">
        <v>14</v>
      </c>
      <c r="E8" t="s">
        <v>15</v>
      </c>
      <c r="F8" t="s">
        <v>16</v>
      </c>
      <c r="G8" t="str">
        <f>"00020214"</f>
        <v>00020214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80</v>
      </c>
      <c r="W8">
        <v>560</v>
      </c>
      <c r="X8">
        <v>0</v>
      </c>
      <c r="Z8">
        <v>0</v>
      </c>
      <c r="AA8" t="s">
        <v>18</v>
      </c>
    </row>
    <row r="9" spans="1:27" x14ac:dyDescent="0.25">
      <c r="H9">
        <v>522</v>
      </c>
    </row>
    <row r="10" spans="1:27" x14ac:dyDescent="0.25">
      <c r="A10">
        <v>2</v>
      </c>
      <c r="B10">
        <v>754</v>
      </c>
      <c r="C10" t="s">
        <v>19</v>
      </c>
      <c r="D10" t="s">
        <v>20</v>
      </c>
      <c r="E10" t="s">
        <v>21</v>
      </c>
      <c r="F10" t="s">
        <v>22</v>
      </c>
      <c r="G10" t="str">
        <f>"00015755"</f>
        <v>00015755</v>
      </c>
      <c r="H10" t="s">
        <v>23</v>
      </c>
      <c r="I10">
        <v>0</v>
      </c>
      <c r="J10">
        <v>400</v>
      </c>
      <c r="K10">
        <v>0</v>
      </c>
      <c r="L10">
        <v>200</v>
      </c>
      <c r="M10">
        <v>0</v>
      </c>
      <c r="N10">
        <v>50</v>
      </c>
      <c r="O10">
        <v>70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830</v>
      </c>
      <c r="C12" t="s">
        <v>26</v>
      </c>
      <c r="D12" t="s">
        <v>27</v>
      </c>
      <c r="E12" t="s">
        <v>28</v>
      </c>
      <c r="F12" t="s">
        <v>29</v>
      </c>
      <c r="G12" t="str">
        <f>"00099247"</f>
        <v>00099247</v>
      </c>
      <c r="H12" t="s">
        <v>30</v>
      </c>
      <c r="I12">
        <v>0</v>
      </c>
      <c r="J12">
        <v>400</v>
      </c>
      <c r="K12">
        <v>0</v>
      </c>
      <c r="L12">
        <v>260</v>
      </c>
      <c r="M12">
        <v>0</v>
      </c>
      <c r="N12">
        <v>30</v>
      </c>
      <c r="O12">
        <v>0</v>
      </c>
      <c r="P12">
        <v>0</v>
      </c>
      <c r="Q12">
        <v>70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31</v>
      </c>
    </row>
    <row r="13" spans="1:27" x14ac:dyDescent="0.25">
      <c r="H13" t="s">
        <v>32</v>
      </c>
    </row>
    <row r="14" spans="1:27" x14ac:dyDescent="0.25">
      <c r="A14">
        <v>4</v>
      </c>
      <c r="B14">
        <v>892</v>
      </c>
      <c r="C14" t="s">
        <v>33</v>
      </c>
      <c r="D14" t="s">
        <v>34</v>
      </c>
      <c r="E14" t="s">
        <v>35</v>
      </c>
      <c r="F14" t="s">
        <v>36</v>
      </c>
      <c r="G14" t="str">
        <f>"00228276"</f>
        <v>00228276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70</v>
      </c>
      <c r="O14">
        <v>70</v>
      </c>
      <c r="P14">
        <v>0</v>
      </c>
      <c r="Q14">
        <v>0</v>
      </c>
      <c r="R14">
        <v>70</v>
      </c>
      <c r="S14">
        <v>0</v>
      </c>
      <c r="T14">
        <v>0</v>
      </c>
      <c r="U14">
        <v>0</v>
      </c>
      <c r="V14">
        <v>79</v>
      </c>
      <c r="W14">
        <v>553</v>
      </c>
      <c r="X14">
        <v>0</v>
      </c>
      <c r="Z14">
        <v>0</v>
      </c>
      <c r="AA14" t="s">
        <v>38</v>
      </c>
    </row>
    <row r="15" spans="1:27" x14ac:dyDescent="0.25">
      <c r="H15" t="s">
        <v>32</v>
      </c>
    </row>
    <row r="16" spans="1:27" x14ac:dyDescent="0.25">
      <c r="A16">
        <v>5</v>
      </c>
      <c r="B16">
        <v>834</v>
      </c>
      <c r="C16" t="s">
        <v>39</v>
      </c>
      <c r="D16" t="s">
        <v>40</v>
      </c>
      <c r="E16" t="s">
        <v>41</v>
      </c>
      <c r="F16" t="s">
        <v>42</v>
      </c>
      <c r="G16" t="str">
        <f>"00227058"</f>
        <v>00227058</v>
      </c>
      <c r="H16" t="s">
        <v>43</v>
      </c>
      <c r="I16">
        <v>150</v>
      </c>
      <c r="J16">
        <v>400</v>
      </c>
      <c r="K16">
        <v>0</v>
      </c>
      <c r="L16">
        <v>200</v>
      </c>
      <c r="M16">
        <v>30</v>
      </c>
      <c r="N16">
        <v>70</v>
      </c>
      <c r="O16">
        <v>70</v>
      </c>
      <c r="P16">
        <v>0</v>
      </c>
      <c r="Q16">
        <v>0</v>
      </c>
      <c r="R16">
        <v>30</v>
      </c>
      <c r="S16">
        <v>0</v>
      </c>
      <c r="T16">
        <v>0</v>
      </c>
      <c r="U16">
        <v>0</v>
      </c>
      <c r="V16">
        <v>44</v>
      </c>
      <c r="W16">
        <v>308</v>
      </c>
      <c r="X16">
        <v>0</v>
      </c>
      <c r="Z16">
        <v>0</v>
      </c>
      <c r="AA16" t="s">
        <v>44</v>
      </c>
    </row>
    <row r="17" spans="1:27" x14ac:dyDescent="0.25">
      <c r="H17">
        <v>522</v>
      </c>
    </row>
    <row r="18" spans="1:27" x14ac:dyDescent="0.25">
      <c r="A18">
        <v>6</v>
      </c>
      <c r="B18">
        <v>541</v>
      </c>
      <c r="C18" t="s">
        <v>45</v>
      </c>
      <c r="D18" t="s">
        <v>46</v>
      </c>
      <c r="E18" t="s">
        <v>47</v>
      </c>
      <c r="F18" t="s">
        <v>48</v>
      </c>
      <c r="G18" t="str">
        <f>"201511035412"</f>
        <v>201511035412</v>
      </c>
      <c r="H18" t="s">
        <v>49</v>
      </c>
      <c r="I18">
        <v>0</v>
      </c>
      <c r="J18">
        <v>400</v>
      </c>
      <c r="K18">
        <v>0</v>
      </c>
      <c r="L18">
        <v>200</v>
      </c>
      <c r="M18">
        <v>0</v>
      </c>
      <c r="N18">
        <v>70</v>
      </c>
      <c r="O18">
        <v>70</v>
      </c>
      <c r="P18">
        <v>0</v>
      </c>
      <c r="Q18">
        <v>30</v>
      </c>
      <c r="R18">
        <v>30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50</v>
      </c>
    </row>
    <row r="19" spans="1:27" x14ac:dyDescent="0.25">
      <c r="H19">
        <v>522</v>
      </c>
    </row>
    <row r="20" spans="1:27" x14ac:dyDescent="0.25">
      <c r="A20">
        <v>7</v>
      </c>
      <c r="B20">
        <v>789</v>
      </c>
      <c r="C20" t="s">
        <v>51</v>
      </c>
      <c r="D20" t="s">
        <v>52</v>
      </c>
      <c r="E20" t="s">
        <v>53</v>
      </c>
      <c r="F20" t="s">
        <v>54</v>
      </c>
      <c r="G20" t="str">
        <f>"00223589"</f>
        <v>00223589</v>
      </c>
      <c r="H20" t="s">
        <v>55</v>
      </c>
      <c r="I20">
        <v>0</v>
      </c>
      <c r="J20">
        <v>400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56</v>
      </c>
    </row>
    <row r="21" spans="1:27" x14ac:dyDescent="0.25">
      <c r="H21">
        <v>520</v>
      </c>
    </row>
    <row r="22" spans="1:27" x14ac:dyDescent="0.25">
      <c r="A22">
        <v>8</v>
      </c>
      <c r="B22">
        <v>540</v>
      </c>
      <c r="C22" t="s">
        <v>57</v>
      </c>
      <c r="D22" t="s">
        <v>58</v>
      </c>
      <c r="E22" t="s">
        <v>15</v>
      </c>
      <c r="F22" t="s">
        <v>59</v>
      </c>
      <c r="G22" t="str">
        <f>"00016734"</f>
        <v>00016734</v>
      </c>
      <c r="H22" t="s">
        <v>60</v>
      </c>
      <c r="I22">
        <v>0</v>
      </c>
      <c r="J22">
        <v>400</v>
      </c>
      <c r="K22">
        <v>0</v>
      </c>
      <c r="L22">
        <v>200</v>
      </c>
      <c r="M22">
        <v>0</v>
      </c>
      <c r="N22">
        <v>50</v>
      </c>
      <c r="O22">
        <v>30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61</v>
      </c>
    </row>
    <row r="23" spans="1:27" x14ac:dyDescent="0.25">
      <c r="H23" t="s">
        <v>62</v>
      </c>
    </row>
    <row r="24" spans="1:27" x14ac:dyDescent="0.25">
      <c r="A24">
        <v>9</v>
      </c>
      <c r="B24">
        <v>536</v>
      </c>
      <c r="C24" t="s">
        <v>63</v>
      </c>
      <c r="D24" t="s">
        <v>64</v>
      </c>
      <c r="E24" t="s">
        <v>15</v>
      </c>
      <c r="F24" t="s">
        <v>65</v>
      </c>
      <c r="G24" t="str">
        <f>"00019375"</f>
        <v>00019375</v>
      </c>
      <c r="H24">
        <v>836</v>
      </c>
      <c r="I24">
        <v>0</v>
      </c>
      <c r="J24">
        <v>400</v>
      </c>
      <c r="K24">
        <v>0</v>
      </c>
      <c r="L24">
        <v>200</v>
      </c>
      <c r="M24">
        <v>30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2124</v>
      </c>
    </row>
    <row r="25" spans="1:27" x14ac:dyDescent="0.25">
      <c r="H25" t="s">
        <v>62</v>
      </c>
    </row>
    <row r="26" spans="1:27" x14ac:dyDescent="0.25">
      <c r="A26">
        <v>10</v>
      </c>
      <c r="B26">
        <v>133</v>
      </c>
      <c r="C26" t="s">
        <v>66</v>
      </c>
      <c r="D26" t="s">
        <v>20</v>
      </c>
      <c r="E26" t="s">
        <v>67</v>
      </c>
      <c r="F26" t="s">
        <v>68</v>
      </c>
      <c r="G26" t="str">
        <f>"00224095"</f>
        <v>00224095</v>
      </c>
      <c r="H26" t="s">
        <v>69</v>
      </c>
      <c r="I26">
        <v>0</v>
      </c>
      <c r="J26">
        <v>400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2</v>
      </c>
      <c r="AA26" t="s">
        <v>70</v>
      </c>
    </row>
    <row r="27" spans="1:27" x14ac:dyDescent="0.25">
      <c r="H27">
        <v>522</v>
      </c>
    </row>
    <row r="28" spans="1:27" x14ac:dyDescent="0.25">
      <c r="A28">
        <v>11</v>
      </c>
      <c r="B28">
        <v>459</v>
      </c>
      <c r="C28" t="s">
        <v>71</v>
      </c>
      <c r="D28" t="s">
        <v>72</v>
      </c>
      <c r="E28" t="s">
        <v>73</v>
      </c>
      <c r="F28" t="s">
        <v>74</v>
      </c>
      <c r="G28" t="str">
        <f>"00227864"</f>
        <v>00227864</v>
      </c>
      <c r="H28" t="s">
        <v>75</v>
      </c>
      <c r="I28">
        <v>150</v>
      </c>
      <c r="J28">
        <v>0</v>
      </c>
      <c r="K28">
        <v>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0</v>
      </c>
      <c r="R28">
        <v>30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76</v>
      </c>
    </row>
    <row r="29" spans="1:27" x14ac:dyDescent="0.25">
      <c r="H29">
        <v>522</v>
      </c>
    </row>
    <row r="30" spans="1:27" x14ac:dyDescent="0.25">
      <c r="A30">
        <v>12</v>
      </c>
      <c r="B30">
        <v>724</v>
      </c>
      <c r="C30" t="s">
        <v>77</v>
      </c>
      <c r="D30" t="s">
        <v>78</v>
      </c>
      <c r="E30" t="s">
        <v>79</v>
      </c>
      <c r="F30" t="s">
        <v>80</v>
      </c>
      <c r="G30" t="str">
        <f>"00079202"</f>
        <v>00079202</v>
      </c>
      <c r="H30" t="s">
        <v>81</v>
      </c>
      <c r="I30">
        <v>150</v>
      </c>
      <c r="J30">
        <v>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82</v>
      </c>
    </row>
    <row r="31" spans="1:27" x14ac:dyDescent="0.25">
      <c r="H31" t="s">
        <v>32</v>
      </c>
    </row>
    <row r="32" spans="1:27" x14ac:dyDescent="0.25">
      <c r="A32">
        <v>13</v>
      </c>
      <c r="B32">
        <v>555</v>
      </c>
      <c r="C32" t="s">
        <v>83</v>
      </c>
      <c r="D32" t="s">
        <v>84</v>
      </c>
      <c r="E32" t="s">
        <v>41</v>
      </c>
      <c r="F32" t="s">
        <v>85</v>
      </c>
      <c r="G32" t="str">
        <f>"200712000389"</f>
        <v>200712000389</v>
      </c>
      <c r="H32" t="s">
        <v>86</v>
      </c>
      <c r="I32">
        <v>150</v>
      </c>
      <c r="J32">
        <v>0</v>
      </c>
      <c r="K32">
        <v>0</v>
      </c>
      <c r="L32">
        <v>200</v>
      </c>
      <c r="M32">
        <v>0</v>
      </c>
      <c r="N32">
        <v>30</v>
      </c>
      <c r="O32">
        <v>30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87</v>
      </c>
    </row>
    <row r="33" spans="1:27" x14ac:dyDescent="0.25">
      <c r="H33">
        <v>522</v>
      </c>
    </row>
    <row r="34" spans="1:27" x14ac:dyDescent="0.25">
      <c r="A34">
        <v>14</v>
      </c>
      <c r="B34">
        <v>669</v>
      </c>
      <c r="C34" t="s">
        <v>88</v>
      </c>
      <c r="D34" t="s">
        <v>20</v>
      </c>
      <c r="E34" t="s">
        <v>89</v>
      </c>
      <c r="F34" t="s">
        <v>90</v>
      </c>
      <c r="G34" t="str">
        <f>"00222273"</f>
        <v>00222273</v>
      </c>
      <c r="H34" t="s">
        <v>91</v>
      </c>
      <c r="I34">
        <v>0</v>
      </c>
      <c r="J34">
        <v>400</v>
      </c>
      <c r="K34">
        <v>0</v>
      </c>
      <c r="L34">
        <v>0</v>
      </c>
      <c r="M34">
        <v>0</v>
      </c>
      <c r="N34">
        <v>70</v>
      </c>
      <c r="O34">
        <v>70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78</v>
      </c>
      <c r="W34">
        <v>546</v>
      </c>
      <c r="X34">
        <v>0</v>
      </c>
      <c r="Z34">
        <v>0</v>
      </c>
      <c r="AA34" t="s">
        <v>92</v>
      </c>
    </row>
    <row r="35" spans="1:27" x14ac:dyDescent="0.25">
      <c r="H35" t="s">
        <v>93</v>
      </c>
    </row>
    <row r="36" spans="1:27" x14ac:dyDescent="0.25">
      <c r="A36">
        <v>15</v>
      </c>
      <c r="B36">
        <v>694</v>
      </c>
      <c r="C36" t="s">
        <v>94</v>
      </c>
      <c r="D36" t="s">
        <v>95</v>
      </c>
      <c r="E36" t="s">
        <v>96</v>
      </c>
      <c r="F36" t="s">
        <v>97</v>
      </c>
      <c r="G36" t="str">
        <f>"00227727"</f>
        <v>00227727</v>
      </c>
      <c r="H36" t="s">
        <v>98</v>
      </c>
      <c r="I36">
        <v>0</v>
      </c>
      <c r="J36">
        <v>0</v>
      </c>
      <c r="K36">
        <v>0</v>
      </c>
      <c r="L36">
        <v>260</v>
      </c>
      <c r="M36">
        <v>0</v>
      </c>
      <c r="N36">
        <v>70</v>
      </c>
      <c r="O36">
        <v>70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99</v>
      </c>
    </row>
    <row r="37" spans="1:27" x14ac:dyDescent="0.25">
      <c r="H37" t="s">
        <v>93</v>
      </c>
    </row>
    <row r="38" spans="1:27" x14ac:dyDescent="0.25">
      <c r="A38">
        <v>16</v>
      </c>
      <c r="B38">
        <v>691</v>
      </c>
      <c r="C38" t="s">
        <v>100</v>
      </c>
      <c r="D38" t="s">
        <v>101</v>
      </c>
      <c r="E38" t="s">
        <v>102</v>
      </c>
      <c r="F38" t="s">
        <v>103</v>
      </c>
      <c r="G38" t="str">
        <f>"00019192"</f>
        <v>00019192</v>
      </c>
      <c r="H38" t="s">
        <v>104</v>
      </c>
      <c r="I38">
        <v>150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105</v>
      </c>
    </row>
    <row r="39" spans="1:27" x14ac:dyDescent="0.25">
      <c r="H39" t="s">
        <v>106</v>
      </c>
    </row>
    <row r="40" spans="1:27" x14ac:dyDescent="0.25">
      <c r="A40">
        <v>17</v>
      </c>
      <c r="B40">
        <v>552</v>
      </c>
      <c r="C40" t="s">
        <v>107</v>
      </c>
      <c r="D40" t="s">
        <v>108</v>
      </c>
      <c r="E40" t="s">
        <v>41</v>
      </c>
      <c r="F40" t="s">
        <v>109</v>
      </c>
      <c r="G40" t="str">
        <f>"00115738"</f>
        <v>00115738</v>
      </c>
      <c r="H40">
        <v>693</v>
      </c>
      <c r="I40">
        <v>0</v>
      </c>
      <c r="J40">
        <v>400</v>
      </c>
      <c r="K40">
        <v>0</v>
      </c>
      <c r="L40">
        <v>200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79</v>
      </c>
      <c r="W40">
        <v>553</v>
      </c>
      <c r="X40">
        <v>0</v>
      </c>
      <c r="Z40">
        <v>0</v>
      </c>
      <c r="AA40">
        <v>1946</v>
      </c>
    </row>
    <row r="41" spans="1:27" x14ac:dyDescent="0.25">
      <c r="H41">
        <v>522</v>
      </c>
    </row>
    <row r="42" spans="1:27" x14ac:dyDescent="0.25">
      <c r="A42">
        <v>18</v>
      </c>
      <c r="B42">
        <v>910</v>
      </c>
      <c r="C42" t="s">
        <v>110</v>
      </c>
      <c r="D42" t="s">
        <v>84</v>
      </c>
      <c r="E42" t="s">
        <v>111</v>
      </c>
      <c r="F42" t="s">
        <v>112</v>
      </c>
      <c r="G42" t="str">
        <f>"00227361"</f>
        <v>00227361</v>
      </c>
      <c r="H42" t="s">
        <v>113</v>
      </c>
      <c r="I42">
        <v>0</v>
      </c>
      <c r="J42">
        <v>0</v>
      </c>
      <c r="K42">
        <v>0</v>
      </c>
      <c r="L42">
        <v>260</v>
      </c>
      <c r="M42">
        <v>0</v>
      </c>
      <c r="N42">
        <v>70</v>
      </c>
      <c r="O42">
        <v>70</v>
      </c>
      <c r="P42">
        <v>0</v>
      </c>
      <c r="Q42">
        <v>70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114</v>
      </c>
    </row>
    <row r="43" spans="1:27" x14ac:dyDescent="0.25">
      <c r="H43">
        <v>522</v>
      </c>
    </row>
    <row r="44" spans="1:27" x14ac:dyDescent="0.25">
      <c r="A44">
        <v>19</v>
      </c>
      <c r="B44">
        <v>737</v>
      </c>
      <c r="C44" t="s">
        <v>115</v>
      </c>
      <c r="D44" t="s">
        <v>116</v>
      </c>
      <c r="E44" t="s">
        <v>21</v>
      </c>
      <c r="F44" t="s">
        <v>117</v>
      </c>
      <c r="G44" t="str">
        <f>"00117631"</f>
        <v>00117631</v>
      </c>
      <c r="H44" t="s">
        <v>118</v>
      </c>
      <c r="I44">
        <v>0</v>
      </c>
      <c r="J44">
        <v>400</v>
      </c>
      <c r="K44">
        <v>0</v>
      </c>
      <c r="L44">
        <v>0</v>
      </c>
      <c r="M44">
        <v>100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119</v>
      </c>
    </row>
    <row r="45" spans="1:27" x14ac:dyDescent="0.25">
      <c r="H45">
        <v>522</v>
      </c>
    </row>
    <row r="46" spans="1:27" x14ac:dyDescent="0.25">
      <c r="A46">
        <v>20</v>
      </c>
      <c r="B46">
        <v>641</v>
      </c>
      <c r="C46" t="s">
        <v>120</v>
      </c>
      <c r="D46" t="s">
        <v>121</v>
      </c>
      <c r="E46" t="s">
        <v>122</v>
      </c>
      <c r="F46" t="s">
        <v>123</v>
      </c>
      <c r="G46" t="str">
        <f>"201601001343"</f>
        <v>201601001343</v>
      </c>
      <c r="H46" t="s">
        <v>124</v>
      </c>
      <c r="I46">
        <v>0</v>
      </c>
      <c r="J46">
        <v>400</v>
      </c>
      <c r="K46">
        <v>0</v>
      </c>
      <c r="L46">
        <v>200</v>
      </c>
      <c r="M46">
        <v>0</v>
      </c>
      <c r="N46">
        <v>70</v>
      </c>
      <c r="O46">
        <v>50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47</v>
      </c>
      <c r="W46">
        <v>329</v>
      </c>
      <c r="X46">
        <v>0</v>
      </c>
      <c r="Z46">
        <v>0</v>
      </c>
      <c r="AA46" t="s">
        <v>125</v>
      </c>
    </row>
    <row r="47" spans="1:27" x14ac:dyDescent="0.25">
      <c r="H47">
        <v>522</v>
      </c>
    </row>
    <row r="48" spans="1:27" x14ac:dyDescent="0.25">
      <c r="A48">
        <v>21</v>
      </c>
      <c r="B48">
        <v>502</v>
      </c>
      <c r="C48" t="s">
        <v>126</v>
      </c>
      <c r="D48" t="s">
        <v>127</v>
      </c>
      <c r="E48" t="s">
        <v>128</v>
      </c>
      <c r="F48" t="s">
        <v>129</v>
      </c>
      <c r="G48" t="str">
        <f>"00222456"</f>
        <v>00222456</v>
      </c>
      <c r="H48" t="s">
        <v>130</v>
      </c>
      <c r="I48">
        <v>150</v>
      </c>
      <c r="J48">
        <v>0</v>
      </c>
      <c r="K48">
        <v>0</v>
      </c>
      <c r="L48">
        <v>0</v>
      </c>
      <c r="M48">
        <v>100</v>
      </c>
      <c r="N48">
        <v>70</v>
      </c>
      <c r="O48">
        <v>30</v>
      </c>
      <c r="P48">
        <v>0</v>
      </c>
      <c r="Q48">
        <v>0</v>
      </c>
      <c r="R48">
        <v>30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131</v>
      </c>
    </row>
    <row r="49" spans="1:27" x14ac:dyDescent="0.25">
      <c r="H49">
        <v>522</v>
      </c>
    </row>
    <row r="50" spans="1:27" x14ac:dyDescent="0.25">
      <c r="A50">
        <v>22</v>
      </c>
      <c r="B50">
        <v>510</v>
      </c>
      <c r="C50" t="s">
        <v>132</v>
      </c>
      <c r="D50" t="s">
        <v>133</v>
      </c>
      <c r="E50" t="s">
        <v>134</v>
      </c>
      <c r="F50" t="s">
        <v>135</v>
      </c>
      <c r="G50" t="str">
        <f>"00134987"</f>
        <v>00134987</v>
      </c>
      <c r="H50" t="s">
        <v>81</v>
      </c>
      <c r="I50">
        <v>150</v>
      </c>
      <c r="J50">
        <v>0</v>
      </c>
      <c r="K50">
        <v>0</v>
      </c>
      <c r="L50">
        <v>200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74</v>
      </c>
      <c r="W50">
        <v>518</v>
      </c>
      <c r="X50">
        <v>0</v>
      </c>
      <c r="Z50">
        <v>0</v>
      </c>
      <c r="AA50" t="s">
        <v>136</v>
      </c>
    </row>
    <row r="51" spans="1:27" x14ac:dyDescent="0.25">
      <c r="H51">
        <v>522</v>
      </c>
    </row>
    <row r="52" spans="1:27" x14ac:dyDescent="0.25">
      <c r="A52">
        <v>23</v>
      </c>
      <c r="B52">
        <v>154</v>
      </c>
      <c r="C52" t="s">
        <v>137</v>
      </c>
      <c r="D52" t="s">
        <v>138</v>
      </c>
      <c r="E52" t="s">
        <v>89</v>
      </c>
      <c r="F52" t="s">
        <v>139</v>
      </c>
      <c r="G52" t="str">
        <f>"00222908"</f>
        <v>00222908</v>
      </c>
      <c r="H52" t="s">
        <v>140</v>
      </c>
      <c r="I52">
        <v>150</v>
      </c>
      <c r="J52">
        <v>0</v>
      </c>
      <c r="K52">
        <v>0</v>
      </c>
      <c r="L52">
        <v>0</v>
      </c>
      <c r="M52">
        <v>0</v>
      </c>
      <c r="N52">
        <v>70</v>
      </c>
      <c r="O52">
        <v>70</v>
      </c>
      <c r="P52">
        <v>50</v>
      </c>
      <c r="Q52">
        <v>70</v>
      </c>
      <c r="R52">
        <v>30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1</v>
      </c>
      <c r="AA52" t="s">
        <v>141</v>
      </c>
    </row>
    <row r="53" spans="1:27" x14ac:dyDescent="0.25">
      <c r="H53" t="s">
        <v>62</v>
      </c>
    </row>
    <row r="54" spans="1:27" x14ac:dyDescent="0.25">
      <c r="A54">
        <v>24</v>
      </c>
      <c r="B54">
        <v>273</v>
      </c>
      <c r="C54" t="s">
        <v>142</v>
      </c>
      <c r="D54" t="s">
        <v>143</v>
      </c>
      <c r="E54" t="s">
        <v>35</v>
      </c>
      <c r="F54" t="s">
        <v>144</v>
      </c>
      <c r="G54" t="str">
        <f>"00223673"</f>
        <v>00223673</v>
      </c>
      <c r="H54" t="s">
        <v>145</v>
      </c>
      <c r="I54">
        <v>0</v>
      </c>
      <c r="J54">
        <v>0</v>
      </c>
      <c r="K54">
        <v>0</v>
      </c>
      <c r="L54">
        <v>200</v>
      </c>
      <c r="M54">
        <v>0</v>
      </c>
      <c r="N54">
        <v>70</v>
      </c>
      <c r="O54">
        <v>0</v>
      </c>
      <c r="P54">
        <v>50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146</v>
      </c>
    </row>
    <row r="55" spans="1:27" x14ac:dyDescent="0.25">
      <c r="H55">
        <v>522</v>
      </c>
    </row>
    <row r="56" spans="1:27" x14ac:dyDescent="0.25">
      <c r="A56">
        <v>25</v>
      </c>
      <c r="B56">
        <v>795</v>
      </c>
      <c r="C56" t="s">
        <v>147</v>
      </c>
      <c r="D56" t="s">
        <v>148</v>
      </c>
      <c r="E56" t="s">
        <v>96</v>
      </c>
      <c r="F56" t="s">
        <v>149</v>
      </c>
      <c r="G56" t="str">
        <f>"00137557"</f>
        <v>00137557</v>
      </c>
      <c r="H56" t="s">
        <v>150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30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151</v>
      </c>
    </row>
    <row r="57" spans="1:27" x14ac:dyDescent="0.25">
      <c r="H57" t="s">
        <v>32</v>
      </c>
    </row>
    <row r="58" spans="1:27" x14ac:dyDescent="0.25">
      <c r="A58">
        <v>26</v>
      </c>
      <c r="B58">
        <v>700</v>
      </c>
      <c r="C58" t="s">
        <v>152</v>
      </c>
      <c r="D58" t="s">
        <v>20</v>
      </c>
      <c r="E58" t="s">
        <v>153</v>
      </c>
      <c r="F58" t="s">
        <v>154</v>
      </c>
      <c r="G58" t="str">
        <f>"00222658"</f>
        <v>00222658</v>
      </c>
      <c r="H58" t="s">
        <v>155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156</v>
      </c>
    </row>
    <row r="59" spans="1:27" x14ac:dyDescent="0.25">
      <c r="H59">
        <v>522</v>
      </c>
    </row>
    <row r="60" spans="1:27" x14ac:dyDescent="0.25">
      <c r="A60">
        <v>27</v>
      </c>
      <c r="B60">
        <v>639</v>
      </c>
      <c r="C60" t="s">
        <v>157</v>
      </c>
      <c r="D60" t="s">
        <v>158</v>
      </c>
      <c r="E60" t="s">
        <v>122</v>
      </c>
      <c r="F60" t="s">
        <v>159</v>
      </c>
      <c r="G60" t="str">
        <f>"200802007626"</f>
        <v>200802007626</v>
      </c>
      <c r="H60" t="s">
        <v>160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 t="s">
        <v>161</v>
      </c>
    </row>
    <row r="61" spans="1:27" x14ac:dyDescent="0.25">
      <c r="H61" t="s">
        <v>162</v>
      </c>
    </row>
    <row r="62" spans="1:27" x14ac:dyDescent="0.25">
      <c r="A62">
        <v>28</v>
      </c>
      <c r="B62">
        <v>803</v>
      </c>
      <c r="C62" t="s">
        <v>163</v>
      </c>
      <c r="D62" t="s">
        <v>20</v>
      </c>
      <c r="E62" t="s">
        <v>164</v>
      </c>
      <c r="F62" t="s">
        <v>165</v>
      </c>
      <c r="G62" t="str">
        <f>"00219987"</f>
        <v>00219987</v>
      </c>
      <c r="H62" t="s">
        <v>166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70</v>
      </c>
      <c r="P62">
        <v>0</v>
      </c>
      <c r="Q62">
        <v>0</v>
      </c>
      <c r="R62">
        <v>70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167</v>
      </c>
    </row>
    <row r="63" spans="1:27" x14ac:dyDescent="0.25">
      <c r="H63">
        <v>522</v>
      </c>
    </row>
    <row r="64" spans="1:27" x14ac:dyDescent="0.25">
      <c r="A64">
        <v>29</v>
      </c>
      <c r="B64">
        <v>111</v>
      </c>
      <c r="C64" t="s">
        <v>168</v>
      </c>
      <c r="D64" t="s">
        <v>95</v>
      </c>
      <c r="E64" t="s">
        <v>35</v>
      </c>
      <c r="F64" t="s">
        <v>169</v>
      </c>
      <c r="G64" t="str">
        <f>"200811000481"</f>
        <v>200811000481</v>
      </c>
      <c r="H64" t="s">
        <v>170</v>
      </c>
      <c r="I64">
        <v>0</v>
      </c>
      <c r="J64">
        <v>0</v>
      </c>
      <c r="K64">
        <v>0</v>
      </c>
      <c r="L64">
        <v>200</v>
      </c>
      <c r="M64">
        <v>30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171</v>
      </c>
    </row>
    <row r="65" spans="1:27" x14ac:dyDescent="0.25">
      <c r="H65">
        <v>520</v>
      </c>
    </row>
    <row r="66" spans="1:27" x14ac:dyDescent="0.25">
      <c r="A66">
        <v>30</v>
      </c>
      <c r="B66">
        <v>893</v>
      </c>
      <c r="C66" t="s">
        <v>172</v>
      </c>
      <c r="D66" t="s">
        <v>173</v>
      </c>
      <c r="E66" t="s">
        <v>174</v>
      </c>
      <c r="F66" t="s">
        <v>175</v>
      </c>
      <c r="G66" t="str">
        <f>"00223660"</f>
        <v>00223660</v>
      </c>
      <c r="H66" t="s">
        <v>176</v>
      </c>
      <c r="I66">
        <v>150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73</v>
      </c>
      <c r="W66">
        <v>511</v>
      </c>
      <c r="X66">
        <v>0</v>
      </c>
      <c r="Z66">
        <v>0</v>
      </c>
      <c r="AA66" t="s">
        <v>177</v>
      </c>
    </row>
    <row r="67" spans="1:27" x14ac:dyDescent="0.25">
      <c r="H67">
        <v>522</v>
      </c>
    </row>
    <row r="68" spans="1:27" x14ac:dyDescent="0.25">
      <c r="A68">
        <v>31</v>
      </c>
      <c r="B68">
        <v>784</v>
      </c>
      <c r="C68" t="s">
        <v>178</v>
      </c>
      <c r="D68" t="s">
        <v>179</v>
      </c>
      <c r="E68" t="s">
        <v>180</v>
      </c>
      <c r="F68">
        <v>707596000</v>
      </c>
      <c r="G68" t="str">
        <f>"00016239"</f>
        <v>00016239</v>
      </c>
      <c r="H68" t="s">
        <v>145</v>
      </c>
      <c r="I68">
        <v>0</v>
      </c>
      <c r="J68">
        <v>0</v>
      </c>
      <c r="K68">
        <v>0</v>
      </c>
      <c r="L68">
        <v>200</v>
      </c>
      <c r="M68">
        <v>0</v>
      </c>
      <c r="N68">
        <v>70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181</v>
      </c>
    </row>
    <row r="69" spans="1:27" x14ac:dyDescent="0.25">
      <c r="H69" t="s">
        <v>32</v>
      </c>
    </row>
    <row r="70" spans="1:27" x14ac:dyDescent="0.25">
      <c r="A70">
        <v>32</v>
      </c>
      <c r="B70">
        <v>297</v>
      </c>
      <c r="C70" t="s">
        <v>182</v>
      </c>
      <c r="D70" t="s">
        <v>89</v>
      </c>
      <c r="E70" t="s">
        <v>183</v>
      </c>
      <c r="F70" t="s">
        <v>184</v>
      </c>
      <c r="G70" t="str">
        <f>"00036285"</f>
        <v>00036285</v>
      </c>
      <c r="H70" t="s">
        <v>185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50</v>
      </c>
      <c r="Q70">
        <v>70</v>
      </c>
      <c r="R70">
        <v>0</v>
      </c>
      <c r="S70">
        <v>0</v>
      </c>
      <c r="T70">
        <v>0</v>
      </c>
      <c r="U70">
        <v>0</v>
      </c>
      <c r="V70">
        <v>83</v>
      </c>
      <c r="W70">
        <v>581</v>
      </c>
      <c r="X70">
        <v>0</v>
      </c>
      <c r="Z70">
        <v>0</v>
      </c>
      <c r="AA70" t="s">
        <v>186</v>
      </c>
    </row>
    <row r="71" spans="1:27" x14ac:dyDescent="0.25">
      <c r="H71" t="s">
        <v>162</v>
      </c>
    </row>
    <row r="72" spans="1:27" x14ac:dyDescent="0.25">
      <c r="A72">
        <v>33</v>
      </c>
      <c r="B72">
        <v>543</v>
      </c>
      <c r="C72" t="s">
        <v>187</v>
      </c>
      <c r="D72" t="s">
        <v>46</v>
      </c>
      <c r="E72" t="s">
        <v>96</v>
      </c>
      <c r="F72" t="s">
        <v>188</v>
      </c>
      <c r="G72" t="str">
        <f>"00228226"</f>
        <v>00228226</v>
      </c>
      <c r="H72" t="s">
        <v>189</v>
      </c>
      <c r="I72">
        <v>0</v>
      </c>
      <c r="J72">
        <v>0</v>
      </c>
      <c r="K72">
        <v>0</v>
      </c>
      <c r="L72">
        <v>200</v>
      </c>
      <c r="M72">
        <v>0</v>
      </c>
      <c r="N72">
        <v>70</v>
      </c>
      <c r="O72">
        <v>30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 t="s">
        <v>190</v>
      </c>
    </row>
    <row r="73" spans="1:27" x14ac:dyDescent="0.25">
      <c r="H73">
        <v>522</v>
      </c>
    </row>
    <row r="74" spans="1:27" x14ac:dyDescent="0.25">
      <c r="A74">
        <v>34</v>
      </c>
      <c r="B74">
        <v>194</v>
      </c>
      <c r="C74" t="s">
        <v>191</v>
      </c>
      <c r="D74" t="s">
        <v>192</v>
      </c>
      <c r="E74" t="s">
        <v>122</v>
      </c>
      <c r="F74" t="s">
        <v>193</v>
      </c>
      <c r="G74" t="str">
        <f>"00227339"</f>
        <v>00227339</v>
      </c>
      <c r="H74">
        <v>869</v>
      </c>
      <c r="I74">
        <v>0</v>
      </c>
      <c r="J74">
        <v>0</v>
      </c>
      <c r="K74">
        <v>0</v>
      </c>
      <c r="L74">
        <v>200</v>
      </c>
      <c r="M74">
        <v>0</v>
      </c>
      <c r="N74">
        <v>70</v>
      </c>
      <c r="O74">
        <v>50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1777</v>
      </c>
    </row>
    <row r="75" spans="1:27" x14ac:dyDescent="0.25">
      <c r="H75">
        <v>522</v>
      </c>
    </row>
    <row r="76" spans="1:27" x14ac:dyDescent="0.25">
      <c r="A76">
        <v>35</v>
      </c>
      <c r="B76">
        <v>275</v>
      </c>
      <c r="C76" t="s">
        <v>194</v>
      </c>
      <c r="D76" t="s">
        <v>195</v>
      </c>
      <c r="E76" t="s">
        <v>15</v>
      </c>
      <c r="F76" t="s">
        <v>196</v>
      </c>
      <c r="G76" t="str">
        <f>"200801001627"</f>
        <v>200801001627</v>
      </c>
      <c r="H76" t="s">
        <v>197</v>
      </c>
      <c r="I76">
        <v>0</v>
      </c>
      <c r="J76">
        <v>0</v>
      </c>
      <c r="K76">
        <v>0</v>
      </c>
      <c r="L76">
        <v>200</v>
      </c>
      <c r="M76">
        <v>30</v>
      </c>
      <c r="N76">
        <v>70</v>
      </c>
      <c r="O76">
        <v>70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198</v>
      </c>
    </row>
    <row r="77" spans="1:27" x14ac:dyDescent="0.25">
      <c r="H77" t="s">
        <v>62</v>
      </c>
    </row>
    <row r="78" spans="1:27" x14ac:dyDescent="0.25">
      <c r="A78">
        <v>36</v>
      </c>
      <c r="B78">
        <v>630</v>
      </c>
      <c r="C78" t="s">
        <v>199</v>
      </c>
      <c r="D78" t="s">
        <v>200</v>
      </c>
      <c r="E78" t="s">
        <v>96</v>
      </c>
      <c r="F78" t="s">
        <v>201</v>
      </c>
      <c r="G78" t="str">
        <f>"00016566"</f>
        <v>00016566</v>
      </c>
      <c r="H78" t="s">
        <v>202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203</v>
      </c>
    </row>
    <row r="79" spans="1:27" x14ac:dyDescent="0.25">
      <c r="H79" t="s">
        <v>25</v>
      </c>
    </row>
    <row r="80" spans="1:27" x14ac:dyDescent="0.25">
      <c r="A80">
        <v>37</v>
      </c>
      <c r="B80">
        <v>843</v>
      </c>
      <c r="C80" t="s">
        <v>204</v>
      </c>
      <c r="D80" t="s">
        <v>205</v>
      </c>
      <c r="E80" t="s">
        <v>206</v>
      </c>
      <c r="F80" t="s">
        <v>207</v>
      </c>
      <c r="G80" t="str">
        <f>"00088105"</f>
        <v>00088105</v>
      </c>
      <c r="H80" t="s">
        <v>208</v>
      </c>
      <c r="I80">
        <v>0</v>
      </c>
      <c r="J80">
        <v>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70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209</v>
      </c>
    </row>
    <row r="81" spans="1:27" x14ac:dyDescent="0.25">
      <c r="H81">
        <v>522</v>
      </c>
    </row>
    <row r="82" spans="1:27" x14ac:dyDescent="0.25">
      <c r="A82">
        <v>38</v>
      </c>
      <c r="B82">
        <v>404</v>
      </c>
      <c r="C82" t="s">
        <v>210</v>
      </c>
      <c r="D82" t="s">
        <v>211</v>
      </c>
      <c r="E82" t="s">
        <v>122</v>
      </c>
      <c r="F82" t="s">
        <v>212</v>
      </c>
      <c r="G82" t="str">
        <f>"00225458"</f>
        <v>00225458</v>
      </c>
      <c r="H82" t="s">
        <v>213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2</v>
      </c>
      <c r="AA82" t="s">
        <v>214</v>
      </c>
    </row>
    <row r="83" spans="1:27" x14ac:dyDescent="0.25">
      <c r="H83">
        <v>520</v>
      </c>
    </row>
    <row r="84" spans="1:27" x14ac:dyDescent="0.25">
      <c r="A84">
        <v>39</v>
      </c>
      <c r="B84">
        <v>696</v>
      </c>
      <c r="C84" t="s">
        <v>215</v>
      </c>
      <c r="D84" t="s">
        <v>216</v>
      </c>
      <c r="E84" t="s">
        <v>174</v>
      </c>
      <c r="F84" t="s">
        <v>217</v>
      </c>
      <c r="G84" t="str">
        <f>"200802005819"</f>
        <v>200802005819</v>
      </c>
      <c r="H84" t="s">
        <v>218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70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219</v>
      </c>
    </row>
    <row r="85" spans="1:27" x14ac:dyDescent="0.25">
      <c r="H85" t="s">
        <v>32</v>
      </c>
    </row>
    <row r="86" spans="1:27" x14ac:dyDescent="0.25">
      <c r="A86">
        <v>40</v>
      </c>
      <c r="B86">
        <v>359</v>
      </c>
      <c r="C86" t="s">
        <v>220</v>
      </c>
      <c r="D86" t="s">
        <v>221</v>
      </c>
      <c r="E86" t="s">
        <v>222</v>
      </c>
      <c r="F86" t="s">
        <v>223</v>
      </c>
      <c r="G86" t="str">
        <f>"00015840"</f>
        <v>00015840</v>
      </c>
      <c r="H86" t="s">
        <v>224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225</v>
      </c>
    </row>
    <row r="87" spans="1:27" x14ac:dyDescent="0.25">
      <c r="H87">
        <v>522</v>
      </c>
    </row>
    <row r="88" spans="1:27" x14ac:dyDescent="0.25">
      <c r="A88">
        <v>41</v>
      </c>
      <c r="B88">
        <v>335</v>
      </c>
      <c r="C88" t="s">
        <v>226</v>
      </c>
      <c r="D88" t="s">
        <v>227</v>
      </c>
      <c r="E88" t="s">
        <v>96</v>
      </c>
      <c r="F88" t="s">
        <v>228</v>
      </c>
      <c r="G88" t="str">
        <f>"00224269"</f>
        <v>00224269</v>
      </c>
      <c r="H88" t="s">
        <v>218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0</v>
      </c>
      <c r="P88">
        <v>50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229</v>
      </c>
    </row>
    <row r="89" spans="1:27" x14ac:dyDescent="0.25">
      <c r="H89">
        <v>522</v>
      </c>
    </row>
    <row r="90" spans="1:27" x14ac:dyDescent="0.25">
      <c r="A90">
        <v>42</v>
      </c>
      <c r="B90">
        <v>771</v>
      </c>
      <c r="C90" t="s">
        <v>230</v>
      </c>
      <c r="D90" t="s">
        <v>231</v>
      </c>
      <c r="E90" t="s">
        <v>232</v>
      </c>
      <c r="F90" t="s">
        <v>233</v>
      </c>
      <c r="G90" t="str">
        <f>"00225044"</f>
        <v>00225044</v>
      </c>
      <c r="H90">
        <v>847</v>
      </c>
      <c r="I90">
        <v>0</v>
      </c>
      <c r="J90">
        <v>0</v>
      </c>
      <c r="K90">
        <v>0</v>
      </c>
      <c r="L90">
        <v>200</v>
      </c>
      <c r="M90">
        <v>0</v>
      </c>
      <c r="N90">
        <v>30</v>
      </c>
      <c r="O90">
        <v>0</v>
      </c>
      <c r="P90">
        <v>0</v>
      </c>
      <c r="Q90">
        <v>0</v>
      </c>
      <c r="R90">
        <v>70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1735</v>
      </c>
    </row>
    <row r="91" spans="1:27" x14ac:dyDescent="0.25">
      <c r="H91">
        <v>522</v>
      </c>
    </row>
    <row r="92" spans="1:27" x14ac:dyDescent="0.25">
      <c r="A92">
        <v>43</v>
      </c>
      <c r="B92">
        <v>685</v>
      </c>
      <c r="C92" t="s">
        <v>234</v>
      </c>
      <c r="D92" t="s">
        <v>84</v>
      </c>
      <c r="E92" t="s">
        <v>122</v>
      </c>
      <c r="F92" t="s">
        <v>235</v>
      </c>
      <c r="G92" t="str">
        <f>"00050530"</f>
        <v>00050530</v>
      </c>
      <c r="H92" t="s">
        <v>236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69</v>
      </c>
      <c r="W92">
        <v>483</v>
      </c>
      <c r="X92">
        <v>0</v>
      </c>
      <c r="Z92">
        <v>0</v>
      </c>
      <c r="AA92" t="s">
        <v>237</v>
      </c>
    </row>
    <row r="93" spans="1:27" x14ac:dyDescent="0.25">
      <c r="H93" t="s">
        <v>32</v>
      </c>
    </row>
    <row r="94" spans="1:27" x14ac:dyDescent="0.25">
      <c r="A94">
        <v>44</v>
      </c>
      <c r="B94">
        <v>391</v>
      </c>
      <c r="C94" t="s">
        <v>238</v>
      </c>
      <c r="D94" t="s">
        <v>239</v>
      </c>
      <c r="E94" t="s">
        <v>174</v>
      </c>
      <c r="F94" t="s">
        <v>240</v>
      </c>
      <c r="G94" t="str">
        <f>"00225643"</f>
        <v>00225643</v>
      </c>
      <c r="H94" t="s">
        <v>30</v>
      </c>
      <c r="I94">
        <v>0</v>
      </c>
      <c r="J94">
        <v>0</v>
      </c>
      <c r="K94">
        <v>0</v>
      </c>
      <c r="L94">
        <v>0</v>
      </c>
      <c r="M94">
        <v>100</v>
      </c>
      <c r="N94">
        <v>70</v>
      </c>
      <c r="O94">
        <v>50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241</v>
      </c>
    </row>
    <row r="95" spans="1:27" x14ac:dyDescent="0.25">
      <c r="H95">
        <v>522</v>
      </c>
    </row>
    <row r="96" spans="1:27" x14ac:dyDescent="0.25">
      <c r="A96">
        <v>45</v>
      </c>
      <c r="B96">
        <v>526</v>
      </c>
      <c r="C96" t="s">
        <v>242</v>
      </c>
      <c r="D96" t="s">
        <v>243</v>
      </c>
      <c r="E96" t="s">
        <v>122</v>
      </c>
      <c r="F96" t="s">
        <v>244</v>
      </c>
      <c r="G96" t="str">
        <f>"200801000914"</f>
        <v>200801000914</v>
      </c>
      <c r="H96" t="s">
        <v>69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 t="s">
        <v>245</v>
      </c>
    </row>
    <row r="97" spans="1:27" x14ac:dyDescent="0.25">
      <c r="H97">
        <v>522</v>
      </c>
    </row>
    <row r="98" spans="1:27" x14ac:dyDescent="0.25">
      <c r="A98">
        <v>46</v>
      </c>
      <c r="B98">
        <v>237</v>
      </c>
      <c r="C98" t="s">
        <v>246</v>
      </c>
      <c r="D98" t="s">
        <v>247</v>
      </c>
      <c r="E98" t="s">
        <v>122</v>
      </c>
      <c r="F98" t="s">
        <v>248</v>
      </c>
      <c r="G98" t="str">
        <f>"00223051"</f>
        <v>00223051</v>
      </c>
      <c r="H98" t="s">
        <v>249</v>
      </c>
      <c r="I98">
        <v>150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250</v>
      </c>
    </row>
    <row r="99" spans="1:27" x14ac:dyDescent="0.25">
      <c r="H99">
        <v>522</v>
      </c>
    </row>
    <row r="100" spans="1:27" x14ac:dyDescent="0.25">
      <c r="A100">
        <v>47</v>
      </c>
      <c r="B100">
        <v>554</v>
      </c>
      <c r="C100" t="s">
        <v>251</v>
      </c>
      <c r="D100" t="s">
        <v>148</v>
      </c>
      <c r="E100" t="s">
        <v>21</v>
      </c>
      <c r="F100" t="s">
        <v>252</v>
      </c>
      <c r="G100" t="str">
        <f>"00222751"</f>
        <v>00222751</v>
      </c>
      <c r="H100" t="s">
        <v>253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 t="s">
        <v>254</v>
      </c>
    </row>
    <row r="101" spans="1:27" x14ac:dyDescent="0.25">
      <c r="H101">
        <v>522</v>
      </c>
    </row>
    <row r="102" spans="1:27" x14ac:dyDescent="0.25">
      <c r="A102">
        <v>48</v>
      </c>
      <c r="B102">
        <v>728</v>
      </c>
      <c r="C102" t="s">
        <v>255</v>
      </c>
      <c r="D102" t="s">
        <v>256</v>
      </c>
      <c r="E102" t="s">
        <v>174</v>
      </c>
      <c r="F102" t="s">
        <v>257</v>
      </c>
      <c r="G102" t="str">
        <f>"00039723"</f>
        <v>00039723</v>
      </c>
      <c r="H102" t="s">
        <v>258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30</v>
      </c>
      <c r="S102">
        <v>0</v>
      </c>
      <c r="T102">
        <v>0</v>
      </c>
      <c r="U102">
        <v>0</v>
      </c>
      <c r="V102">
        <v>73</v>
      </c>
      <c r="W102">
        <v>511</v>
      </c>
      <c r="X102">
        <v>0</v>
      </c>
      <c r="Z102">
        <v>0</v>
      </c>
      <c r="AA102" t="s">
        <v>259</v>
      </c>
    </row>
    <row r="103" spans="1:27" x14ac:dyDescent="0.25">
      <c r="H103" t="s">
        <v>62</v>
      </c>
    </row>
    <row r="104" spans="1:27" x14ac:dyDescent="0.25">
      <c r="A104">
        <v>49</v>
      </c>
      <c r="B104">
        <v>34</v>
      </c>
      <c r="C104" t="s">
        <v>260</v>
      </c>
      <c r="D104" t="s">
        <v>158</v>
      </c>
      <c r="E104" t="s">
        <v>261</v>
      </c>
      <c r="F104" t="s">
        <v>262</v>
      </c>
      <c r="G104" t="str">
        <f>"00221307"</f>
        <v>00221307</v>
      </c>
      <c r="H104" t="s">
        <v>263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70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 t="s">
        <v>264</v>
      </c>
    </row>
    <row r="105" spans="1:27" x14ac:dyDescent="0.25">
      <c r="H105">
        <v>522</v>
      </c>
    </row>
    <row r="106" spans="1:27" x14ac:dyDescent="0.25">
      <c r="A106">
        <v>50</v>
      </c>
      <c r="B106">
        <v>227</v>
      </c>
      <c r="C106" t="s">
        <v>265</v>
      </c>
      <c r="D106" t="s">
        <v>266</v>
      </c>
      <c r="E106" t="s">
        <v>41</v>
      </c>
      <c r="F106" t="s">
        <v>267</v>
      </c>
      <c r="G106" t="str">
        <f>"00227194"</f>
        <v>00227194</v>
      </c>
      <c r="H106" t="s">
        <v>268</v>
      </c>
      <c r="I106">
        <v>0</v>
      </c>
      <c r="J106">
        <v>0</v>
      </c>
      <c r="K106">
        <v>0</v>
      </c>
      <c r="L106">
        <v>200</v>
      </c>
      <c r="M106">
        <v>0</v>
      </c>
      <c r="N106">
        <v>30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269</v>
      </c>
    </row>
    <row r="107" spans="1:27" x14ac:dyDescent="0.25">
      <c r="H107">
        <v>522</v>
      </c>
    </row>
    <row r="108" spans="1:27" x14ac:dyDescent="0.25">
      <c r="A108">
        <v>51</v>
      </c>
      <c r="B108">
        <v>402</v>
      </c>
      <c r="C108" t="s">
        <v>270</v>
      </c>
      <c r="D108" t="s">
        <v>271</v>
      </c>
      <c r="E108" t="s">
        <v>41</v>
      </c>
      <c r="F108" t="s">
        <v>272</v>
      </c>
      <c r="G108" t="str">
        <f>"00224000"</f>
        <v>00224000</v>
      </c>
      <c r="H108" t="s">
        <v>273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274</v>
      </c>
    </row>
    <row r="109" spans="1:27" x14ac:dyDescent="0.25">
      <c r="H109" t="s">
        <v>93</v>
      </c>
    </row>
    <row r="110" spans="1:27" x14ac:dyDescent="0.25">
      <c r="A110">
        <v>52</v>
      </c>
      <c r="B110">
        <v>7</v>
      </c>
      <c r="C110" t="s">
        <v>275</v>
      </c>
      <c r="D110" t="s">
        <v>276</v>
      </c>
      <c r="E110" t="s">
        <v>277</v>
      </c>
      <c r="F110" t="s">
        <v>278</v>
      </c>
      <c r="G110" t="str">
        <f>"200808000553"</f>
        <v>200808000553</v>
      </c>
      <c r="H110" t="s">
        <v>279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50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80</v>
      </c>
      <c r="W110">
        <v>560</v>
      </c>
      <c r="X110">
        <v>0</v>
      </c>
      <c r="Z110">
        <v>0</v>
      </c>
      <c r="AA110" t="s">
        <v>280</v>
      </c>
    </row>
    <row r="111" spans="1:27" x14ac:dyDescent="0.25">
      <c r="H111">
        <v>522</v>
      </c>
    </row>
    <row r="112" spans="1:27" x14ac:dyDescent="0.25">
      <c r="A112">
        <v>53</v>
      </c>
      <c r="B112">
        <v>652</v>
      </c>
      <c r="C112" t="s">
        <v>281</v>
      </c>
      <c r="D112" t="s">
        <v>221</v>
      </c>
      <c r="E112" t="s">
        <v>96</v>
      </c>
      <c r="F112" t="s">
        <v>282</v>
      </c>
      <c r="G112" t="str">
        <f>"00075660"</f>
        <v>00075660</v>
      </c>
      <c r="H112" t="s">
        <v>283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0</v>
      </c>
      <c r="P112">
        <v>50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284</v>
      </c>
    </row>
    <row r="113" spans="1:27" x14ac:dyDescent="0.25">
      <c r="H113">
        <v>520</v>
      </c>
    </row>
    <row r="114" spans="1:27" x14ac:dyDescent="0.25">
      <c r="A114">
        <v>54</v>
      </c>
      <c r="B114">
        <v>363</v>
      </c>
      <c r="C114" t="s">
        <v>285</v>
      </c>
      <c r="D114" t="s">
        <v>173</v>
      </c>
      <c r="E114" t="s">
        <v>35</v>
      </c>
      <c r="F114" t="s">
        <v>286</v>
      </c>
      <c r="G114" t="str">
        <f>"00223786"</f>
        <v>00223786</v>
      </c>
      <c r="H114" t="s">
        <v>287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30</v>
      </c>
      <c r="S114">
        <v>0</v>
      </c>
      <c r="T114">
        <v>0</v>
      </c>
      <c r="U114">
        <v>0</v>
      </c>
      <c r="V114">
        <v>68</v>
      </c>
      <c r="W114">
        <v>476</v>
      </c>
      <c r="X114">
        <v>0</v>
      </c>
      <c r="Z114">
        <v>0</v>
      </c>
      <c r="AA114" t="s">
        <v>288</v>
      </c>
    </row>
    <row r="115" spans="1:27" x14ac:dyDescent="0.25">
      <c r="H115">
        <v>520</v>
      </c>
    </row>
    <row r="116" spans="1:27" x14ac:dyDescent="0.25">
      <c r="A116">
        <v>55</v>
      </c>
      <c r="B116">
        <v>353</v>
      </c>
      <c r="C116" t="s">
        <v>289</v>
      </c>
      <c r="D116" t="s">
        <v>158</v>
      </c>
      <c r="E116" t="s">
        <v>15</v>
      </c>
      <c r="F116" t="s">
        <v>290</v>
      </c>
      <c r="G116" t="str">
        <f>"00160786"</f>
        <v>00160786</v>
      </c>
      <c r="H116" t="s">
        <v>253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2</v>
      </c>
      <c r="AA116" t="s">
        <v>291</v>
      </c>
    </row>
    <row r="117" spans="1:27" x14ac:dyDescent="0.25">
      <c r="H117">
        <v>520</v>
      </c>
    </row>
    <row r="118" spans="1:27" x14ac:dyDescent="0.25">
      <c r="A118">
        <v>56</v>
      </c>
      <c r="B118">
        <v>506</v>
      </c>
      <c r="C118" t="s">
        <v>292</v>
      </c>
      <c r="D118" t="s">
        <v>95</v>
      </c>
      <c r="E118" t="s">
        <v>41</v>
      </c>
      <c r="F118" t="s">
        <v>293</v>
      </c>
      <c r="G118" t="str">
        <f>"00163658"</f>
        <v>00163658</v>
      </c>
      <c r="H118" t="s">
        <v>37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50</v>
      </c>
      <c r="R118">
        <v>0</v>
      </c>
      <c r="S118">
        <v>0</v>
      </c>
      <c r="T118">
        <v>0</v>
      </c>
      <c r="U118">
        <v>0</v>
      </c>
      <c r="V118">
        <v>67</v>
      </c>
      <c r="W118">
        <v>469</v>
      </c>
      <c r="X118">
        <v>0</v>
      </c>
      <c r="Z118">
        <v>0</v>
      </c>
      <c r="AA118" t="s">
        <v>294</v>
      </c>
    </row>
    <row r="119" spans="1:27" x14ac:dyDescent="0.25">
      <c r="H119">
        <v>522</v>
      </c>
    </row>
    <row r="120" spans="1:27" x14ac:dyDescent="0.25">
      <c r="A120">
        <v>57</v>
      </c>
      <c r="B120">
        <v>367</v>
      </c>
      <c r="C120" t="s">
        <v>295</v>
      </c>
      <c r="D120" t="s">
        <v>296</v>
      </c>
      <c r="E120" t="s">
        <v>96</v>
      </c>
      <c r="F120" t="s">
        <v>297</v>
      </c>
      <c r="G120" t="str">
        <f>"00226490"</f>
        <v>00226490</v>
      </c>
      <c r="H120" t="s">
        <v>30</v>
      </c>
      <c r="I120">
        <v>0</v>
      </c>
      <c r="J120">
        <v>0</v>
      </c>
      <c r="K120">
        <v>0</v>
      </c>
      <c r="L120">
        <v>260</v>
      </c>
      <c r="M120">
        <v>0</v>
      </c>
      <c r="N120">
        <v>70</v>
      </c>
      <c r="O120">
        <v>70</v>
      </c>
      <c r="P120">
        <v>0</v>
      </c>
      <c r="Q120">
        <v>30</v>
      </c>
      <c r="R120">
        <v>0</v>
      </c>
      <c r="S120">
        <v>0</v>
      </c>
      <c r="T120">
        <v>0</v>
      </c>
      <c r="U120">
        <v>0</v>
      </c>
      <c r="V120">
        <v>46</v>
      </c>
      <c r="W120">
        <v>322</v>
      </c>
      <c r="X120">
        <v>0</v>
      </c>
      <c r="Z120">
        <v>0</v>
      </c>
      <c r="AA120" t="s">
        <v>298</v>
      </c>
    </row>
    <row r="121" spans="1:27" x14ac:dyDescent="0.25">
      <c r="H121">
        <v>522</v>
      </c>
    </row>
    <row r="122" spans="1:27" x14ac:dyDescent="0.25">
      <c r="A122">
        <v>58</v>
      </c>
      <c r="B122">
        <v>637</v>
      </c>
      <c r="C122" t="s">
        <v>299</v>
      </c>
      <c r="D122" t="s">
        <v>300</v>
      </c>
      <c r="E122" t="s">
        <v>122</v>
      </c>
      <c r="F122" t="s">
        <v>301</v>
      </c>
      <c r="G122" t="str">
        <f>"00227466"</f>
        <v>00227466</v>
      </c>
      <c r="H122" t="s">
        <v>283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30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 t="s">
        <v>302</v>
      </c>
    </row>
    <row r="123" spans="1:27" x14ac:dyDescent="0.25">
      <c r="H123">
        <v>522</v>
      </c>
    </row>
    <row r="124" spans="1:27" x14ac:dyDescent="0.25">
      <c r="A124">
        <v>59</v>
      </c>
      <c r="B124">
        <v>567</v>
      </c>
      <c r="C124" t="s">
        <v>303</v>
      </c>
      <c r="D124" t="s">
        <v>222</v>
      </c>
      <c r="E124" t="s">
        <v>304</v>
      </c>
      <c r="F124" t="s">
        <v>305</v>
      </c>
      <c r="G124" t="str">
        <f>"200802010820"</f>
        <v>200802010820</v>
      </c>
      <c r="H124" t="s">
        <v>263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30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 t="s">
        <v>306</v>
      </c>
    </row>
    <row r="125" spans="1:27" x14ac:dyDescent="0.25">
      <c r="H125">
        <v>522</v>
      </c>
    </row>
    <row r="126" spans="1:27" x14ac:dyDescent="0.25">
      <c r="A126">
        <v>60</v>
      </c>
      <c r="B126">
        <v>553</v>
      </c>
      <c r="C126" t="s">
        <v>307</v>
      </c>
      <c r="D126" t="s">
        <v>308</v>
      </c>
      <c r="E126" t="s">
        <v>122</v>
      </c>
      <c r="F126" t="s">
        <v>309</v>
      </c>
      <c r="G126" t="str">
        <f>"00227903"</f>
        <v>00227903</v>
      </c>
      <c r="H126" t="s">
        <v>310</v>
      </c>
      <c r="I126">
        <v>0</v>
      </c>
      <c r="J126">
        <v>0</v>
      </c>
      <c r="K126">
        <v>0</v>
      </c>
      <c r="L126">
        <v>0</v>
      </c>
      <c r="M126">
        <v>100</v>
      </c>
      <c r="N126">
        <v>70</v>
      </c>
      <c r="O126">
        <v>0</v>
      </c>
      <c r="P126">
        <v>0</v>
      </c>
      <c r="Q126">
        <v>0</v>
      </c>
      <c r="R126">
        <v>30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311</v>
      </c>
    </row>
    <row r="127" spans="1:27" x14ac:dyDescent="0.25">
      <c r="H127" t="s">
        <v>93</v>
      </c>
    </row>
    <row r="128" spans="1:27" x14ac:dyDescent="0.25">
      <c r="A128">
        <v>61</v>
      </c>
      <c r="B128">
        <v>752</v>
      </c>
      <c r="C128" t="s">
        <v>312</v>
      </c>
      <c r="D128" t="s">
        <v>313</v>
      </c>
      <c r="E128" t="s">
        <v>314</v>
      </c>
      <c r="F128" t="s">
        <v>315</v>
      </c>
      <c r="G128" t="str">
        <f>"200902000222"</f>
        <v>200902000222</v>
      </c>
      <c r="H128" t="s">
        <v>316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1</v>
      </c>
      <c r="AA128" t="s">
        <v>317</v>
      </c>
    </row>
    <row r="129" spans="1:27" x14ac:dyDescent="0.25">
      <c r="H129" t="s">
        <v>318</v>
      </c>
    </row>
    <row r="130" spans="1:27" x14ac:dyDescent="0.25">
      <c r="A130">
        <v>62</v>
      </c>
      <c r="B130">
        <v>442</v>
      </c>
      <c r="C130" t="s">
        <v>319</v>
      </c>
      <c r="D130" t="s">
        <v>320</v>
      </c>
      <c r="E130" t="s">
        <v>47</v>
      </c>
      <c r="F130" t="s">
        <v>321</v>
      </c>
      <c r="G130" t="str">
        <f>"00224019"</f>
        <v>00224019</v>
      </c>
      <c r="H130" t="s">
        <v>37</v>
      </c>
      <c r="I130">
        <v>0</v>
      </c>
      <c r="J130">
        <v>0</v>
      </c>
      <c r="K130">
        <v>0</v>
      </c>
      <c r="L130">
        <v>0</v>
      </c>
      <c r="M130">
        <v>100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322</v>
      </c>
    </row>
    <row r="131" spans="1:27" x14ac:dyDescent="0.25">
      <c r="H131">
        <v>521</v>
      </c>
    </row>
    <row r="132" spans="1:27" x14ac:dyDescent="0.25">
      <c r="A132">
        <v>63</v>
      </c>
      <c r="B132">
        <v>199</v>
      </c>
      <c r="C132" t="s">
        <v>323</v>
      </c>
      <c r="D132" t="s">
        <v>324</v>
      </c>
      <c r="E132" t="s">
        <v>128</v>
      </c>
      <c r="F132" t="s">
        <v>325</v>
      </c>
      <c r="G132" t="str">
        <f>"00033392"</f>
        <v>00033392</v>
      </c>
      <c r="H132" t="s">
        <v>326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2</v>
      </c>
      <c r="AA132" t="s">
        <v>327</v>
      </c>
    </row>
    <row r="133" spans="1:27" x14ac:dyDescent="0.25">
      <c r="H133" t="s">
        <v>328</v>
      </c>
    </row>
    <row r="134" spans="1:27" x14ac:dyDescent="0.25">
      <c r="A134">
        <v>64</v>
      </c>
      <c r="B134">
        <v>827</v>
      </c>
      <c r="C134" t="s">
        <v>329</v>
      </c>
      <c r="D134" t="s">
        <v>20</v>
      </c>
      <c r="E134" t="s">
        <v>128</v>
      </c>
      <c r="F134" t="s">
        <v>330</v>
      </c>
      <c r="G134" t="str">
        <f>"200802005501"</f>
        <v>200802005501</v>
      </c>
      <c r="H134">
        <v>891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68</v>
      </c>
      <c r="W134">
        <v>476</v>
      </c>
      <c r="X134">
        <v>0</v>
      </c>
      <c r="Z134">
        <v>0</v>
      </c>
      <c r="AA134">
        <v>1637</v>
      </c>
    </row>
    <row r="135" spans="1:27" x14ac:dyDescent="0.25">
      <c r="H135" t="s">
        <v>62</v>
      </c>
    </row>
    <row r="136" spans="1:27" x14ac:dyDescent="0.25">
      <c r="A136">
        <v>65</v>
      </c>
      <c r="B136">
        <v>858</v>
      </c>
      <c r="C136" t="s">
        <v>331</v>
      </c>
      <c r="D136" t="s">
        <v>179</v>
      </c>
      <c r="E136" t="s">
        <v>15</v>
      </c>
      <c r="F136" t="s">
        <v>332</v>
      </c>
      <c r="G136" t="str">
        <f>"00223718"</f>
        <v>00223718</v>
      </c>
      <c r="H136" t="s">
        <v>333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 t="s">
        <v>334</v>
      </c>
    </row>
    <row r="137" spans="1:27" x14ac:dyDescent="0.25">
      <c r="H137">
        <v>522</v>
      </c>
    </row>
    <row r="138" spans="1:27" x14ac:dyDescent="0.25">
      <c r="A138">
        <v>66</v>
      </c>
      <c r="B138">
        <v>120</v>
      </c>
      <c r="C138" t="s">
        <v>335</v>
      </c>
      <c r="D138" t="s">
        <v>336</v>
      </c>
      <c r="E138" t="s">
        <v>122</v>
      </c>
      <c r="F138" t="s">
        <v>337</v>
      </c>
      <c r="G138" t="str">
        <f>"200811000092"</f>
        <v>200811000092</v>
      </c>
      <c r="H138" t="s">
        <v>338</v>
      </c>
      <c r="I138">
        <v>0</v>
      </c>
      <c r="J138">
        <v>0</v>
      </c>
      <c r="K138">
        <v>0</v>
      </c>
      <c r="L138">
        <v>260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 t="s">
        <v>339</v>
      </c>
    </row>
    <row r="139" spans="1:27" x14ac:dyDescent="0.25">
      <c r="H139" t="s">
        <v>328</v>
      </c>
    </row>
    <row r="140" spans="1:27" x14ac:dyDescent="0.25">
      <c r="A140">
        <v>67</v>
      </c>
      <c r="B140">
        <v>60</v>
      </c>
      <c r="C140" t="s">
        <v>340</v>
      </c>
      <c r="D140" t="s">
        <v>95</v>
      </c>
      <c r="E140" t="s">
        <v>341</v>
      </c>
      <c r="F140" t="s">
        <v>342</v>
      </c>
      <c r="G140" t="str">
        <f>"00226455"</f>
        <v>00226455</v>
      </c>
      <c r="H140" t="s">
        <v>343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30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50</v>
      </c>
      <c r="W140">
        <v>350</v>
      </c>
      <c r="X140">
        <v>0</v>
      </c>
      <c r="Z140">
        <v>0</v>
      </c>
      <c r="AA140" t="s">
        <v>344</v>
      </c>
    </row>
    <row r="141" spans="1:27" x14ac:dyDescent="0.25">
      <c r="H141" t="s">
        <v>328</v>
      </c>
    </row>
    <row r="142" spans="1:27" x14ac:dyDescent="0.25">
      <c r="A142">
        <v>68</v>
      </c>
      <c r="B142">
        <v>644</v>
      </c>
      <c r="C142" t="s">
        <v>345</v>
      </c>
      <c r="D142" t="s">
        <v>108</v>
      </c>
      <c r="E142" t="s">
        <v>346</v>
      </c>
      <c r="F142" t="s">
        <v>347</v>
      </c>
      <c r="G142" t="str">
        <f>"00228618"</f>
        <v>00228618</v>
      </c>
      <c r="H142">
        <v>825</v>
      </c>
      <c r="I142">
        <v>0</v>
      </c>
      <c r="J142">
        <v>0</v>
      </c>
      <c r="K142">
        <v>0</v>
      </c>
      <c r="L142">
        <v>0</v>
      </c>
      <c r="M142">
        <v>100</v>
      </c>
      <c r="N142">
        <v>70</v>
      </c>
      <c r="O142">
        <v>0</v>
      </c>
      <c r="P142">
        <v>0</v>
      </c>
      <c r="Q142">
        <v>0</v>
      </c>
      <c r="R142">
        <v>30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1613</v>
      </c>
    </row>
    <row r="143" spans="1:27" x14ac:dyDescent="0.25">
      <c r="H143">
        <v>521</v>
      </c>
    </row>
    <row r="144" spans="1:27" x14ac:dyDescent="0.25">
      <c r="A144">
        <v>69</v>
      </c>
      <c r="B144">
        <v>762</v>
      </c>
      <c r="C144" t="s">
        <v>348</v>
      </c>
      <c r="D144" t="s">
        <v>173</v>
      </c>
      <c r="E144" t="s">
        <v>15</v>
      </c>
      <c r="F144" t="s">
        <v>349</v>
      </c>
      <c r="G144" t="str">
        <f>"00088927"</f>
        <v>00088927</v>
      </c>
      <c r="H144" t="s">
        <v>273</v>
      </c>
      <c r="I144">
        <v>0</v>
      </c>
      <c r="J144">
        <v>0</v>
      </c>
      <c r="K144">
        <v>0</v>
      </c>
      <c r="L144">
        <v>260</v>
      </c>
      <c r="M144">
        <v>0</v>
      </c>
      <c r="N144">
        <v>70</v>
      </c>
      <c r="O144">
        <v>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60</v>
      </c>
      <c r="W144">
        <v>420</v>
      </c>
      <c r="X144">
        <v>0</v>
      </c>
      <c r="Z144">
        <v>1</v>
      </c>
      <c r="AA144" t="s">
        <v>350</v>
      </c>
    </row>
    <row r="145" spans="1:27" x14ac:dyDescent="0.25">
      <c r="H145" t="s">
        <v>32</v>
      </c>
    </row>
    <row r="146" spans="1:27" x14ac:dyDescent="0.25">
      <c r="A146">
        <v>70</v>
      </c>
      <c r="B146">
        <v>215</v>
      </c>
      <c r="C146" t="s">
        <v>351</v>
      </c>
      <c r="D146" t="s">
        <v>352</v>
      </c>
      <c r="E146" t="s">
        <v>353</v>
      </c>
      <c r="F146" t="s">
        <v>354</v>
      </c>
      <c r="G146" t="str">
        <f>"00116840"</f>
        <v>00116840</v>
      </c>
      <c r="H146" t="s">
        <v>355</v>
      </c>
      <c r="I146">
        <v>0</v>
      </c>
      <c r="J146">
        <v>0</v>
      </c>
      <c r="K146">
        <v>0</v>
      </c>
      <c r="L146">
        <v>0</v>
      </c>
      <c r="M146">
        <v>100</v>
      </c>
      <c r="N146">
        <v>70</v>
      </c>
      <c r="O146">
        <v>0</v>
      </c>
      <c r="P146">
        <v>50</v>
      </c>
      <c r="Q146">
        <v>0</v>
      </c>
      <c r="R146">
        <v>70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 t="s">
        <v>356</v>
      </c>
    </row>
    <row r="147" spans="1:27" x14ac:dyDescent="0.25">
      <c r="H147" t="s">
        <v>328</v>
      </c>
    </row>
    <row r="148" spans="1:27" x14ac:dyDescent="0.25">
      <c r="A148">
        <v>71</v>
      </c>
      <c r="B148">
        <v>822</v>
      </c>
      <c r="C148" t="s">
        <v>357</v>
      </c>
      <c r="D148" t="s">
        <v>313</v>
      </c>
      <c r="E148" t="s">
        <v>358</v>
      </c>
      <c r="F148" t="s">
        <v>359</v>
      </c>
      <c r="G148" t="str">
        <f>"00218082"</f>
        <v>00218082</v>
      </c>
      <c r="H148" t="s">
        <v>360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361</v>
      </c>
    </row>
    <row r="149" spans="1:27" x14ac:dyDescent="0.25">
      <c r="H149">
        <v>522</v>
      </c>
    </row>
    <row r="150" spans="1:27" x14ac:dyDescent="0.25">
      <c r="A150">
        <v>72</v>
      </c>
      <c r="B150">
        <v>819</v>
      </c>
      <c r="C150" t="s">
        <v>362</v>
      </c>
      <c r="D150" t="s">
        <v>158</v>
      </c>
      <c r="E150" t="s">
        <v>363</v>
      </c>
      <c r="F150" t="s">
        <v>364</v>
      </c>
      <c r="G150" t="str">
        <f>"00112792"</f>
        <v>00112792</v>
      </c>
      <c r="H150" t="s">
        <v>283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 t="s">
        <v>365</v>
      </c>
    </row>
    <row r="151" spans="1:27" x14ac:dyDescent="0.25">
      <c r="H151">
        <v>520</v>
      </c>
    </row>
    <row r="152" spans="1:27" x14ac:dyDescent="0.25">
      <c r="A152">
        <v>73</v>
      </c>
      <c r="B152">
        <v>721</v>
      </c>
      <c r="C152" t="s">
        <v>366</v>
      </c>
      <c r="D152" t="s">
        <v>367</v>
      </c>
      <c r="E152" t="s">
        <v>67</v>
      </c>
      <c r="F152" t="s">
        <v>368</v>
      </c>
      <c r="G152" t="str">
        <f>"00102677"</f>
        <v>00102677</v>
      </c>
      <c r="H152" t="s">
        <v>369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50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60</v>
      </c>
      <c r="W152">
        <v>420</v>
      </c>
      <c r="X152">
        <v>0</v>
      </c>
      <c r="Z152">
        <v>0</v>
      </c>
      <c r="AA152" t="s">
        <v>370</v>
      </c>
    </row>
    <row r="153" spans="1:27" x14ac:dyDescent="0.25">
      <c r="H153" t="s">
        <v>62</v>
      </c>
    </row>
    <row r="154" spans="1:27" x14ac:dyDescent="0.25">
      <c r="A154">
        <v>74</v>
      </c>
      <c r="B154">
        <v>318</v>
      </c>
      <c r="C154" t="s">
        <v>371</v>
      </c>
      <c r="D154" t="s">
        <v>84</v>
      </c>
      <c r="E154" t="s">
        <v>372</v>
      </c>
      <c r="F154" t="s">
        <v>373</v>
      </c>
      <c r="G154" t="str">
        <f>"00223298"</f>
        <v>00223298</v>
      </c>
      <c r="H154">
        <v>704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1592</v>
      </c>
    </row>
    <row r="155" spans="1:27" x14ac:dyDescent="0.25">
      <c r="H155">
        <v>522</v>
      </c>
    </row>
    <row r="156" spans="1:27" x14ac:dyDescent="0.25">
      <c r="A156">
        <v>75</v>
      </c>
      <c r="B156">
        <v>847</v>
      </c>
      <c r="C156" t="s">
        <v>374</v>
      </c>
      <c r="D156" t="s">
        <v>95</v>
      </c>
      <c r="E156" t="s">
        <v>128</v>
      </c>
      <c r="F156" t="s">
        <v>375</v>
      </c>
      <c r="G156" t="str">
        <f>"00042363"</f>
        <v>00042363</v>
      </c>
      <c r="H156" t="s">
        <v>355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 t="s">
        <v>376</v>
      </c>
    </row>
    <row r="157" spans="1:27" x14ac:dyDescent="0.25">
      <c r="H157" t="s">
        <v>62</v>
      </c>
    </row>
    <row r="158" spans="1:27" x14ac:dyDescent="0.25">
      <c r="A158">
        <v>76</v>
      </c>
      <c r="B158">
        <v>780</v>
      </c>
      <c r="C158" t="s">
        <v>377</v>
      </c>
      <c r="D158" t="s">
        <v>378</v>
      </c>
      <c r="E158" t="s">
        <v>35</v>
      </c>
      <c r="F158" t="s">
        <v>379</v>
      </c>
      <c r="G158" t="str">
        <f>"00223366"</f>
        <v>00223366</v>
      </c>
      <c r="H158">
        <v>781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70</v>
      </c>
      <c r="O158">
        <v>50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69</v>
      </c>
      <c r="W158">
        <v>483</v>
      </c>
      <c r="X158">
        <v>0</v>
      </c>
      <c r="Z158">
        <v>0</v>
      </c>
      <c r="AA158">
        <v>1584</v>
      </c>
    </row>
    <row r="159" spans="1:27" x14ac:dyDescent="0.25">
      <c r="H159">
        <v>522</v>
      </c>
    </row>
    <row r="160" spans="1:27" x14ac:dyDescent="0.25">
      <c r="A160">
        <v>77</v>
      </c>
      <c r="B160">
        <v>169</v>
      </c>
      <c r="C160" t="s">
        <v>380</v>
      </c>
      <c r="D160" t="s">
        <v>381</v>
      </c>
      <c r="E160" t="s">
        <v>382</v>
      </c>
      <c r="F160" t="s">
        <v>383</v>
      </c>
      <c r="G160" t="str">
        <f>"00162848"</f>
        <v>00162848</v>
      </c>
      <c r="H160" t="s">
        <v>384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49</v>
      </c>
      <c r="W160">
        <v>343</v>
      </c>
      <c r="X160">
        <v>0</v>
      </c>
      <c r="Z160">
        <v>0</v>
      </c>
      <c r="AA160" t="s">
        <v>385</v>
      </c>
    </row>
    <row r="161" spans="1:27" x14ac:dyDescent="0.25">
      <c r="H161">
        <v>522</v>
      </c>
    </row>
    <row r="162" spans="1:27" x14ac:dyDescent="0.25">
      <c r="A162">
        <v>78</v>
      </c>
      <c r="B162">
        <v>441</v>
      </c>
      <c r="C162" t="s">
        <v>386</v>
      </c>
      <c r="D162" t="s">
        <v>95</v>
      </c>
      <c r="E162" t="s">
        <v>122</v>
      </c>
      <c r="F162" t="s">
        <v>387</v>
      </c>
      <c r="G162" t="str">
        <f>"00227802"</f>
        <v>00227802</v>
      </c>
      <c r="H162" t="s">
        <v>37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70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49</v>
      </c>
      <c r="W162">
        <v>343</v>
      </c>
      <c r="X162">
        <v>0</v>
      </c>
      <c r="Z162">
        <v>0</v>
      </c>
      <c r="AA162" t="s">
        <v>388</v>
      </c>
    </row>
    <row r="163" spans="1:27" x14ac:dyDescent="0.25">
      <c r="H163">
        <v>522</v>
      </c>
    </row>
    <row r="164" spans="1:27" x14ac:dyDescent="0.25">
      <c r="A164">
        <v>79</v>
      </c>
      <c r="B164">
        <v>855</v>
      </c>
      <c r="C164" t="s">
        <v>389</v>
      </c>
      <c r="D164" t="s">
        <v>390</v>
      </c>
      <c r="E164" t="s">
        <v>79</v>
      </c>
      <c r="F164" t="s">
        <v>391</v>
      </c>
      <c r="G164" t="str">
        <f>"200802003734"</f>
        <v>200802003734</v>
      </c>
      <c r="H164">
        <v>781</v>
      </c>
      <c r="I164">
        <v>0</v>
      </c>
      <c r="J164">
        <v>0</v>
      </c>
      <c r="K164">
        <v>0</v>
      </c>
      <c r="L164">
        <v>200</v>
      </c>
      <c r="M164">
        <v>30</v>
      </c>
      <c r="N164">
        <v>0</v>
      </c>
      <c r="O164">
        <v>0</v>
      </c>
      <c r="P164">
        <v>0</v>
      </c>
      <c r="Q164">
        <v>70</v>
      </c>
      <c r="R164">
        <v>0</v>
      </c>
      <c r="S164">
        <v>0</v>
      </c>
      <c r="T164">
        <v>0</v>
      </c>
      <c r="U164">
        <v>0</v>
      </c>
      <c r="V164">
        <v>69</v>
      </c>
      <c r="W164">
        <v>483</v>
      </c>
      <c r="X164">
        <v>0</v>
      </c>
      <c r="Z164">
        <v>0</v>
      </c>
      <c r="AA164">
        <v>1564</v>
      </c>
    </row>
    <row r="165" spans="1:27" x14ac:dyDescent="0.25">
      <c r="H165" t="s">
        <v>318</v>
      </c>
    </row>
    <row r="166" spans="1:27" x14ac:dyDescent="0.25">
      <c r="A166">
        <v>80</v>
      </c>
      <c r="B166">
        <v>899</v>
      </c>
      <c r="C166" t="s">
        <v>392</v>
      </c>
      <c r="D166" t="s">
        <v>336</v>
      </c>
      <c r="E166" t="s">
        <v>393</v>
      </c>
      <c r="F166" t="s">
        <v>394</v>
      </c>
      <c r="G166" t="str">
        <f>"00226315"</f>
        <v>00226315</v>
      </c>
      <c r="H166" t="s">
        <v>118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395</v>
      </c>
    </row>
    <row r="167" spans="1:27" x14ac:dyDescent="0.25">
      <c r="H167" t="s">
        <v>396</v>
      </c>
    </row>
    <row r="168" spans="1:27" x14ac:dyDescent="0.25">
      <c r="A168">
        <v>81</v>
      </c>
      <c r="B168">
        <v>907</v>
      </c>
      <c r="C168" t="s">
        <v>397</v>
      </c>
      <c r="D168" t="s">
        <v>398</v>
      </c>
      <c r="E168" t="s">
        <v>15</v>
      </c>
      <c r="F168" t="s">
        <v>399</v>
      </c>
      <c r="G168" t="str">
        <f>"00163192"</f>
        <v>00163192</v>
      </c>
      <c r="H168" t="s">
        <v>400</v>
      </c>
      <c r="I168">
        <v>0</v>
      </c>
      <c r="J168">
        <v>0</v>
      </c>
      <c r="K168">
        <v>0</v>
      </c>
      <c r="L168">
        <v>260</v>
      </c>
      <c r="M168">
        <v>0</v>
      </c>
      <c r="N168">
        <v>0</v>
      </c>
      <c r="O168">
        <v>0</v>
      </c>
      <c r="P168">
        <v>0</v>
      </c>
      <c r="Q168">
        <v>70</v>
      </c>
      <c r="R168">
        <v>0</v>
      </c>
      <c r="S168">
        <v>0</v>
      </c>
      <c r="T168">
        <v>0</v>
      </c>
      <c r="U168">
        <v>0</v>
      </c>
      <c r="V168">
        <v>31</v>
      </c>
      <c r="W168">
        <v>217</v>
      </c>
      <c r="X168">
        <v>0</v>
      </c>
      <c r="Z168">
        <v>0</v>
      </c>
      <c r="AA168" t="s">
        <v>401</v>
      </c>
    </row>
    <row r="169" spans="1:27" x14ac:dyDescent="0.25">
      <c r="H169">
        <v>520</v>
      </c>
    </row>
    <row r="170" spans="1:27" x14ac:dyDescent="0.25">
      <c r="A170">
        <v>82</v>
      </c>
      <c r="B170">
        <v>375</v>
      </c>
      <c r="C170" t="s">
        <v>402</v>
      </c>
      <c r="D170" t="s">
        <v>403</v>
      </c>
      <c r="E170" t="s">
        <v>28</v>
      </c>
      <c r="F170" t="s">
        <v>404</v>
      </c>
      <c r="G170" t="str">
        <f>"00068594"</f>
        <v>00068594</v>
      </c>
      <c r="H170" t="s">
        <v>150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70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58</v>
      </c>
      <c r="W170">
        <v>406</v>
      </c>
      <c r="X170">
        <v>0</v>
      </c>
      <c r="Z170">
        <v>0</v>
      </c>
      <c r="AA170" t="s">
        <v>405</v>
      </c>
    </row>
    <row r="171" spans="1:27" x14ac:dyDescent="0.25">
      <c r="H171">
        <v>520</v>
      </c>
    </row>
    <row r="172" spans="1:27" x14ac:dyDescent="0.25">
      <c r="A172">
        <v>83</v>
      </c>
      <c r="B172">
        <v>467</v>
      </c>
      <c r="C172" t="s">
        <v>406</v>
      </c>
      <c r="D172" t="s">
        <v>127</v>
      </c>
      <c r="E172" t="s">
        <v>122</v>
      </c>
      <c r="F172" t="s">
        <v>407</v>
      </c>
      <c r="G172" t="str">
        <f>"00162261"</f>
        <v>00162261</v>
      </c>
      <c r="H172" t="s">
        <v>408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36</v>
      </c>
      <c r="W172">
        <v>252</v>
      </c>
      <c r="X172">
        <v>0</v>
      </c>
      <c r="Z172">
        <v>0</v>
      </c>
      <c r="AA172" t="s">
        <v>409</v>
      </c>
    </row>
    <row r="173" spans="1:27" x14ac:dyDescent="0.25">
      <c r="H173">
        <v>522</v>
      </c>
    </row>
    <row r="174" spans="1:27" x14ac:dyDescent="0.25">
      <c r="A174">
        <v>84</v>
      </c>
      <c r="B174">
        <v>399</v>
      </c>
      <c r="C174" t="s">
        <v>410</v>
      </c>
      <c r="D174" t="s">
        <v>211</v>
      </c>
      <c r="E174" t="s">
        <v>411</v>
      </c>
      <c r="F174" t="s">
        <v>412</v>
      </c>
      <c r="G174" t="str">
        <f>"00222492"</f>
        <v>00222492</v>
      </c>
      <c r="H174">
        <v>792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75</v>
      </c>
      <c r="W174">
        <v>525</v>
      </c>
      <c r="X174">
        <v>0</v>
      </c>
      <c r="Z174">
        <v>0</v>
      </c>
      <c r="AA174">
        <v>1547</v>
      </c>
    </row>
    <row r="175" spans="1:27" x14ac:dyDescent="0.25">
      <c r="H175">
        <v>522</v>
      </c>
    </row>
    <row r="176" spans="1:27" x14ac:dyDescent="0.25">
      <c r="A176">
        <v>85</v>
      </c>
      <c r="B176">
        <v>418</v>
      </c>
      <c r="C176" t="s">
        <v>413</v>
      </c>
      <c r="D176" t="s">
        <v>414</v>
      </c>
      <c r="E176" t="s">
        <v>41</v>
      </c>
      <c r="F176" t="s">
        <v>415</v>
      </c>
      <c r="G176" t="str">
        <f>"00041674"</f>
        <v>00041674</v>
      </c>
      <c r="H176" t="s">
        <v>416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70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61</v>
      </c>
      <c r="W176">
        <v>427</v>
      </c>
      <c r="X176">
        <v>0</v>
      </c>
      <c r="Z176">
        <v>0</v>
      </c>
      <c r="AA176" t="s">
        <v>417</v>
      </c>
    </row>
    <row r="177" spans="1:27" x14ac:dyDescent="0.25">
      <c r="H177">
        <v>522</v>
      </c>
    </row>
    <row r="178" spans="1:27" x14ac:dyDescent="0.25">
      <c r="A178">
        <v>86</v>
      </c>
      <c r="B178">
        <v>104</v>
      </c>
      <c r="C178" t="s">
        <v>418</v>
      </c>
      <c r="D178" t="s">
        <v>256</v>
      </c>
      <c r="E178" t="s">
        <v>28</v>
      </c>
      <c r="F178" t="s">
        <v>419</v>
      </c>
      <c r="G178" t="str">
        <f>"00076198"</f>
        <v>00076198</v>
      </c>
      <c r="H178" t="s">
        <v>420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54</v>
      </c>
      <c r="W178">
        <v>378</v>
      </c>
      <c r="X178">
        <v>0</v>
      </c>
      <c r="Z178">
        <v>0</v>
      </c>
      <c r="AA178" t="s">
        <v>421</v>
      </c>
    </row>
    <row r="179" spans="1:27" x14ac:dyDescent="0.25">
      <c r="H179" t="s">
        <v>422</v>
      </c>
    </row>
    <row r="180" spans="1:27" x14ac:dyDescent="0.25">
      <c r="A180">
        <v>87</v>
      </c>
      <c r="B180">
        <v>534</v>
      </c>
      <c r="C180" t="s">
        <v>423</v>
      </c>
      <c r="D180" t="s">
        <v>20</v>
      </c>
      <c r="E180" t="s">
        <v>122</v>
      </c>
      <c r="F180" t="s">
        <v>424</v>
      </c>
      <c r="G180" t="str">
        <f>"00129423"</f>
        <v>00129423</v>
      </c>
      <c r="H180" t="s">
        <v>425</v>
      </c>
      <c r="I180">
        <v>0</v>
      </c>
      <c r="J180">
        <v>0</v>
      </c>
      <c r="K180">
        <v>0</v>
      </c>
      <c r="L180">
        <v>260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69</v>
      </c>
      <c r="W180">
        <v>483</v>
      </c>
      <c r="X180">
        <v>0</v>
      </c>
      <c r="Z180">
        <v>0</v>
      </c>
      <c r="AA180" t="s">
        <v>426</v>
      </c>
    </row>
    <row r="181" spans="1:27" x14ac:dyDescent="0.25">
      <c r="H181" t="s">
        <v>32</v>
      </c>
    </row>
    <row r="182" spans="1:27" x14ac:dyDescent="0.25">
      <c r="A182">
        <v>88</v>
      </c>
      <c r="B182">
        <v>123</v>
      </c>
      <c r="C182" t="s">
        <v>427</v>
      </c>
      <c r="D182" t="s">
        <v>95</v>
      </c>
      <c r="E182" t="s">
        <v>21</v>
      </c>
      <c r="F182" t="s">
        <v>428</v>
      </c>
      <c r="G182" t="str">
        <f>"00037499"</f>
        <v>00037499</v>
      </c>
      <c r="H182" t="s">
        <v>429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 t="s">
        <v>430</v>
      </c>
    </row>
    <row r="183" spans="1:27" x14ac:dyDescent="0.25">
      <c r="H183" t="s">
        <v>318</v>
      </c>
    </row>
    <row r="184" spans="1:27" x14ac:dyDescent="0.25">
      <c r="A184">
        <v>89</v>
      </c>
      <c r="B184">
        <v>296</v>
      </c>
      <c r="C184" t="s">
        <v>431</v>
      </c>
      <c r="D184" t="s">
        <v>432</v>
      </c>
      <c r="E184" t="s">
        <v>122</v>
      </c>
      <c r="F184" t="s">
        <v>433</v>
      </c>
      <c r="G184" t="str">
        <f>"00222734"</f>
        <v>00222734</v>
      </c>
      <c r="H184" t="s">
        <v>268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30</v>
      </c>
      <c r="O184">
        <v>50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 t="s">
        <v>434</v>
      </c>
    </row>
    <row r="185" spans="1:27" x14ac:dyDescent="0.25">
      <c r="H185">
        <v>521</v>
      </c>
    </row>
    <row r="186" spans="1:27" x14ac:dyDescent="0.25">
      <c r="A186">
        <v>90</v>
      </c>
      <c r="B186">
        <v>904</v>
      </c>
      <c r="C186" t="s">
        <v>435</v>
      </c>
      <c r="D186" t="s">
        <v>436</v>
      </c>
      <c r="E186" t="s">
        <v>28</v>
      </c>
      <c r="F186" t="s">
        <v>437</v>
      </c>
      <c r="G186" t="str">
        <f>"00162305"</f>
        <v>00162305</v>
      </c>
      <c r="H186" t="s">
        <v>438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70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 t="s">
        <v>434</v>
      </c>
    </row>
    <row r="187" spans="1:27" x14ac:dyDescent="0.25">
      <c r="H187">
        <v>522</v>
      </c>
    </row>
    <row r="188" spans="1:27" x14ac:dyDescent="0.25">
      <c r="A188">
        <v>91</v>
      </c>
      <c r="B188">
        <v>455</v>
      </c>
      <c r="C188" t="s">
        <v>439</v>
      </c>
      <c r="D188" t="s">
        <v>440</v>
      </c>
      <c r="E188" t="s">
        <v>28</v>
      </c>
      <c r="F188" t="s">
        <v>441</v>
      </c>
      <c r="G188" t="str">
        <f>"00227105"</f>
        <v>00227105</v>
      </c>
      <c r="H188" t="s">
        <v>442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54</v>
      </c>
      <c r="W188">
        <v>378</v>
      </c>
      <c r="X188">
        <v>0</v>
      </c>
      <c r="Z188">
        <v>0</v>
      </c>
      <c r="AA188" t="s">
        <v>443</v>
      </c>
    </row>
    <row r="189" spans="1:27" x14ac:dyDescent="0.25">
      <c r="H189">
        <v>522</v>
      </c>
    </row>
    <row r="190" spans="1:27" x14ac:dyDescent="0.25">
      <c r="A190">
        <v>92</v>
      </c>
      <c r="B190">
        <v>883</v>
      </c>
      <c r="C190" t="s">
        <v>444</v>
      </c>
      <c r="D190" t="s">
        <v>445</v>
      </c>
      <c r="E190" t="s">
        <v>15</v>
      </c>
      <c r="F190" t="s">
        <v>446</v>
      </c>
      <c r="G190" t="str">
        <f>"00016069"</f>
        <v>00016069</v>
      </c>
      <c r="H190" t="s">
        <v>447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71</v>
      </c>
      <c r="W190">
        <v>497</v>
      </c>
      <c r="X190">
        <v>0</v>
      </c>
      <c r="Z190">
        <v>0</v>
      </c>
      <c r="AA190" t="s">
        <v>448</v>
      </c>
    </row>
    <row r="191" spans="1:27" x14ac:dyDescent="0.25">
      <c r="H191">
        <v>522</v>
      </c>
    </row>
    <row r="192" spans="1:27" x14ac:dyDescent="0.25">
      <c r="A192">
        <v>93</v>
      </c>
      <c r="B192">
        <v>773</v>
      </c>
      <c r="C192" t="s">
        <v>449</v>
      </c>
      <c r="D192" t="s">
        <v>450</v>
      </c>
      <c r="E192" t="s">
        <v>96</v>
      </c>
      <c r="F192" t="s">
        <v>451</v>
      </c>
      <c r="G192" t="str">
        <f>"200910000428"</f>
        <v>200910000428</v>
      </c>
      <c r="H192" t="s">
        <v>118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50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60</v>
      </c>
      <c r="W192">
        <v>420</v>
      </c>
      <c r="X192">
        <v>0</v>
      </c>
      <c r="Z192">
        <v>0</v>
      </c>
      <c r="AA192" t="s">
        <v>452</v>
      </c>
    </row>
    <row r="193" spans="1:27" x14ac:dyDescent="0.25">
      <c r="H193">
        <v>522</v>
      </c>
    </row>
    <row r="194" spans="1:27" x14ac:dyDescent="0.25">
      <c r="A194">
        <v>94</v>
      </c>
      <c r="B194">
        <v>739</v>
      </c>
      <c r="C194" t="s">
        <v>453</v>
      </c>
      <c r="D194" t="s">
        <v>247</v>
      </c>
      <c r="E194" t="s">
        <v>122</v>
      </c>
      <c r="F194" t="s">
        <v>454</v>
      </c>
      <c r="G194" t="str">
        <f>"00224681"</f>
        <v>00224681</v>
      </c>
      <c r="H194" t="s">
        <v>455</v>
      </c>
      <c r="I194">
        <v>0</v>
      </c>
      <c r="J194">
        <v>0</v>
      </c>
      <c r="K194">
        <v>0</v>
      </c>
      <c r="L194">
        <v>0</v>
      </c>
      <c r="M194">
        <v>130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84</v>
      </c>
      <c r="W194">
        <v>588</v>
      </c>
      <c r="X194">
        <v>0</v>
      </c>
      <c r="Z194">
        <v>0</v>
      </c>
      <c r="AA194" t="s">
        <v>456</v>
      </c>
    </row>
    <row r="195" spans="1:27" x14ac:dyDescent="0.25">
      <c r="H195">
        <v>521</v>
      </c>
    </row>
    <row r="196" spans="1:27" x14ac:dyDescent="0.25">
      <c r="A196">
        <v>95</v>
      </c>
      <c r="B196">
        <v>386</v>
      </c>
      <c r="C196" t="s">
        <v>457</v>
      </c>
      <c r="D196" t="s">
        <v>108</v>
      </c>
      <c r="E196" t="s">
        <v>35</v>
      </c>
      <c r="F196" t="s">
        <v>458</v>
      </c>
      <c r="G196" t="str">
        <f>"00223374"</f>
        <v>00223374</v>
      </c>
      <c r="H196">
        <v>726</v>
      </c>
      <c r="I196">
        <v>0</v>
      </c>
      <c r="J196">
        <v>0</v>
      </c>
      <c r="K196">
        <v>0</v>
      </c>
      <c r="L196">
        <v>0</v>
      </c>
      <c r="M196">
        <v>100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0</v>
      </c>
      <c r="AA196">
        <v>1484</v>
      </c>
    </row>
    <row r="197" spans="1:27" x14ac:dyDescent="0.25">
      <c r="H197">
        <v>522</v>
      </c>
    </row>
    <row r="198" spans="1:27" x14ac:dyDescent="0.25">
      <c r="A198">
        <v>96</v>
      </c>
      <c r="B198">
        <v>507</v>
      </c>
      <c r="C198" t="s">
        <v>459</v>
      </c>
      <c r="D198" t="s">
        <v>158</v>
      </c>
      <c r="E198" t="s">
        <v>21</v>
      </c>
      <c r="F198" t="s">
        <v>460</v>
      </c>
      <c r="G198" t="str">
        <f>"00225124"</f>
        <v>00225124</v>
      </c>
      <c r="H198" t="s">
        <v>461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50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64</v>
      </c>
      <c r="W198">
        <v>448</v>
      </c>
      <c r="X198">
        <v>0</v>
      </c>
      <c r="Z198">
        <v>0</v>
      </c>
      <c r="AA198" t="s">
        <v>462</v>
      </c>
    </row>
    <row r="199" spans="1:27" x14ac:dyDescent="0.25">
      <c r="H199">
        <v>522</v>
      </c>
    </row>
    <row r="200" spans="1:27" x14ac:dyDescent="0.25">
      <c r="A200">
        <v>97</v>
      </c>
      <c r="B200">
        <v>2</v>
      </c>
      <c r="C200" t="s">
        <v>463</v>
      </c>
      <c r="D200" t="s">
        <v>313</v>
      </c>
      <c r="E200" t="s">
        <v>28</v>
      </c>
      <c r="F200" t="s">
        <v>464</v>
      </c>
      <c r="G200" t="str">
        <f>"00224882"</f>
        <v>00224882</v>
      </c>
      <c r="H200">
        <v>858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1476</v>
      </c>
    </row>
    <row r="201" spans="1:27" x14ac:dyDescent="0.25">
      <c r="H201">
        <v>522</v>
      </c>
    </row>
    <row r="202" spans="1:27" x14ac:dyDescent="0.25">
      <c r="A202">
        <v>98</v>
      </c>
      <c r="B202">
        <v>831</v>
      </c>
      <c r="C202" t="s">
        <v>465</v>
      </c>
      <c r="D202" t="s">
        <v>211</v>
      </c>
      <c r="E202" t="s">
        <v>15</v>
      </c>
      <c r="F202" t="s">
        <v>466</v>
      </c>
      <c r="G202" t="str">
        <f>"00080097"</f>
        <v>00080097</v>
      </c>
      <c r="H202" t="s">
        <v>467</v>
      </c>
      <c r="I202">
        <v>0</v>
      </c>
      <c r="J202">
        <v>400</v>
      </c>
      <c r="K202">
        <v>0</v>
      </c>
      <c r="L202">
        <v>0</v>
      </c>
      <c r="M202">
        <v>0</v>
      </c>
      <c r="N202">
        <v>70</v>
      </c>
      <c r="O202">
        <v>70</v>
      </c>
      <c r="P202">
        <v>0</v>
      </c>
      <c r="Q202">
        <v>30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Z202">
        <v>0</v>
      </c>
      <c r="AA202" t="s">
        <v>468</v>
      </c>
    </row>
    <row r="203" spans="1:27" x14ac:dyDescent="0.25">
      <c r="H203">
        <v>522</v>
      </c>
    </row>
    <row r="204" spans="1:27" x14ac:dyDescent="0.25">
      <c r="A204">
        <v>99</v>
      </c>
      <c r="B204">
        <v>613</v>
      </c>
      <c r="C204" t="s">
        <v>469</v>
      </c>
      <c r="D204" t="s">
        <v>84</v>
      </c>
      <c r="E204" t="s">
        <v>35</v>
      </c>
      <c r="F204" t="s">
        <v>470</v>
      </c>
      <c r="G204" t="str">
        <f>"00162470"</f>
        <v>00162470</v>
      </c>
      <c r="H204" t="s">
        <v>471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21</v>
      </c>
      <c r="W204">
        <v>147</v>
      </c>
      <c r="X204">
        <v>0</v>
      </c>
      <c r="Z204">
        <v>0</v>
      </c>
      <c r="AA204" t="s">
        <v>472</v>
      </c>
    </row>
    <row r="205" spans="1:27" x14ac:dyDescent="0.25">
      <c r="H205">
        <v>522</v>
      </c>
    </row>
    <row r="206" spans="1:27" x14ac:dyDescent="0.25">
      <c r="A206">
        <v>100</v>
      </c>
      <c r="B206">
        <v>646</v>
      </c>
      <c r="C206" t="s">
        <v>473</v>
      </c>
      <c r="D206" t="s">
        <v>474</v>
      </c>
      <c r="E206" t="s">
        <v>15</v>
      </c>
      <c r="F206" t="s">
        <v>475</v>
      </c>
      <c r="G206" t="str">
        <f>"00029242"</f>
        <v>00029242</v>
      </c>
      <c r="H206" t="s">
        <v>476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50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36</v>
      </c>
      <c r="W206">
        <v>252</v>
      </c>
      <c r="X206">
        <v>0</v>
      </c>
      <c r="Z206">
        <v>0</v>
      </c>
      <c r="AA206" t="s">
        <v>477</v>
      </c>
    </row>
    <row r="207" spans="1:27" x14ac:dyDescent="0.25">
      <c r="H207" t="s">
        <v>93</v>
      </c>
    </row>
    <row r="208" spans="1:27" x14ac:dyDescent="0.25">
      <c r="A208">
        <v>101</v>
      </c>
      <c r="B208">
        <v>429</v>
      </c>
      <c r="C208" t="s">
        <v>478</v>
      </c>
      <c r="D208" t="s">
        <v>122</v>
      </c>
      <c r="E208" t="s">
        <v>479</v>
      </c>
      <c r="F208" t="s">
        <v>480</v>
      </c>
      <c r="G208" t="str">
        <f>"00222962"</f>
        <v>00222962</v>
      </c>
      <c r="H208" t="s">
        <v>481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57</v>
      </c>
      <c r="W208">
        <v>399</v>
      </c>
      <c r="X208">
        <v>0</v>
      </c>
      <c r="Z208">
        <v>0</v>
      </c>
      <c r="AA208" t="s">
        <v>482</v>
      </c>
    </row>
    <row r="209" spans="1:27" x14ac:dyDescent="0.25">
      <c r="H209" t="s">
        <v>93</v>
      </c>
    </row>
    <row r="210" spans="1:27" x14ac:dyDescent="0.25">
      <c r="A210">
        <v>102</v>
      </c>
      <c r="B210">
        <v>358</v>
      </c>
      <c r="C210" t="s">
        <v>483</v>
      </c>
      <c r="D210" t="s">
        <v>173</v>
      </c>
      <c r="E210" t="s">
        <v>122</v>
      </c>
      <c r="F210" t="s">
        <v>484</v>
      </c>
      <c r="G210" t="str">
        <f>"00024075"</f>
        <v>00024075</v>
      </c>
      <c r="H210">
        <v>858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46</v>
      </c>
      <c r="W210">
        <v>322</v>
      </c>
      <c r="X210">
        <v>0</v>
      </c>
      <c r="Z210">
        <v>0</v>
      </c>
      <c r="AA210">
        <v>1450</v>
      </c>
    </row>
    <row r="211" spans="1:27" x14ac:dyDescent="0.25">
      <c r="H211" t="s">
        <v>106</v>
      </c>
    </row>
    <row r="212" spans="1:27" x14ac:dyDescent="0.25">
      <c r="A212">
        <v>103</v>
      </c>
      <c r="B212">
        <v>77</v>
      </c>
      <c r="C212" t="s">
        <v>485</v>
      </c>
      <c r="D212" t="s">
        <v>15</v>
      </c>
      <c r="E212" t="s">
        <v>174</v>
      </c>
      <c r="F212" t="s">
        <v>486</v>
      </c>
      <c r="G212" t="str">
        <f>"00042074"</f>
        <v>00042074</v>
      </c>
      <c r="H212" t="s">
        <v>333</v>
      </c>
      <c r="I212">
        <v>0</v>
      </c>
      <c r="J212">
        <v>0</v>
      </c>
      <c r="K212">
        <v>0</v>
      </c>
      <c r="L212">
        <v>260</v>
      </c>
      <c r="M212">
        <v>0</v>
      </c>
      <c r="N212">
        <v>70</v>
      </c>
      <c r="O212">
        <v>0</v>
      </c>
      <c r="P212">
        <v>50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36</v>
      </c>
      <c r="W212">
        <v>252</v>
      </c>
      <c r="X212">
        <v>0</v>
      </c>
      <c r="Z212">
        <v>0</v>
      </c>
      <c r="AA212" t="s">
        <v>487</v>
      </c>
    </row>
    <row r="213" spans="1:27" x14ac:dyDescent="0.25">
      <c r="H213">
        <v>522</v>
      </c>
    </row>
    <row r="214" spans="1:27" x14ac:dyDescent="0.25">
      <c r="A214">
        <v>104</v>
      </c>
      <c r="B214">
        <v>824</v>
      </c>
      <c r="C214" t="s">
        <v>488</v>
      </c>
      <c r="D214" t="s">
        <v>296</v>
      </c>
      <c r="E214" t="s">
        <v>489</v>
      </c>
      <c r="F214" t="s">
        <v>490</v>
      </c>
      <c r="G214" t="str">
        <f>"00046688"</f>
        <v>00046688</v>
      </c>
      <c r="H214" t="s">
        <v>155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70</v>
      </c>
      <c r="O214">
        <v>0</v>
      </c>
      <c r="P214">
        <v>50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27</v>
      </c>
      <c r="W214">
        <v>189</v>
      </c>
      <c r="X214">
        <v>0</v>
      </c>
      <c r="Z214">
        <v>0</v>
      </c>
      <c r="AA214" t="s">
        <v>491</v>
      </c>
    </row>
    <row r="215" spans="1:27" x14ac:dyDescent="0.25">
      <c r="H215" t="s">
        <v>32</v>
      </c>
    </row>
    <row r="216" spans="1:27" x14ac:dyDescent="0.25">
      <c r="A216">
        <v>105</v>
      </c>
      <c r="B216">
        <v>590</v>
      </c>
      <c r="C216" t="s">
        <v>492</v>
      </c>
      <c r="D216" t="s">
        <v>493</v>
      </c>
      <c r="E216" t="s">
        <v>494</v>
      </c>
      <c r="F216" t="s">
        <v>495</v>
      </c>
      <c r="G216" t="str">
        <f>"00223943"</f>
        <v>00223943</v>
      </c>
      <c r="H216" t="s">
        <v>496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30</v>
      </c>
      <c r="U216">
        <v>0</v>
      </c>
      <c r="V216">
        <v>52</v>
      </c>
      <c r="W216">
        <v>364</v>
      </c>
      <c r="X216">
        <v>0</v>
      </c>
      <c r="Z216">
        <v>0</v>
      </c>
      <c r="AA216" t="s">
        <v>497</v>
      </c>
    </row>
    <row r="217" spans="1:27" x14ac:dyDescent="0.25">
      <c r="H217" t="s">
        <v>396</v>
      </c>
    </row>
    <row r="218" spans="1:27" x14ac:dyDescent="0.25">
      <c r="A218">
        <v>106</v>
      </c>
      <c r="B218">
        <v>18</v>
      </c>
      <c r="C218" t="s">
        <v>498</v>
      </c>
      <c r="D218" t="s">
        <v>95</v>
      </c>
      <c r="E218" t="s">
        <v>52</v>
      </c>
      <c r="F218" t="s">
        <v>499</v>
      </c>
      <c r="G218" t="str">
        <f>"00223503"</f>
        <v>00223503</v>
      </c>
      <c r="H218" t="s">
        <v>155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70</v>
      </c>
      <c r="O218">
        <v>30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29</v>
      </c>
      <c r="W218">
        <v>203</v>
      </c>
      <c r="X218">
        <v>0</v>
      </c>
      <c r="Z218">
        <v>0</v>
      </c>
      <c r="AA218" t="s">
        <v>500</v>
      </c>
    </row>
    <row r="219" spans="1:27" x14ac:dyDescent="0.25">
      <c r="H219">
        <v>522</v>
      </c>
    </row>
    <row r="220" spans="1:27" x14ac:dyDescent="0.25">
      <c r="A220">
        <v>107</v>
      </c>
      <c r="B220">
        <v>457</v>
      </c>
      <c r="C220" t="s">
        <v>501</v>
      </c>
      <c r="D220" t="s">
        <v>108</v>
      </c>
      <c r="E220" t="s">
        <v>363</v>
      </c>
      <c r="F220" t="s">
        <v>502</v>
      </c>
      <c r="G220" t="str">
        <f>"00093648"</f>
        <v>00093648</v>
      </c>
      <c r="H220" t="s">
        <v>310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41</v>
      </c>
      <c r="W220">
        <v>287</v>
      </c>
      <c r="X220">
        <v>0</v>
      </c>
      <c r="Z220">
        <v>0</v>
      </c>
      <c r="AA220" t="s">
        <v>503</v>
      </c>
    </row>
    <row r="221" spans="1:27" x14ac:dyDescent="0.25">
      <c r="H221">
        <v>520</v>
      </c>
    </row>
    <row r="222" spans="1:27" x14ac:dyDescent="0.25">
      <c r="A222">
        <v>108</v>
      </c>
      <c r="B222">
        <v>230</v>
      </c>
      <c r="C222" t="s">
        <v>504</v>
      </c>
      <c r="D222" t="s">
        <v>505</v>
      </c>
      <c r="E222" t="s">
        <v>174</v>
      </c>
      <c r="F222" t="s">
        <v>506</v>
      </c>
      <c r="G222" t="str">
        <f>"00224534"</f>
        <v>00224534</v>
      </c>
      <c r="H222" t="s">
        <v>104</v>
      </c>
      <c r="I222">
        <v>150</v>
      </c>
      <c r="J222">
        <v>0</v>
      </c>
      <c r="K222">
        <v>0</v>
      </c>
      <c r="L222">
        <v>200</v>
      </c>
      <c r="M222">
        <v>0</v>
      </c>
      <c r="N222">
        <v>0</v>
      </c>
      <c r="O222">
        <v>70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</v>
      </c>
      <c r="W222">
        <v>56</v>
      </c>
      <c r="X222">
        <v>0</v>
      </c>
      <c r="Z222">
        <v>0</v>
      </c>
      <c r="AA222" t="s">
        <v>507</v>
      </c>
    </row>
    <row r="223" spans="1:27" x14ac:dyDescent="0.25">
      <c r="H223">
        <v>522</v>
      </c>
    </row>
    <row r="224" spans="1:27" x14ac:dyDescent="0.25">
      <c r="A224">
        <v>109</v>
      </c>
      <c r="B224">
        <v>865</v>
      </c>
      <c r="C224" t="s">
        <v>508</v>
      </c>
      <c r="D224" t="s">
        <v>192</v>
      </c>
      <c r="E224" t="s">
        <v>41</v>
      </c>
      <c r="F224" t="s">
        <v>509</v>
      </c>
      <c r="G224" t="str">
        <f>"201406008160"</f>
        <v>201406008160</v>
      </c>
      <c r="H224">
        <v>770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53</v>
      </c>
      <c r="W224">
        <v>371</v>
      </c>
      <c r="X224">
        <v>0</v>
      </c>
      <c r="Z224">
        <v>0</v>
      </c>
      <c r="AA224">
        <v>1411</v>
      </c>
    </row>
    <row r="225" spans="1:27" x14ac:dyDescent="0.25">
      <c r="H225" t="s">
        <v>62</v>
      </c>
    </row>
    <row r="226" spans="1:27" x14ac:dyDescent="0.25">
      <c r="A226">
        <v>110</v>
      </c>
      <c r="B226">
        <v>666</v>
      </c>
      <c r="C226" t="s">
        <v>510</v>
      </c>
      <c r="D226" t="s">
        <v>122</v>
      </c>
      <c r="E226" t="s">
        <v>511</v>
      </c>
      <c r="F226" t="s">
        <v>512</v>
      </c>
      <c r="G226" t="str">
        <f>"00037582"</f>
        <v>00037582</v>
      </c>
      <c r="H226" t="s">
        <v>513</v>
      </c>
      <c r="I226">
        <v>0</v>
      </c>
      <c r="J226">
        <v>0</v>
      </c>
      <c r="K226">
        <v>0</v>
      </c>
      <c r="L226">
        <v>0</v>
      </c>
      <c r="M226">
        <v>100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35</v>
      </c>
      <c r="W226">
        <v>245</v>
      </c>
      <c r="X226">
        <v>0</v>
      </c>
      <c r="Z226">
        <v>0</v>
      </c>
      <c r="AA226" t="s">
        <v>514</v>
      </c>
    </row>
    <row r="227" spans="1:27" x14ac:dyDescent="0.25">
      <c r="H227" t="s">
        <v>32</v>
      </c>
    </row>
    <row r="228" spans="1:27" x14ac:dyDescent="0.25">
      <c r="A228">
        <v>111</v>
      </c>
      <c r="B228">
        <v>476</v>
      </c>
      <c r="C228" t="s">
        <v>515</v>
      </c>
      <c r="D228" t="s">
        <v>211</v>
      </c>
      <c r="E228" t="s">
        <v>21</v>
      </c>
      <c r="F228" t="s">
        <v>516</v>
      </c>
      <c r="G228" t="str">
        <f>"00225423"</f>
        <v>00225423</v>
      </c>
      <c r="H228">
        <v>825</v>
      </c>
      <c r="I228">
        <v>0</v>
      </c>
      <c r="J228">
        <v>0</v>
      </c>
      <c r="K228">
        <v>0</v>
      </c>
      <c r="L228">
        <v>200</v>
      </c>
      <c r="M228">
        <v>30</v>
      </c>
      <c r="N228">
        <v>70</v>
      </c>
      <c r="O228">
        <v>0</v>
      </c>
      <c r="P228">
        <v>0</v>
      </c>
      <c r="Q228">
        <v>0</v>
      </c>
      <c r="R228">
        <v>30</v>
      </c>
      <c r="S228">
        <v>0</v>
      </c>
      <c r="T228">
        <v>0</v>
      </c>
      <c r="U228">
        <v>0</v>
      </c>
      <c r="V228">
        <v>35</v>
      </c>
      <c r="W228">
        <v>245</v>
      </c>
      <c r="X228">
        <v>0</v>
      </c>
      <c r="Z228">
        <v>0</v>
      </c>
      <c r="AA228">
        <v>1400</v>
      </c>
    </row>
    <row r="229" spans="1:27" x14ac:dyDescent="0.25">
      <c r="H229">
        <v>522</v>
      </c>
    </row>
    <row r="230" spans="1:27" x14ac:dyDescent="0.25">
      <c r="A230">
        <v>112</v>
      </c>
      <c r="B230">
        <v>618</v>
      </c>
      <c r="C230" t="s">
        <v>517</v>
      </c>
      <c r="D230" t="s">
        <v>518</v>
      </c>
      <c r="E230" t="s">
        <v>28</v>
      </c>
      <c r="F230" t="s">
        <v>519</v>
      </c>
      <c r="G230" t="str">
        <f>"201511039736"</f>
        <v>201511039736</v>
      </c>
      <c r="H230" t="s">
        <v>520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70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46</v>
      </c>
      <c r="W230">
        <v>322</v>
      </c>
      <c r="X230">
        <v>0</v>
      </c>
      <c r="Z230">
        <v>0</v>
      </c>
      <c r="AA230" t="s">
        <v>521</v>
      </c>
    </row>
    <row r="231" spans="1:27" x14ac:dyDescent="0.25">
      <c r="H231" t="s">
        <v>62</v>
      </c>
    </row>
    <row r="232" spans="1:27" x14ac:dyDescent="0.25">
      <c r="A232">
        <v>113</v>
      </c>
      <c r="B232">
        <v>631</v>
      </c>
      <c r="C232" t="s">
        <v>522</v>
      </c>
      <c r="D232" t="s">
        <v>523</v>
      </c>
      <c r="E232" t="s">
        <v>524</v>
      </c>
      <c r="F232" t="s">
        <v>525</v>
      </c>
      <c r="G232" t="str">
        <f>"00041775"</f>
        <v>00041775</v>
      </c>
      <c r="H232" t="s">
        <v>526</v>
      </c>
      <c r="I232">
        <v>0</v>
      </c>
      <c r="J232">
        <v>0</v>
      </c>
      <c r="K232">
        <v>0</v>
      </c>
      <c r="L232">
        <v>260</v>
      </c>
      <c r="M232">
        <v>0</v>
      </c>
      <c r="N232">
        <v>30</v>
      </c>
      <c r="O232">
        <v>70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36</v>
      </c>
      <c r="W232">
        <v>252</v>
      </c>
      <c r="X232">
        <v>0</v>
      </c>
      <c r="Z232">
        <v>0</v>
      </c>
      <c r="AA232" t="s">
        <v>527</v>
      </c>
    </row>
    <row r="233" spans="1:27" x14ac:dyDescent="0.25">
      <c r="H233" t="s">
        <v>32</v>
      </c>
    </row>
    <row r="234" spans="1:27" x14ac:dyDescent="0.25">
      <c r="A234">
        <v>114</v>
      </c>
      <c r="B234">
        <v>818</v>
      </c>
      <c r="C234" t="s">
        <v>528</v>
      </c>
      <c r="D234" t="s">
        <v>266</v>
      </c>
      <c r="E234" t="s">
        <v>122</v>
      </c>
      <c r="F234" t="s">
        <v>529</v>
      </c>
      <c r="G234" t="str">
        <f>"00111313"</f>
        <v>00111313</v>
      </c>
      <c r="H234" t="s">
        <v>530</v>
      </c>
      <c r="I234">
        <v>0</v>
      </c>
      <c r="J234">
        <v>0</v>
      </c>
      <c r="K234">
        <v>0</v>
      </c>
      <c r="L234">
        <v>0</v>
      </c>
      <c r="M234">
        <v>100</v>
      </c>
      <c r="N234">
        <v>70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75</v>
      </c>
      <c r="W234">
        <v>525</v>
      </c>
      <c r="X234">
        <v>0</v>
      </c>
      <c r="Z234">
        <v>0</v>
      </c>
      <c r="AA234" t="s">
        <v>531</v>
      </c>
    </row>
    <row r="235" spans="1:27" x14ac:dyDescent="0.25">
      <c r="H235">
        <v>522</v>
      </c>
    </row>
    <row r="236" spans="1:27" x14ac:dyDescent="0.25">
      <c r="A236">
        <v>115</v>
      </c>
      <c r="B236">
        <v>712</v>
      </c>
      <c r="C236" t="s">
        <v>532</v>
      </c>
      <c r="D236" t="s">
        <v>533</v>
      </c>
      <c r="E236" t="s">
        <v>35</v>
      </c>
      <c r="F236" t="s">
        <v>534</v>
      </c>
      <c r="G236" t="str">
        <f>"00123717"</f>
        <v>00123717</v>
      </c>
      <c r="H236" t="s">
        <v>535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76</v>
      </c>
      <c r="W236">
        <v>532</v>
      </c>
      <c r="X236">
        <v>0</v>
      </c>
      <c r="Z236">
        <v>0</v>
      </c>
      <c r="AA236" t="s">
        <v>536</v>
      </c>
    </row>
    <row r="237" spans="1:27" x14ac:dyDescent="0.25">
      <c r="H237" t="s">
        <v>537</v>
      </c>
    </row>
    <row r="238" spans="1:27" x14ac:dyDescent="0.25">
      <c r="A238">
        <v>116</v>
      </c>
      <c r="B238">
        <v>889</v>
      </c>
      <c r="C238" t="s">
        <v>538</v>
      </c>
      <c r="D238" t="s">
        <v>539</v>
      </c>
      <c r="E238" t="s">
        <v>41</v>
      </c>
      <c r="F238" t="s">
        <v>540</v>
      </c>
      <c r="G238" t="str">
        <f>"00228513"</f>
        <v>00228513</v>
      </c>
      <c r="H238" t="s">
        <v>213</v>
      </c>
      <c r="I238">
        <v>150</v>
      </c>
      <c r="J238">
        <v>0</v>
      </c>
      <c r="K238">
        <v>0</v>
      </c>
      <c r="L238">
        <v>200</v>
      </c>
      <c r="M238">
        <v>30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2</v>
      </c>
      <c r="W238">
        <v>14</v>
      </c>
      <c r="X238">
        <v>0</v>
      </c>
      <c r="Z238">
        <v>0</v>
      </c>
      <c r="AA238" t="s">
        <v>541</v>
      </c>
    </row>
    <row r="239" spans="1:27" x14ac:dyDescent="0.25">
      <c r="H239">
        <v>522</v>
      </c>
    </row>
    <row r="240" spans="1:27" x14ac:dyDescent="0.25">
      <c r="A240">
        <v>117</v>
      </c>
      <c r="B240">
        <v>603</v>
      </c>
      <c r="C240" t="s">
        <v>542</v>
      </c>
      <c r="D240" t="s">
        <v>543</v>
      </c>
      <c r="E240" t="s">
        <v>15</v>
      </c>
      <c r="F240" t="s">
        <v>544</v>
      </c>
      <c r="G240" t="str">
        <f>"00027694"</f>
        <v>00027694</v>
      </c>
      <c r="H240" t="s">
        <v>253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70</v>
      </c>
      <c r="O240">
        <v>30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28</v>
      </c>
      <c r="W240">
        <v>196</v>
      </c>
      <c r="X240">
        <v>0</v>
      </c>
      <c r="Z240">
        <v>0</v>
      </c>
      <c r="AA240" t="s">
        <v>545</v>
      </c>
    </row>
    <row r="241" spans="1:27" x14ac:dyDescent="0.25">
      <c r="H241" t="s">
        <v>32</v>
      </c>
    </row>
    <row r="242" spans="1:27" x14ac:dyDescent="0.25">
      <c r="A242">
        <v>118</v>
      </c>
      <c r="B242">
        <v>845</v>
      </c>
      <c r="C242" t="s">
        <v>546</v>
      </c>
      <c r="D242" t="s">
        <v>547</v>
      </c>
      <c r="E242" t="s">
        <v>548</v>
      </c>
      <c r="F242" t="s">
        <v>549</v>
      </c>
      <c r="G242" t="str">
        <f>"00022326"</f>
        <v>00022326</v>
      </c>
      <c r="H242" t="s">
        <v>550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41</v>
      </c>
      <c r="W242">
        <v>287</v>
      </c>
      <c r="X242">
        <v>0</v>
      </c>
      <c r="Z242">
        <v>0</v>
      </c>
      <c r="AA242" t="s">
        <v>551</v>
      </c>
    </row>
    <row r="243" spans="1:27" x14ac:dyDescent="0.25">
      <c r="H243" t="s">
        <v>106</v>
      </c>
    </row>
    <row r="244" spans="1:27" x14ac:dyDescent="0.25">
      <c r="A244">
        <v>119</v>
      </c>
      <c r="B244">
        <v>100</v>
      </c>
      <c r="C244" t="s">
        <v>552</v>
      </c>
      <c r="D244" t="s">
        <v>41</v>
      </c>
      <c r="E244" t="s">
        <v>122</v>
      </c>
      <c r="F244" t="s">
        <v>553</v>
      </c>
      <c r="G244" t="str">
        <f>"00110014"</f>
        <v>00110014</v>
      </c>
      <c r="H244" t="s">
        <v>554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75</v>
      </c>
      <c r="W244">
        <v>525</v>
      </c>
      <c r="X244">
        <v>0</v>
      </c>
      <c r="Z244">
        <v>0</v>
      </c>
      <c r="AA244" t="s">
        <v>555</v>
      </c>
    </row>
    <row r="245" spans="1:27" x14ac:dyDescent="0.25">
      <c r="H245">
        <v>522</v>
      </c>
    </row>
    <row r="246" spans="1:27" x14ac:dyDescent="0.25">
      <c r="A246">
        <v>120</v>
      </c>
      <c r="B246">
        <v>176</v>
      </c>
      <c r="C246" t="s">
        <v>556</v>
      </c>
      <c r="D246" t="s">
        <v>158</v>
      </c>
      <c r="E246" t="s">
        <v>41</v>
      </c>
      <c r="F246" t="s">
        <v>557</v>
      </c>
      <c r="G246" t="str">
        <f>"00227493"</f>
        <v>00227493</v>
      </c>
      <c r="H246" t="s">
        <v>558</v>
      </c>
      <c r="I246">
        <v>0</v>
      </c>
      <c r="J246">
        <v>0</v>
      </c>
      <c r="K246">
        <v>0</v>
      </c>
      <c r="L246">
        <v>200</v>
      </c>
      <c r="M246">
        <v>0</v>
      </c>
      <c r="N246">
        <v>30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21</v>
      </c>
      <c r="W246">
        <v>147</v>
      </c>
      <c r="X246">
        <v>0</v>
      </c>
      <c r="Z246">
        <v>0</v>
      </c>
      <c r="AA246" t="s">
        <v>559</v>
      </c>
    </row>
    <row r="247" spans="1:27" x14ac:dyDescent="0.25">
      <c r="H247">
        <v>522</v>
      </c>
    </row>
    <row r="248" spans="1:27" x14ac:dyDescent="0.25">
      <c r="A248">
        <v>121</v>
      </c>
      <c r="B248">
        <v>344</v>
      </c>
      <c r="C248" t="s">
        <v>560</v>
      </c>
      <c r="D248" t="s">
        <v>116</v>
      </c>
      <c r="E248" t="s">
        <v>561</v>
      </c>
      <c r="F248" t="s">
        <v>562</v>
      </c>
      <c r="G248" t="str">
        <f>"00227197"</f>
        <v>00227197</v>
      </c>
      <c r="H248" t="s">
        <v>563</v>
      </c>
      <c r="I248">
        <v>0</v>
      </c>
      <c r="J248">
        <v>0</v>
      </c>
      <c r="K248">
        <v>0</v>
      </c>
      <c r="L248">
        <v>200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70</v>
      </c>
      <c r="S248">
        <v>0</v>
      </c>
      <c r="T248">
        <v>0</v>
      </c>
      <c r="U248">
        <v>0</v>
      </c>
      <c r="V248">
        <v>15</v>
      </c>
      <c r="W248">
        <v>105</v>
      </c>
      <c r="X248">
        <v>0</v>
      </c>
      <c r="Z248">
        <v>0</v>
      </c>
      <c r="AA248" t="s">
        <v>564</v>
      </c>
    </row>
    <row r="249" spans="1:27" x14ac:dyDescent="0.25">
      <c r="H249">
        <v>522</v>
      </c>
    </row>
    <row r="250" spans="1:27" x14ac:dyDescent="0.25">
      <c r="A250">
        <v>122</v>
      </c>
      <c r="B250">
        <v>147</v>
      </c>
      <c r="C250" t="s">
        <v>565</v>
      </c>
      <c r="D250" t="s">
        <v>566</v>
      </c>
      <c r="E250" t="s">
        <v>96</v>
      </c>
      <c r="F250" t="s">
        <v>567</v>
      </c>
      <c r="G250" t="str">
        <f>"201512002026"</f>
        <v>201512002026</v>
      </c>
      <c r="H250" t="s">
        <v>568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36</v>
      </c>
      <c r="W250">
        <v>252</v>
      </c>
      <c r="X250">
        <v>0</v>
      </c>
      <c r="Z250">
        <v>0</v>
      </c>
      <c r="AA250" t="s">
        <v>569</v>
      </c>
    </row>
    <row r="251" spans="1:27" x14ac:dyDescent="0.25">
      <c r="H251">
        <v>522</v>
      </c>
    </row>
    <row r="252" spans="1:27" x14ac:dyDescent="0.25">
      <c r="A252">
        <v>123</v>
      </c>
      <c r="B252">
        <v>148</v>
      </c>
      <c r="C252" t="s">
        <v>570</v>
      </c>
      <c r="D252" t="s">
        <v>571</v>
      </c>
      <c r="E252" t="s">
        <v>572</v>
      </c>
      <c r="F252" t="s">
        <v>573</v>
      </c>
      <c r="G252" t="str">
        <f>"00222725"</f>
        <v>00222725</v>
      </c>
      <c r="H252" t="s">
        <v>574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26</v>
      </c>
      <c r="W252">
        <v>182</v>
      </c>
      <c r="X252">
        <v>0</v>
      </c>
      <c r="Z252">
        <v>0</v>
      </c>
      <c r="AA252" t="s">
        <v>575</v>
      </c>
    </row>
    <row r="253" spans="1:27" x14ac:dyDescent="0.25">
      <c r="H253">
        <v>522</v>
      </c>
    </row>
    <row r="254" spans="1:27" x14ac:dyDescent="0.25">
      <c r="A254">
        <v>124</v>
      </c>
      <c r="B254">
        <v>900</v>
      </c>
      <c r="C254" t="s">
        <v>576</v>
      </c>
      <c r="D254" t="s">
        <v>320</v>
      </c>
      <c r="E254" t="s">
        <v>102</v>
      </c>
      <c r="F254" t="s">
        <v>577</v>
      </c>
      <c r="G254" t="str">
        <f>"201412003763"</f>
        <v>201412003763</v>
      </c>
      <c r="H254" t="s">
        <v>578</v>
      </c>
      <c r="I254">
        <v>0</v>
      </c>
      <c r="J254">
        <v>0</v>
      </c>
      <c r="K254">
        <v>0</v>
      </c>
      <c r="L254">
        <v>200</v>
      </c>
      <c r="M254">
        <v>0</v>
      </c>
      <c r="N254">
        <v>70</v>
      </c>
      <c r="O254">
        <v>30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17</v>
      </c>
      <c r="W254">
        <v>119</v>
      </c>
      <c r="X254">
        <v>0</v>
      </c>
      <c r="Z254">
        <v>0</v>
      </c>
      <c r="AA254" t="s">
        <v>579</v>
      </c>
    </row>
    <row r="255" spans="1:27" x14ac:dyDescent="0.25">
      <c r="H255" t="s">
        <v>106</v>
      </c>
    </row>
    <row r="256" spans="1:27" x14ac:dyDescent="0.25">
      <c r="A256">
        <v>125</v>
      </c>
      <c r="B256">
        <v>340</v>
      </c>
      <c r="C256" t="s">
        <v>580</v>
      </c>
      <c r="D256" t="s">
        <v>581</v>
      </c>
      <c r="E256" t="s">
        <v>174</v>
      </c>
      <c r="F256" t="s">
        <v>582</v>
      </c>
      <c r="G256" t="str">
        <f>"00160591"</f>
        <v>00160591</v>
      </c>
      <c r="H256" t="s">
        <v>583</v>
      </c>
      <c r="I256">
        <v>0</v>
      </c>
      <c r="J256">
        <v>0</v>
      </c>
      <c r="K256">
        <v>0</v>
      </c>
      <c r="L256">
        <v>200</v>
      </c>
      <c r="M256">
        <v>0</v>
      </c>
      <c r="N256">
        <v>70</v>
      </c>
      <c r="O256">
        <v>50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14</v>
      </c>
      <c r="W256">
        <v>98</v>
      </c>
      <c r="X256">
        <v>0</v>
      </c>
      <c r="Z256">
        <v>0</v>
      </c>
      <c r="AA256" t="s">
        <v>584</v>
      </c>
    </row>
    <row r="257" spans="1:27" x14ac:dyDescent="0.25">
      <c r="H257" t="s">
        <v>32</v>
      </c>
    </row>
    <row r="258" spans="1:27" x14ac:dyDescent="0.25">
      <c r="A258">
        <v>126</v>
      </c>
      <c r="B258">
        <v>103</v>
      </c>
      <c r="C258" t="s">
        <v>585</v>
      </c>
      <c r="D258" t="s">
        <v>586</v>
      </c>
      <c r="E258" t="s">
        <v>587</v>
      </c>
      <c r="F258" t="s">
        <v>588</v>
      </c>
      <c r="G258" t="str">
        <f>"00225824"</f>
        <v>00225824</v>
      </c>
      <c r="H258" t="s">
        <v>589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</v>
      </c>
      <c r="W258">
        <v>56</v>
      </c>
      <c r="X258">
        <v>0</v>
      </c>
      <c r="Z258">
        <v>0</v>
      </c>
      <c r="AA258" t="s">
        <v>590</v>
      </c>
    </row>
    <row r="259" spans="1:27" x14ac:dyDescent="0.25">
      <c r="H259">
        <v>522</v>
      </c>
    </row>
    <row r="260" spans="1:27" x14ac:dyDescent="0.25">
      <c r="A260">
        <v>127</v>
      </c>
      <c r="B260">
        <v>75</v>
      </c>
      <c r="C260" t="s">
        <v>591</v>
      </c>
      <c r="D260" t="s">
        <v>592</v>
      </c>
      <c r="E260" t="s">
        <v>174</v>
      </c>
      <c r="F260" t="s">
        <v>593</v>
      </c>
      <c r="G260" t="str">
        <f>"00226691"</f>
        <v>00226691</v>
      </c>
      <c r="H260" t="s">
        <v>594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15</v>
      </c>
      <c r="W260">
        <v>105</v>
      </c>
      <c r="X260">
        <v>0</v>
      </c>
      <c r="Z260">
        <v>0</v>
      </c>
      <c r="AA260" t="s">
        <v>595</v>
      </c>
    </row>
    <row r="261" spans="1:27" x14ac:dyDescent="0.25">
      <c r="H261">
        <v>522</v>
      </c>
    </row>
    <row r="262" spans="1:27" x14ac:dyDescent="0.25">
      <c r="A262">
        <v>128</v>
      </c>
      <c r="B262">
        <v>357</v>
      </c>
      <c r="C262" t="s">
        <v>596</v>
      </c>
      <c r="D262" t="s">
        <v>243</v>
      </c>
      <c r="E262" t="s">
        <v>128</v>
      </c>
      <c r="F262" t="s">
        <v>597</v>
      </c>
      <c r="G262" t="str">
        <f>"00226259"</f>
        <v>00226259</v>
      </c>
      <c r="H262" t="s">
        <v>598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32</v>
      </c>
      <c r="W262">
        <v>224</v>
      </c>
      <c r="X262">
        <v>0</v>
      </c>
      <c r="Z262">
        <v>0</v>
      </c>
      <c r="AA262" t="s">
        <v>599</v>
      </c>
    </row>
    <row r="263" spans="1:27" x14ac:dyDescent="0.25">
      <c r="H263">
        <v>522</v>
      </c>
    </row>
    <row r="264" spans="1:27" x14ac:dyDescent="0.25">
      <c r="A264">
        <v>129</v>
      </c>
      <c r="B264">
        <v>212</v>
      </c>
      <c r="C264" t="s">
        <v>600</v>
      </c>
      <c r="D264" t="s">
        <v>601</v>
      </c>
      <c r="E264" t="s">
        <v>128</v>
      </c>
      <c r="F264" t="s">
        <v>602</v>
      </c>
      <c r="G264" t="str">
        <f>"00223000"</f>
        <v>00223000</v>
      </c>
      <c r="H264" t="s">
        <v>603</v>
      </c>
      <c r="I264">
        <v>0</v>
      </c>
      <c r="J264">
        <v>0</v>
      </c>
      <c r="K264">
        <v>0</v>
      </c>
      <c r="L264">
        <v>260</v>
      </c>
      <c r="M264">
        <v>0</v>
      </c>
      <c r="N264">
        <v>70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10</v>
      </c>
      <c r="W264">
        <v>70</v>
      </c>
      <c r="X264">
        <v>0</v>
      </c>
      <c r="Z264">
        <v>0</v>
      </c>
      <c r="AA264" t="s">
        <v>604</v>
      </c>
    </row>
    <row r="265" spans="1:27" x14ac:dyDescent="0.25">
      <c r="H265" t="s">
        <v>25</v>
      </c>
    </row>
    <row r="266" spans="1:27" x14ac:dyDescent="0.25">
      <c r="A266">
        <v>130</v>
      </c>
      <c r="B266">
        <v>193</v>
      </c>
      <c r="C266" t="s">
        <v>605</v>
      </c>
      <c r="D266" t="s">
        <v>474</v>
      </c>
      <c r="E266" t="s">
        <v>21</v>
      </c>
      <c r="F266" t="s">
        <v>606</v>
      </c>
      <c r="G266" t="str">
        <f>"00069372"</f>
        <v>00069372</v>
      </c>
      <c r="H266" t="s">
        <v>607</v>
      </c>
      <c r="I266">
        <v>0</v>
      </c>
      <c r="J266">
        <v>0</v>
      </c>
      <c r="K266">
        <v>0</v>
      </c>
      <c r="L266">
        <v>200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11</v>
      </c>
      <c r="W266">
        <v>77</v>
      </c>
      <c r="X266">
        <v>0</v>
      </c>
      <c r="Z266">
        <v>0</v>
      </c>
      <c r="AA266" t="s">
        <v>608</v>
      </c>
    </row>
    <row r="267" spans="1:27" x14ac:dyDescent="0.25">
      <c r="H267">
        <v>522</v>
      </c>
    </row>
    <row r="268" spans="1:27" x14ac:dyDescent="0.25">
      <c r="A268">
        <v>131</v>
      </c>
      <c r="B268">
        <v>269</v>
      </c>
      <c r="C268" t="s">
        <v>609</v>
      </c>
      <c r="D268" t="s">
        <v>95</v>
      </c>
      <c r="E268" t="s">
        <v>610</v>
      </c>
      <c r="F268" t="s">
        <v>611</v>
      </c>
      <c r="G268" t="str">
        <f>"201210000105"</f>
        <v>201210000105</v>
      </c>
      <c r="H268">
        <v>880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44</v>
      </c>
      <c r="W268">
        <v>308</v>
      </c>
      <c r="X268">
        <v>0</v>
      </c>
      <c r="Z268">
        <v>1</v>
      </c>
      <c r="AA268">
        <v>1258</v>
      </c>
    </row>
    <row r="269" spans="1:27" x14ac:dyDescent="0.25">
      <c r="H269">
        <v>521</v>
      </c>
    </row>
    <row r="270" spans="1:27" x14ac:dyDescent="0.25">
      <c r="A270">
        <v>132</v>
      </c>
      <c r="B270">
        <v>114</v>
      </c>
      <c r="C270" t="s">
        <v>612</v>
      </c>
      <c r="D270" t="s">
        <v>613</v>
      </c>
      <c r="E270" t="s">
        <v>314</v>
      </c>
      <c r="F270" t="s">
        <v>614</v>
      </c>
      <c r="G270" t="str">
        <f>"00228206"</f>
        <v>00228206</v>
      </c>
      <c r="H270" t="s">
        <v>615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22</v>
      </c>
      <c r="W270">
        <v>154</v>
      </c>
      <c r="X270">
        <v>0</v>
      </c>
      <c r="Z270">
        <v>0</v>
      </c>
      <c r="AA270" t="s">
        <v>616</v>
      </c>
    </row>
    <row r="271" spans="1:27" x14ac:dyDescent="0.25">
      <c r="H271">
        <v>522</v>
      </c>
    </row>
    <row r="272" spans="1:27" x14ac:dyDescent="0.25">
      <c r="A272">
        <v>133</v>
      </c>
      <c r="B272">
        <v>157</v>
      </c>
      <c r="C272" t="s">
        <v>617</v>
      </c>
      <c r="D272" t="s">
        <v>247</v>
      </c>
      <c r="E272" t="s">
        <v>28</v>
      </c>
      <c r="F272" t="s">
        <v>618</v>
      </c>
      <c r="G272" t="str">
        <f>"00224198"</f>
        <v>00224198</v>
      </c>
      <c r="H272" t="s">
        <v>535</v>
      </c>
      <c r="I272">
        <v>0</v>
      </c>
      <c r="J272">
        <v>0</v>
      </c>
      <c r="K272">
        <v>0</v>
      </c>
      <c r="L272">
        <v>200</v>
      </c>
      <c r="M272">
        <v>30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27</v>
      </c>
      <c r="W272">
        <v>189</v>
      </c>
      <c r="X272">
        <v>0</v>
      </c>
      <c r="Z272">
        <v>0</v>
      </c>
      <c r="AA272" t="s">
        <v>619</v>
      </c>
    </row>
    <row r="273" spans="1:27" x14ac:dyDescent="0.25">
      <c r="H273">
        <v>522</v>
      </c>
    </row>
    <row r="274" spans="1:27" x14ac:dyDescent="0.25">
      <c r="A274">
        <v>134</v>
      </c>
      <c r="B274">
        <v>201</v>
      </c>
      <c r="C274" t="s">
        <v>620</v>
      </c>
      <c r="D274" t="s">
        <v>266</v>
      </c>
      <c r="E274" t="s">
        <v>15</v>
      </c>
      <c r="F274" t="s">
        <v>621</v>
      </c>
      <c r="G274" t="str">
        <f>"00222361"</f>
        <v>00222361</v>
      </c>
      <c r="H274" t="s">
        <v>622</v>
      </c>
      <c r="I274">
        <v>150</v>
      </c>
      <c r="J274">
        <v>0</v>
      </c>
      <c r="K274">
        <v>0</v>
      </c>
      <c r="L274">
        <v>200</v>
      </c>
      <c r="M274">
        <v>0</v>
      </c>
      <c r="N274">
        <v>30</v>
      </c>
      <c r="O274">
        <v>70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>
        <v>0</v>
      </c>
      <c r="AA274" t="s">
        <v>623</v>
      </c>
    </row>
    <row r="275" spans="1:27" x14ac:dyDescent="0.25">
      <c r="H275">
        <v>522</v>
      </c>
    </row>
    <row r="276" spans="1:27" x14ac:dyDescent="0.25">
      <c r="A276">
        <v>135</v>
      </c>
      <c r="B276">
        <v>493</v>
      </c>
      <c r="C276" t="s">
        <v>624</v>
      </c>
      <c r="D276" t="s">
        <v>67</v>
      </c>
      <c r="E276" t="s">
        <v>79</v>
      </c>
      <c r="F276" t="s">
        <v>625</v>
      </c>
      <c r="G276" t="str">
        <f>"00018924"</f>
        <v>00018924</v>
      </c>
      <c r="H276" t="s">
        <v>554</v>
      </c>
      <c r="I276">
        <v>0</v>
      </c>
      <c r="J276">
        <v>0</v>
      </c>
      <c r="K276">
        <v>0</v>
      </c>
      <c r="L276">
        <v>200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29</v>
      </c>
      <c r="W276">
        <v>203</v>
      </c>
      <c r="X276">
        <v>0</v>
      </c>
      <c r="Z276">
        <v>0</v>
      </c>
      <c r="AA276" t="s">
        <v>626</v>
      </c>
    </row>
    <row r="277" spans="1:27" x14ac:dyDescent="0.25">
      <c r="H277" t="s">
        <v>318</v>
      </c>
    </row>
    <row r="278" spans="1:27" x14ac:dyDescent="0.25">
      <c r="A278">
        <v>136</v>
      </c>
      <c r="B278">
        <v>355</v>
      </c>
      <c r="C278" t="s">
        <v>627</v>
      </c>
      <c r="D278" t="s">
        <v>628</v>
      </c>
      <c r="E278" t="s">
        <v>35</v>
      </c>
      <c r="F278" t="s">
        <v>629</v>
      </c>
      <c r="G278" t="str">
        <f>"00096500"</f>
        <v>00096500</v>
      </c>
      <c r="H278" t="s">
        <v>496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60</v>
      </c>
      <c r="W278">
        <v>420</v>
      </c>
      <c r="X278">
        <v>0</v>
      </c>
      <c r="Z278">
        <v>0</v>
      </c>
      <c r="AA278" t="s">
        <v>630</v>
      </c>
    </row>
    <row r="279" spans="1:27" x14ac:dyDescent="0.25">
      <c r="H279" t="s">
        <v>62</v>
      </c>
    </row>
    <row r="280" spans="1:27" x14ac:dyDescent="0.25">
      <c r="A280">
        <v>137</v>
      </c>
      <c r="B280">
        <v>861</v>
      </c>
      <c r="C280" t="s">
        <v>542</v>
      </c>
      <c r="D280" t="s">
        <v>631</v>
      </c>
      <c r="E280" t="s">
        <v>632</v>
      </c>
      <c r="F280" t="s">
        <v>633</v>
      </c>
      <c r="G280" t="str">
        <f>"00223369"</f>
        <v>00223369</v>
      </c>
      <c r="H280" t="s">
        <v>69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70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44</v>
      </c>
      <c r="W280">
        <v>308</v>
      </c>
      <c r="X280">
        <v>0</v>
      </c>
      <c r="Z280">
        <v>0</v>
      </c>
      <c r="AA280" t="s">
        <v>634</v>
      </c>
    </row>
    <row r="281" spans="1:27" x14ac:dyDescent="0.25">
      <c r="H281">
        <v>522</v>
      </c>
    </row>
    <row r="282" spans="1:27" x14ac:dyDescent="0.25">
      <c r="A282">
        <v>138</v>
      </c>
      <c r="B282">
        <v>890</v>
      </c>
      <c r="C282" t="s">
        <v>635</v>
      </c>
      <c r="D282" t="s">
        <v>101</v>
      </c>
      <c r="E282" t="s">
        <v>122</v>
      </c>
      <c r="F282" t="s">
        <v>636</v>
      </c>
      <c r="G282" t="str">
        <f>"00223367"</f>
        <v>00223367</v>
      </c>
      <c r="H282" t="s">
        <v>197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50</v>
      </c>
      <c r="O282">
        <v>0</v>
      </c>
      <c r="P282">
        <v>30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21</v>
      </c>
      <c r="W282">
        <v>147</v>
      </c>
      <c r="X282">
        <v>0</v>
      </c>
      <c r="Z282">
        <v>0</v>
      </c>
      <c r="AA282" t="s">
        <v>637</v>
      </c>
    </row>
    <row r="283" spans="1:27" x14ac:dyDescent="0.25">
      <c r="H283">
        <v>522</v>
      </c>
    </row>
    <row r="284" spans="1:27" x14ac:dyDescent="0.25">
      <c r="A284">
        <v>139</v>
      </c>
      <c r="B284">
        <v>524</v>
      </c>
      <c r="C284" t="s">
        <v>638</v>
      </c>
      <c r="D284" t="s">
        <v>276</v>
      </c>
      <c r="E284" t="s">
        <v>639</v>
      </c>
      <c r="F284" t="s">
        <v>640</v>
      </c>
      <c r="G284" t="str">
        <f>"00210106"</f>
        <v>00210106</v>
      </c>
      <c r="H284" t="s">
        <v>641</v>
      </c>
      <c r="I284">
        <v>0</v>
      </c>
      <c r="J284">
        <v>0</v>
      </c>
      <c r="K284">
        <v>0</v>
      </c>
      <c r="L284">
        <v>200</v>
      </c>
      <c r="M284">
        <v>0</v>
      </c>
      <c r="N284">
        <v>70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21</v>
      </c>
      <c r="W284">
        <v>147</v>
      </c>
      <c r="X284">
        <v>0</v>
      </c>
      <c r="Z284">
        <v>0</v>
      </c>
      <c r="AA284" t="s">
        <v>642</v>
      </c>
    </row>
    <row r="285" spans="1:27" x14ac:dyDescent="0.25">
      <c r="H285">
        <v>522</v>
      </c>
    </row>
    <row r="286" spans="1:27" x14ac:dyDescent="0.25">
      <c r="A286">
        <v>140</v>
      </c>
      <c r="B286">
        <v>589</v>
      </c>
      <c r="C286" t="s">
        <v>643</v>
      </c>
      <c r="D286" t="s">
        <v>644</v>
      </c>
      <c r="E286" t="s">
        <v>645</v>
      </c>
      <c r="F286" t="s">
        <v>646</v>
      </c>
      <c r="G286" t="str">
        <f>"00223795"</f>
        <v>00223795</v>
      </c>
      <c r="H286">
        <v>715</v>
      </c>
      <c r="I286">
        <v>150</v>
      </c>
      <c r="J286">
        <v>0</v>
      </c>
      <c r="K286">
        <v>0</v>
      </c>
      <c r="L286">
        <v>200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19</v>
      </c>
      <c r="W286">
        <v>133</v>
      </c>
      <c r="X286">
        <v>0</v>
      </c>
      <c r="Z286">
        <v>0</v>
      </c>
      <c r="AA286">
        <v>1228</v>
      </c>
    </row>
    <row r="287" spans="1:27" x14ac:dyDescent="0.25">
      <c r="H287" t="s">
        <v>328</v>
      </c>
    </row>
    <row r="288" spans="1:27" x14ac:dyDescent="0.25">
      <c r="A288">
        <v>141</v>
      </c>
      <c r="B288">
        <v>591</v>
      </c>
      <c r="C288" t="s">
        <v>647</v>
      </c>
      <c r="D288" t="s">
        <v>648</v>
      </c>
      <c r="E288" t="s">
        <v>28</v>
      </c>
      <c r="F288" t="s">
        <v>649</v>
      </c>
      <c r="G288" t="str">
        <f>"00173979"</f>
        <v>00173979</v>
      </c>
      <c r="H288" t="s">
        <v>535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30</v>
      </c>
      <c r="O288">
        <v>50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25</v>
      </c>
      <c r="W288">
        <v>175</v>
      </c>
      <c r="X288">
        <v>0</v>
      </c>
      <c r="Z288">
        <v>0</v>
      </c>
      <c r="AA288" t="s">
        <v>650</v>
      </c>
    </row>
    <row r="289" spans="1:27" x14ac:dyDescent="0.25">
      <c r="H289">
        <v>522</v>
      </c>
    </row>
    <row r="290" spans="1:27" x14ac:dyDescent="0.25">
      <c r="A290">
        <v>142</v>
      </c>
      <c r="B290">
        <v>817</v>
      </c>
      <c r="C290" t="s">
        <v>651</v>
      </c>
      <c r="D290" t="s">
        <v>127</v>
      </c>
      <c r="E290" t="s">
        <v>652</v>
      </c>
      <c r="F290" t="s">
        <v>653</v>
      </c>
      <c r="G290" t="str">
        <f>"201411002144"</f>
        <v>201411002144</v>
      </c>
      <c r="H290">
        <v>770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70</v>
      </c>
      <c r="O290">
        <v>30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21</v>
      </c>
      <c r="W290">
        <v>147</v>
      </c>
      <c r="X290">
        <v>0</v>
      </c>
      <c r="Z290">
        <v>0</v>
      </c>
      <c r="AA290">
        <v>1217</v>
      </c>
    </row>
    <row r="291" spans="1:27" x14ac:dyDescent="0.25">
      <c r="H291" t="s">
        <v>328</v>
      </c>
    </row>
    <row r="292" spans="1:27" x14ac:dyDescent="0.25">
      <c r="A292">
        <v>143</v>
      </c>
      <c r="B292">
        <v>145</v>
      </c>
      <c r="C292" t="s">
        <v>654</v>
      </c>
      <c r="D292" t="s">
        <v>158</v>
      </c>
      <c r="E292" t="s">
        <v>28</v>
      </c>
      <c r="F292" t="s">
        <v>655</v>
      </c>
      <c r="G292" t="str">
        <f>"00228021"</f>
        <v>00228021</v>
      </c>
      <c r="H292" t="s">
        <v>656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70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5</v>
      </c>
      <c r="W292">
        <v>35</v>
      </c>
      <c r="X292">
        <v>0</v>
      </c>
      <c r="Z292">
        <v>0</v>
      </c>
      <c r="AA292" t="s">
        <v>657</v>
      </c>
    </row>
    <row r="293" spans="1:27" x14ac:dyDescent="0.25">
      <c r="H293">
        <v>522</v>
      </c>
    </row>
    <row r="294" spans="1:27" x14ac:dyDescent="0.25">
      <c r="A294">
        <v>144</v>
      </c>
      <c r="B294">
        <v>764</v>
      </c>
      <c r="C294" t="s">
        <v>658</v>
      </c>
      <c r="D294" t="s">
        <v>659</v>
      </c>
      <c r="E294" t="s">
        <v>660</v>
      </c>
      <c r="F294" t="s">
        <v>661</v>
      </c>
      <c r="G294" t="str">
        <f>"00222985"</f>
        <v>00222985</v>
      </c>
      <c r="H294">
        <v>825</v>
      </c>
      <c r="I294">
        <v>0</v>
      </c>
      <c r="J294">
        <v>0</v>
      </c>
      <c r="K294">
        <v>0</v>
      </c>
      <c r="L294">
        <v>0</v>
      </c>
      <c r="M294">
        <v>130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27</v>
      </c>
      <c r="W294">
        <v>189</v>
      </c>
      <c r="X294">
        <v>0</v>
      </c>
      <c r="Z294">
        <v>0</v>
      </c>
      <c r="AA294">
        <v>1214</v>
      </c>
    </row>
    <row r="295" spans="1:27" x14ac:dyDescent="0.25">
      <c r="H295">
        <v>522</v>
      </c>
    </row>
    <row r="296" spans="1:27" x14ac:dyDescent="0.25">
      <c r="A296">
        <v>145</v>
      </c>
      <c r="B296">
        <v>494</v>
      </c>
      <c r="C296" t="s">
        <v>662</v>
      </c>
      <c r="D296" t="s">
        <v>122</v>
      </c>
      <c r="E296" t="s">
        <v>53</v>
      </c>
      <c r="F296" t="s">
        <v>663</v>
      </c>
      <c r="G296" t="str">
        <f>"00086608"</f>
        <v>00086608</v>
      </c>
      <c r="H296">
        <v>814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18</v>
      </c>
      <c r="W296">
        <v>126</v>
      </c>
      <c r="X296">
        <v>0</v>
      </c>
      <c r="Z296">
        <v>0</v>
      </c>
      <c r="AA296">
        <v>1210</v>
      </c>
    </row>
    <row r="297" spans="1:27" x14ac:dyDescent="0.25">
      <c r="H297" t="s">
        <v>664</v>
      </c>
    </row>
    <row r="298" spans="1:27" x14ac:dyDescent="0.25">
      <c r="A298">
        <v>146</v>
      </c>
      <c r="B298">
        <v>509</v>
      </c>
      <c r="C298" t="s">
        <v>665</v>
      </c>
      <c r="D298" t="s">
        <v>108</v>
      </c>
      <c r="E298" t="s">
        <v>28</v>
      </c>
      <c r="F298" t="s">
        <v>666</v>
      </c>
      <c r="G298" t="str">
        <f>"00073379"</f>
        <v>00073379</v>
      </c>
      <c r="H298" t="s">
        <v>667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70</v>
      </c>
      <c r="R298">
        <v>0</v>
      </c>
      <c r="S298">
        <v>0</v>
      </c>
      <c r="T298">
        <v>0</v>
      </c>
      <c r="U298">
        <v>0</v>
      </c>
      <c r="V298">
        <v>8</v>
      </c>
      <c r="W298">
        <v>56</v>
      </c>
      <c r="X298">
        <v>0</v>
      </c>
      <c r="Z298">
        <v>0</v>
      </c>
      <c r="AA298" t="s">
        <v>668</v>
      </c>
    </row>
    <row r="299" spans="1:27" x14ac:dyDescent="0.25">
      <c r="H299" t="s">
        <v>62</v>
      </c>
    </row>
    <row r="300" spans="1:27" x14ac:dyDescent="0.25">
      <c r="A300">
        <v>147</v>
      </c>
      <c r="B300">
        <v>517</v>
      </c>
      <c r="C300" t="s">
        <v>669</v>
      </c>
      <c r="D300" t="s">
        <v>108</v>
      </c>
      <c r="E300" t="s">
        <v>174</v>
      </c>
      <c r="F300" t="s">
        <v>670</v>
      </c>
      <c r="G300" t="str">
        <f>"00088224"</f>
        <v>00088224</v>
      </c>
      <c r="H300">
        <v>880</v>
      </c>
      <c r="I300">
        <v>0</v>
      </c>
      <c r="J300">
        <v>0</v>
      </c>
      <c r="K300">
        <v>0</v>
      </c>
      <c r="L300">
        <v>200</v>
      </c>
      <c r="M300">
        <v>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6</v>
      </c>
      <c r="W300">
        <v>42</v>
      </c>
      <c r="X300">
        <v>0</v>
      </c>
      <c r="Z300">
        <v>0</v>
      </c>
      <c r="AA300">
        <v>1192</v>
      </c>
    </row>
    <row r="301" spans="1:27" x14ac:dyDescent="0.25">
      <c r="H301" t="s">
        <v>62</v>
      </c>
    </row>
    <row r="302" spans="1:27" x14ac:dyDescent="0.25">
      <c r="A302">
        <v>148</v>
      </c>
      <c r="B302">
        <v>258</v>
      </c>
      <c r="C302" t="s">
        <v>671</v>
      </c>
      <c r="D302" t="s">
        <v>571</v>
      </c>
      <c r="E302" t="s">
        <v>41</v>
      </c>
      <c r="F302" t="s">
        <v>672</v>
      </c>
      <c r="G302" t="str">
        <f>"00223409"</f>
        <v>00223409</v>
      </c>
      <c r="H302" t="s">
        <v>673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70</v>
      </c>
      <c r="O302">
        <v>70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11</v>
      </c>
      <c r="W302">
        <v>77</v>
      </c>
      <c r="X302">
        <v>0</v>
      </c>
      <c r="Z302">
        <v>1</v>
      </c>
      <c r="AA302" t="s">
        <v>674</v>
      </c>
    </row>
    <row r="303" spans="1:27" x14ac:dyDescent="0.25">
      <c r="H303" t="s">
        <v>106</v>
      </c>
    </row>
    <row r="304" spans="1:27" x14ac:dyDescent="0.25">
      <c r="A304">
        <v>149</v>
      </c>
      <c r="B304">
        <v>405</v>
      </c>
      <c r="C304" t="s">
        <v>675</v>
      </c>
      <c r="D304" t="s">
        <v>247</v>
      </c>
      <c r="E304" t="s">
        <v>174</v>
      </c>
      <c r="F304" t="s">
        <v>676</v>
      </c>
      <c r="G304" t="str">
        <f>"00069775"</f>
        <v>00069775</v>
      </c>
      <c r="H304" t="s">
        <v>598</v>
      </c>
      <c r="I304">
        <v>0</v>
      </c>
      <c r="J304">
        <v>0</v>
      </c>
      <c r="K304">
        <v>0</v>
      </c>
      <c r="L304">
        <v>0</v>
      </c>
      <c r="M304">
        <v>100</v>
      </c>
      <c r="N304">
        <v>70</v>
      </c>
      <c r="O304">
        <v>50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13</v>
      </c>
      <c r="W304">
        <v>91</v>
      </c>
      <c r="X304">
        <v>0</v>
      </c>
      <c r="Z304">
        <v>0</v>
      </c>
      <c r="AA304" t="s">
        <v>677</v>
      </c>
    </row>
    <row r="305" spans="1:27" x14ac:dyDescent="0.25">
      <c r="H305">
        <v>520</v>
      </c>
    </row>
    <row r="306" spans="1:27" x14ac:dyDescent="0.25">
      <c r="A306">
        <v>150</v>
      </c>
      <c r="B306">
        <v>192</v>
      </c>
      <c r="C306" t="s">
        <v>678</v>
      </c>
      <c r="D306" t="s">
        <v>679</v>
      </c>
      <c r="E306" t="s">
        <v>632</v>
      </c>
      <c r="F306" t="s">
        <v>680</v>
      </c>
      <c r="G306" t="str">
        <f>"00221857"</f>
        <v>00221857</v>
      </c>
      <c r="H306" t="s">
        <v>185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20</v>
      </c>
      <c r="W306">
        <v>140</v>
      </c>
      <c r="X306">
        <v>0</v>
      </c>
      <c r="Z306">
        <v>0</v>
      </c>
      <c r="AA306" t="s">
        <v>681</v>
      </c>
    </row>
    <row r="307" spans="1:27" x14ac:dyDescent="0.25">
      <c r="H307">
        <v>522</v>
      </c>
    </row>
    <row r="308" spans="1:27" x14ac:dyDescent="0.25">
      <c r="A308">
        <v>151</v>
      </c>
      <c r="B308">
        <v>500</v>
      </c>
      <c r="C308" t="s">
        <v>682</v>
      </c>
      <c r="D308" t="s">
        <v>683</v>
      </c>
      <c r="E308" t="s">
        <v>35</v>
      </c>
      <c r="F308" t="s">
        <v>684</v>
      </c>
      <c r="G308" t="str">
        <f>"00224920"</f>
        <v>00224920</v>
      </c>
      <c r="H308" t="s">
        <v>685</v>
      </c>
      <c r="I308">
        <v>0</v>
      </c>
      <c r="J308">
        <v>0</v>
      </c>
      <c r="K308">
        <v>0</v>
      </c>
      <c r="L308">
        <v>200</v>
      </c>
      <c r="M308">
        <v>0</v>
      </c>
      <c r="N308">
        <v>70</v>
      </c>
      <c r="O308">
        <v>70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Z308">
        <v>0</v>
      </c>
      <c r="AA308" t="s">
        <v>686</v>
      </c>
    </row>
    <row r="309" spans="1:27" x14ac:dyDescent="0.25">
      <c r="H309">
        <v>522</v>
      </c>
    </row>
    <row r="310" spans="1:27" x14ac:dyDescent="0.25">
      <c r="A310">
        <v>152</v>
      </c>
      <c r="B310">
        <v>239</v>
      </c>
      <c r="C310" t="s">
        <v>687</v>
      </c>
      <c r="D310" t="s">
        <v>256</v>
      </c>
      <c r="E310" t="s">
        <v>688</v>
      </c>
      <c r="F310" t="s">
        <v>689</v>
      </c>
      <c r="G310" t="str">
        <f>"00222098"</f>
        <v>00222098</v>
      </c>
      <c r="H310" t="s">
        <v>690</v>
      </c>
      <c r="I310">
        <v>150</v>
      </c>
      <c r="J310">
        <v>0</v>
      </c>
      <c r="K310">
        <v>0</v>
      </c>
      <c r="L310">
        <v>200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>
        <v>0</v>
      </c>
      <c r="AA310" t="s">
        <v>691</v>
      </c>
    </row>
    <row r="311" spans="1:27" x14ac:dyDescent="0.25">
      <c r="H311">
        <v>522</v>
      </c>
    </row>
    <row r="312" spans="1:27" x14ac:dyDescent="0.25">
      <c r="A312">
        <v>153</v>
      </c>
      <c r="B312">
        <v>35</v>
      </c>
      <c r="C312" t="s">
        <v>692</v>
      </c>
      <c r="D312" t="s">
        <v>320</v>
      </c>
      <c r="E312" t="s">
        <v>561</v>
      </c>
      <c r="F312" t="s">
        <v>693</v>
      </c>
      <c r="G312" t="str">
        <f>"00227072"</f>
        <v>00227072</v>
      </c>
      <c r="H312" t="s">
        <v>140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50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</v>
      </c>
      <c r="W312">
        <v>56</v>
      </c>
      <c r="X312">
        <v>0</v>
      </c>
      <c r="Z312">
        <v>0</v>
      </c>
      <c r="AA312" t="s">
        <v>694</v>
      </c>
    </row>
    <row r="313" spans="1:27" x14ac:dyDescent="0.25">
      <c r="H313">
        <v>522</v>
      </c>
    </row>
    <row r="314" spans="1:27" x14ac:dyDescent="0.25">
      <c r="A314">
        <v>154</v>
      </c>
      <c r="B314">
        <v>645</v>
      </c>
      <c r="C314" t="s">
        <v>695</v>
      </c>
      <c r="D314" t="s">
        <v>28</v>
      </c>
      <c r="E314" t="s">
        <v>122</v>
      </c>
      <c r="F314" t="s">
        <v>696</v>
      </c>
      <c r="G314" t="str">
        <f>"00200487"</f>
        <v>00200487</v>
      </c>
      <c r="H314" t="s">
        <v>697</v>
      </c>
      <c r="I314">
        <v>0</v>
      </c>
      <c r="J314">
        <v>0</v>
      </c>
      <c r="K314">
        <v>0</v>
      </c>
      <c r="L314">
        <v>200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27</v>
      </c>
      <c r="W314">
        <v>189</v>
      </c>
      <c r="X314">
        <v>0</v>
      </c>
      <c r="Z314">
        <v>0</v>
      </c>
      <c r="AA314" t="s">
        <v>698</v>
      </c>
    </row>
    <row r="315" spans="1:27" x14ac:dyDescent="0.25">
      <c r="H315">
        <v>522</v>
      </c>
    </row>
    <row r="316" spans="1:27" x14ac:dyDescent="0.25">
      <c r="A316">
        <v>155</v>
      </c>
      <c r="B316">
        <v>58</v>
      </c>
      <c r="C316" t="s">
        <v>699</v>
      </c>
      <c r="D316" t="s">
        <v>700</v>
      </c>
      <c r="E316" t="s">
        <v>96</v>
      </c>
      <c r="F316" t="s">
        <v>701</v>
      </c>
      <c r="G316" t="str">
        <f>"00050708"</f>
        <v>00050708</v>
      </c>
      <c r="H316" t="s">
        <v>702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50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5</v>
      </c>
      <c r="W316">
        <v>35</v>
      </c>
      <c r="X316">
        <v>0</v>
      </c>
      <c r="Z316">
        <v>0</v>
      </c>
      <c r="AA316" t="s">
        <v>703</v>
      </c>
    </row>
    <row r="317" spans="1:27" x14ac:dyDescent="0.25">
      <c r="H317">
        <v>522</v>
      </c>
    </row>
    <row r="318" spans="1:27" x14ac:dyDescent="0.25">
      <c r="A318">
        <v>156</v>
      </c>
      <c r="B318">
        <v>769</v>
      </c>
      <c r="C318" t="s">
        <v>704</v>
      </c>
      <c r="D318" t="s">
        <v>108</v>
      </c>
      <c r="E318" t="s">
        <v>14</v>
      </c>
      <c r="F318" t="s">
        <v>705</v>
      </c>
      <c r="G318" t="str">
        <f>"00226580"</f>
        <v>00226580</v>
      </c>
      <c r="H318">
        <v>869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26</v>
      </c>
      <c r="W318">
        <v>182</v>
      </c>
      <c r="X318">
        <v>0</v>
      </c>
      <c r="Z318">
        <v>1</v>
      </c>
      <c r="AA318">
        <v>1121</v>
      </c>
    </row>
    <row r="319" spans="1:27" x14ac:dyDescent="0.25">
      <c r="H319">
        <v>520</v>
      </c>
    </row>
    <row r="320" spans="1:27" x14ac:dyDescent="0.25">
      <c r="A320">
        <v>157</v>
      </c>
      <c r="B320">
        <v>28</v>
      </c>
      <c r="C320" t="s">
        <v>397</v>
      </c>
      <c r="D320" t="s">
        <v>706</v>
      </c>
      <c r="E320" t="s">
        <v>632</v>
      </c>
      <c r="F320" t="s">
        <v>707</v>
      </c>
      <c r="G320" t="str">
        <f>"00222836"</f>
        <v>00222836</v>
      </c>
      <c r="H320" t="s">
        <v>568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50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Z320">
        <v>0</v>
      </c>
      <c r="AA320" t="s">
        <v>708</v>
      </c>
    </row>
    <row r="321" spans="1:27" x14ac:dyDescent="0.25">
      <c r="H321">
        <v>522</v>
      </c>
    </row>
    <row r="322" spans="1:27" x14ac:dyDescent="0.25">
      <c r="A322">
        <v>158</v>
      </c>
      <c r="B322">
        <v>409</v>
      </c>
      <c r="C322" t="s">
        <v>709</v>
      </c>
      <c r="D322" t="s">
        <v>108</v>
      </c>
      <c r="E322" t="s">
        <v>710</v>
      </c>
      <c r="F322" t="s">
        <v>711</v>
      </c>
      <c r="G322" t="str">
        <f>"00224907"</f>
        <v>00224907</v>
      </c>
      <c r="H322" t="s">
        <v>712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48</v>
      </c>
      <c r="W322">
        <v>336</v>
      </c>
      <c r="X322">
        <v>0</v>
      </c>
      <c r="Z322">
        <v>0</v>
      </c>
      <c r="AA322" t="s">
        <v>713</v>
      </c>
    </row>
    <row r="323" spans="1:27" x14ac:dyDescent="0.25">
      <c r="H323" t="s">
        <v>32</v>
      </c>
    </row>
    <row r="324" spans="1:27" x14ac:dyDescent="0.25">
      <c r="A324">
        <v>159</v>
      </c>
      <c r="B324">
        <v>530</v>
      </c>
      <c r="C324" t="s">
        <v>714</v>
      </c>
      <c r="D324" t="s">
        <v>192</v>
      </c>
      <c r="E324" t="s">
        <v>715</v>
      </c>
      <c r="F324" t="s">
        <v>716</v>
      </c>
      <c r="G324" t="str">
        <f>"00162341"</f>
        <v>00162341</v>
      </c>
      <c r="H324" t="s">
        <v>717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50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24</v>
      </c>
      <c r="W324">
        <v>168</v>
      </c>
      <c r="X324">
        <v>0</v>
      </c>
      <c r="Z324">
        <v>0</v>
      </c>
      <c r="AA324" t="s">
        <v>718</v>
      </c>
    </row>
    <row r="325" spans="1:27" x14ac:dyDescent="0.25">
      <c r="H325">
        <v>522</v>
      </c>
    </row>
    <row r="326" spans="1:27" x14ac:dyDescent="0.25">
      <c r="A326">
        <v>160</v>
      </c>
      <c r="B326">
        <v>407</v>
      </c>
      <c r="C326" t="s">
        <v>719</v>
      </c>
      <c r="D326" t="s">
        <v>720</v>
      </c>
      <c r="E326" t="s">
        <v>561</v>
      </c>
      <c r="F326" t="s">
        <v>721</v>
      </c>
      <c r="G326" t="str">
        <f>"00220587"</f>
        <v>00220587</v>
      </c>
      <c r="H326">
        <v>726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11</v>
      </c>
      <c r="W326">
        <v>77</v>
      </c>
      <c r="X326">
        <v>0</v>
      </c>
      <c r="Z326">
        <v>0</v>
      </c>
      <c r="AA326">
        <v>1073</v>
      </c>
    </row>
    <row r="327" spans="1:27" x14ac:dyDescent="0.25">
      <c r="H327" t="s">
        <v>32</v>
      </c>
    </row>
    <row r="328" spans="1:27" x14ac:dyDescent="0.25">
      <c r="A328">
        <v>161</v>
      </c>
      <c r="B328">
        <v>844</v>
      </c>
      <c r="C328" t="s">
        <v>722</v>
      </c>
      <c r="D328" t="s">
        <v>116</v>
      </c>
      <c r="E328" t="s">
        <v>174</v>
      </c>
      <c r="F328" t="s">
        <v>723</v>
      </c>
      <c r="G328" t="str">
        <f>"201005000122"</f>
        <v>201005000122</v>
      </c>
      <c r="H328" t="s">
        <v>724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>
        <v>0</v>
      </c>
      <c r="AA328" t="s">
        <v>725</v>
      </c>
    </row>
    <row r="329" spans="1:27" x14ac:dyDescent="0.25">
      <c r="H329" t="s">
        <v>726</v>
      </c>
    </row>
    <row r="330" spans="1:27" x14ac:dyDescent="0.25">
      <c r="A330">
        <v>162</v>
      </c>
      <c r="B330">
        <v>836</v>
      </c>
      <c r="C330" t="s">
        <v>727</v>
      </c>
      <c r="D330" t="s">
        <v>313</v>
      </c>
      <c r="E330" t="s">
        <v>28</v>
      </c>
      <c r="F330" t="s">
        <v>728</v>
      </c>
      <c r="G330" t="str">
        <f>"00091349"</f>
        <v>00091349</v>
      </c>
      <c r="H330" t="s">
        <v>729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70</v>
      </c>
      <c r="O330">
        <v>0</v>
      </c>
      <c r="P330">
        <v>50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25</v>
      </c>
      <c r="W330">
        <v>175</v>
      </c>
      <c r="X330">
        <v>0</v>
      </c>
      <c r="Z330">
        <v>0</v>
      </c>
      <c r="AA330" t="s">
        <v>730</v>
      </c>
    </row>
    <row r="331" spans="1:27" x14ac:dyDescent="0.25">
      <c r="H331" t="s">
        <v>25</v>
      </c>
    </row>
    <row r="332" spans="1:27" x14ac:dyDescent="0.25">
      <c r="A332">
        <v>163</v>
      </c>
      <c r="B332">
        <v>557</v>
      </c>
      <c r="C332" t="s">
        <v>731</v>
      </c>
      <c r="D332" t="s">
        <v>732</v>
      </c>
      <c r="E332" t="s">
        <v>15</v>
      </c>
      <c r="F332" t="s">
        <v>733</v>
      </c>
      <c r="G332" t="str">
        <f>"00227037"</f>
        <v>00227037</v>
      </c>
      <c r="H332" t="s">
        <v>594</v>
      </c>
      <c r="I332">
        <v>0</v>
      </c>
      <c r="J332">
        <v>0</v>
      </c>
      <c r="K332">
        <v>0</v>
      </c>
      <c r="L332">
        <v>0</v>
      </c>
      <c r="M332">
        <v>100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>
        <v>0</v>
      </c>
      <c r="AA332" t="s">
        <v>734</v>
      </c>
    </row>
    <row r="333" spans="1:27" x14ac:dyDescent="0.25">
      <c r="H333">
        <v>521</v>
      </c>
    </row>
    <row r="334" spans="1:27" x14ac:dyDescent="0.25">
      <c r="A334">
        <v>164</v>
      </c>
      <c r="B334">
        <v>830</v>
      </c>
      <c r="C334" t="s">
        <v>26</v>
      </c>
      <c r="D334" t="s">
        <v>27</v>
      </c>
      <c r="E334" t="s">
        <v>28</v>
      </c>
      <c r="F334" t="s">
        <v>29</v>
      </c>
      <c r="G334" t="str">
        <f>"00099247"</f>
        <v>00099247</v>
      </c>
      <c r="H334" t="s">
        <v>30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70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Z334">
        <v>0</v>
      </c>
      <c r="AA334" t="s">
        <v>735</v>
      </c>
    </row>
    <row r="335" spans="1:27" x14ac:dyDescent="0.25">
      <c r="H335" t="s">
        <v>32</v>
      </c>
    </row>
    <row r="336" spans="1:27" x14ac:dyDescent="0.25">
      <c r="A336">
        <v>165</v>
      </c>
      <c r="B336">
        <v>80</v>
      </c>
      <c r="C336" t="s">
        <v>736</v>
      </c>
      <c r="D336" t="s">
        <v>737</v>
      </c>
      <c r="E336" t="s">
        <v>28</v>
      </c>
      <c r="F336" t="s">
        <v>738</v>
      </c>
      <c r="G336" t="str">
        <f>"00039889"</f>
        <v>00039889</v>
      </c>
      <c r="H336" t="s">
        <v>739</v>
      </c>
      <c r="I336">
        <v>0</v>
      </c>
      <c r="J336">
        <v>0</v>
      </c>
      <c r="K336">
        <v>0</v>
      </c>
      <c r="L336">
        <v>0</v>
      </c>
      <c r="M336">
        <v>130</v>
      </c>
      <c r="N336">
        <v>70</v>
      </c>
      <c r="O336">
        <v>30</v>
      </c>
      <c r="P336">
        <v>0</v>
      </c>
      <c r="Q336">
        <v>0</v>
      </c>
      <c r="R336">
        <v>30</v>
      </c>
      <c r="S336">
        <v>0</v>
      </c>
      <c r="T336">
        <v>0</v>
      </c>
      <c r="U336">
        <v>0</v>
      </c>
      <c r="V336">
        <v>6</v>
      </c>
      <c r="W336">
        <v>42</v>
      </c>
      <c r="X336">
        <v>0</v>
      </c>
      <c r="Z336">
        <v>2</v>
      </c>
      <c r="AA336" t="s">
        <v>740</v>
      </c>
    </row>
    <row r="337" spans="1:27" x14ac:dyDescent="0.25">
      <c r="H337" t="s">
        <v>396</v>
      </c>
    </row>
    <row r="338" spans="1:27" x14ac:dyDescent="0.25">
      <c r="A338">
        <v>166</v>
      </c>
      <c r="B338">
        <v>531</v>
      </c>
      <c r="C338" t="s">
        <v>741</v>
      </c>
      <c r="D338" t="s">
        <v>742</v>
      </c>
      <c r="E338" t="s">
        <v>743</v>
      </c>
      <c r="F338" t="s">
        <v>744</v>
      </c>
      <c r="G338" t="str">
        <f>"00225848"</f>
        <v>00225848</v>
      </c>
      <c r="H338">
        <v>550</v>
      </c>
      <c r="I338">
        <v>150</v>
      </c>
      <c r="J338">
        <v>0</v>
      </c>
      <c r="K338">
        <v>0</v>
      </c>
      <c r="L338">
        <v>200</v>
      </c>
      <c r="M338">
        <v>0</v>
      </c>
      <c r="N338">
        <v>30</v>
      </c>
      <c r="O338">
        <v>50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3</v>
      </c>
      <c r="W338">
        <v>21</v>
      </c>
      <c r="X338">
        <v>0</v>
      </c>
      <c r="Z338">
        <v>0</v>
      </c>
      <c r="AA338">
        <v>1001</v>
      </c>
    </row>
    <row r="339" spans="1:27" x14ac:dyDescent="0.25">
      <c r="H339">
        <v>522</v>
      </c>
    </row>
    <row r="340" spans="1:27" x14ac:dyDescent="0.25">
      <c r="A340">
        <v>167</v>
      </c>
      <c r="B340">
        <v>633</v>
      </c>
      <c r="C340" t="s">
        <v>745</v>
      </c>
      <c r="D340" t="s">
        <v>192</v>
      </c>
      <c r="E340" t="s">
        <v>41</v>
      </c>
      <c r="F340" t="s">
        <v>746</v>
      </c>
      <c r="G340" t="str">
        <f>"00228352"</f>
        <v>00228352</v>
      </c>
      <c r="H340" t="s">
        <v>455</v>
      </c>
      <c r="I340">
        <v>0</v>
      </c>
      <c r="J340">
        <v>0</v>
      </c>
      <c r="K340">
        <v>0</v>
      </c>
      <c r="L340">
        <v>0</v>
      </c>
      <c r="M340">
        <v>100</v>
      </c>
      <c r="N340">
        <v>30</v>
      </c>
      <c r="O340">
        <v>0</v>
      </c>
      <c r="P340">
        <v>0</v>
      </c>
      <c r="Q340">
        <v>70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Z340">
        <v>0</v>
      </c>
      <c r="AA340" t="s">
        <v>747</v>
      </c>
    </row>
    <row r="341" spans="1:27" x14ac:dyDescent="0.25">
      <c r="H341" t="s">
        <v>396</v>
      </c>
    </row>
    <row r="342" spans="1:27" x14ac:dyDescent="0.25">
      <c r="A342">
        <v>168</v>
      </c>
      <c r="B342">
        <v>183</v>
      </c>
      <c r="C342" t="s">
        <v>748</v>
      </c>
      <c r="D342" t="s">
        <v>749</v>
      </c>
      <c r="E342" t="s">
        <v>96</v>
      </c>
      <c r="F342" t="s">
        <v>750</v>
      </c>
      <c r="G342" t="str">
        <f>"00224502"</f>
        <v>00224502</v>
      </c>
      <c r="H342" t="s">
        <v>751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30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24</v>
      </c>
      <c r="W342">
        <v>168</v>
      </c>
      <c r="X342">
        <v>0</v>
      </c>
      <c r="Z342">
        <v>2</v>
      </c>
      <c r="AA342" t="s">
        <v>752</v>
      </c>
    </row>
    <row r="343" spans="1:27" x14ac:dyDescent="0.25">
      <c r="H343">
        <v>520</v>
      </c>
    </row>
    <row r="344" spans="1:27" x14ac:dyDescent="0.25">
      <c r="A344">
        <v>169</v>
      </c>
      <c r="B344">
        <v>606</v>
      </c>
      <c r="C344" t="s">
        <v>753</v>
      </c>
      <c r="D344" t="s">
        <v>754</v>
      </c>
      <c r="E344" t="s">
        <v>122</v>
      </c>
      <c r="F344" t="s">
        <v>755</v>
      </c>
      <c r="G344" t="str">
        <f>"00048171"</f>
        <v>00048171</v>
      </c>
      <c r="H344" t="s">
        <v>756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50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 t="s">
        <v>757</v>
      </c>
    </row>
    <row r="345" spans="1:27" x14ac:dyDescent="0.25">
      <c r="H345" t="s">
        <v>62</v>
      </c>
    </row>
    <row r="346" spans="1:27" x14ac:dyDescent="0.25">
      <c r="A346">
        <v>170</v>
      </c>
      <c r="B346">
        <v>12</v>
      </c>
      <c r="C346" t="s">
        <v>758</v>
      </c>
      <c r="D346" t="s">
        <v>759</v>
      </c>
      <c r="E346" t="s">
        <v>760</v>
      </c>
      <c r="F346" t="s">
        <v>761</v>
      </c>
      <c r="G346" t="str">
        <f>"00226766"</f>
        <v>00226766</v>
      </c>
      <c r="H346" t="s">
        <v>578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Z346">
        <v>0</v>
      </c>
      <c r="AA346" t="s">
        <v>762</v>
      </c>
    </row>
    <row r="347" spans="1:27" x14ac:dyDescent="0.25">
      <c r="H347">
        <v>522</v>
      </c>
    </row>
    <row r="348" spans="1:27" x14ac:dyDescent="0.25">
      <c r="A348">
        <v>171</v>
      </c>
      <c r="B348">
        <v>178</v>
      </c>
      <c r="C348" t="s">
        <v>763</v>
      </c>
      <c r="D348" t="s">
        <v>15</v>
      </c>
      <c r="E348" t="s">
        <v>764</v>
      </c>
      <c r="F348" t="s">
        <v>765</v>
      </c>
      <c r="G348" t="str">
        <f>"00226247"</f>
        <v>00226247</v>
      </c>
      <c r="H348">
        <v>759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18</v>
      </c>
      <c r="W348">
        <v>126</v>
      </c>
      <c r="X348">
        <v>0</v>
      </c>
      <c r="Z348">
        <v>2</v>
      </c>
      <c r="AA348">
        <v>915</v>
      </c>
    </row>
    <row r="349" spans="1:27" x14ac:dyDescent="0.25">
      <c r="H349">
        <v>520</v>
      </c>
    </row>
    <row r="350" spans="1:27" x14ac:dyDescent="0.25">
      <c r="A350">
        <v>172</v>
      </c>
      <c r="B350">
        <v>484</v>
      </c>
      <c r="C350" t="s">
        <v>766</v>
      </c>
      <c r="D350" t="s">
        <v>767</v>
      </c>
      <c r="E350" t="s">
        <v>122</v>
      </c>
      <c r="F350" t="s">
        <v>768</v>
      </c>
      <c r="G350" t="str">
        <f>"00226240"</f>
        <v>00226240</v>
      </c>
      <c r="H350">
        <v>880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30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Z350">
        <v>0</v>
      </c>
      <c r="AA350">
        <v>910</v>
      </c>
    </row>
    <row r="351" spans="1:27" x14ac:dyDescent="0.25">
      <c r="H351" t="s">
        <v>328</v>
      </c>
    </row>
    <row r="352" spans="1:27" x14ac:dyDescent="0.25">
      <c r="A352">
        <v>173</v>
      </c>
      <c r="B352">
        <v>267</v>
      </c>
      <c r="C352" t="s">
        <v>769</v>
      </c>
      <c r="D352" t="s">
        <v>770</v>
      </c>
      <c r="E352" t="s">
        <v>89</v>
      </c>
      <c r="F352" t="s">
        <v>771</v>
      </c>
      <c r="G352" t="str">
        <f>"00222967"</f>
        <v>00222967</v>
      </c>
      <c r="H352" t="s">
        <v>772</v>
      </c>
      <c r="I352">
        <v>0</v>
      </c>
      <c r="J352">
        <v>0</v>
      </c>
      <c r="K352">
        <v>0</v>
      </c>
      <c r="L352">
        <v>200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Z352">
        <v>0</v>
      </c>
      <c r="AA352" t="s">
        <v>773</v>
      </c>
    </row>
    <row r="353" spans="1:27" x14ac:dyDescent="0.25">
      <c r="H353">
        <v>522</v>
      </c>
    </row>
    <row r="354" spans="1:27" x14ac:dyDescent="0.25">
      <c r="A354">
        <v>174</v>
      </c>
      <c r="B354">
        <v>352</v>
      </c>
      <c r="C354" t="s">
        <v>774</v>
      </c>
      <c r="D354" t="s">
        <v>95</v>
      </c>
      <c r="E354" t="s">
        <v>561</v>
      </c>
      <c r="F354" t="s">
        <v>775</v>
      </c>
      <c r="G354" t="str">
        <f>"00228585"</f>
        <v>00228585</v>
      </c>
      <c r="H354" t="s">
        <v>685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 t="s">
        <v>776</v>
      </c>
    </row>
    <row r="355" spans="1:27" x14ac:dyDescent="0.25">
      <c r="H355" t="s">
        <v>32</v>
      </c>
    </row>
    <row r="356" spans="1:27" x14ac:dyDescent="0.25">
      <c r="A356">
        <v>175</v>
      </c>
      <c r="B356">
        <v>835</v>
      </c>
      <c r="C356" t="s">
        <v>777</v>
      </c>
      <c r="D356" t="s">
        <v>79</v>
      </c>
      <c r="E356" t="s">
        <v>778</v>
      </c>
      <c r="F356" t="s">
        <v>779</v>
      </c>
      <c r="G356" t="str">
        <f>"00161913"</f>
        <v>00161913</v>
      </c>
      <c r="H356">
        <v>550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33</v>
      </c>
      <c r="W356">
        <v>231</v>
      </c>
      <c r="X356">
        <v>0</v>
      </c>
      <c r="Z356">
        <v>0</v>
      </c>
      <c r="AA356">
        <v>851</v>
      </c>
    </row>
    <row r="357" spans="1:27" x14ac:dyDescent="0.25">
      <c r="H357">
        <v>522</v>
      </c>
    </row>
    <row r="358" spans="1:27" x14ac:dyDescent="0.25">
      <c r="A358">
        <v>176</v>
      </c>
      <c r="B358">
        <v>334</v>
      </c>
      <c r="C358" t="s">
        <v>780</v>
      </c>
      <c r="D358" t="s">
        <v>266</v>
      </c>
      <c r="E358" t="s">
        <v>781</v>
      </c>
      <c r="F358" t="s">
        <v>782</v>
      </c>
      <c r="G358" t="str">
        <f>"00224348"</f>
        <v>00224348</v>
      </c>
      <c r="H358" t="s">
        <v>535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7</v>
      </c>
      <c r="W358">
        <v>49</v>
      </c>
      <c r="X358">
        <v>0</v>
      </c>
      <c r="Z358">
        <v>0</v>
      </c>
      <c r="AA358" t="s">
        <v>783</v>
      </c>
    </row>
    <row r="359" spans="1:27" x14ac:dyDescent="0.25">
      <c r="H359">
        <v>522</v>
      </c>
    </row>
    <row r="361" spans="1:27" x14ac:dyDescent="0.25">
      <c r="A361" t="s">
        <v>784</v>
      </c>
    </row>
    <row r="362" spans="1:27" x14ac:dyDescent="0.25">
      <c r="A362" t="s">
        <v>785</v>
      </c>
    </row>
    <row r="363" spans="1:27" x14ac:dyDescent="0.25">
      <c r="A363" t="s">
        <v>786</v>
      </c>
    </row>
    <row r="364" spans="1:27" x14ac:dyDescent="0.25">
      <c r="A364" t="s">
        <v>787</v>
      </c>
    </row>
    <row r="365" spans="1:27" x14ac:dyDescent="0.25">
      <c r="A365" t="s">
        <v>788</v>
      </c>
    </row>
    <row r="366" spans="1:27" x14ac:dyDescent="0.25">
      <c r="A366" t="s">
        <v>789</v>
      </c>
    </row>
    <row r="367" spans="1:27" x14ac:dyDescent="0.25">
      <c r="A367" t="s">
        <v>790</v>
      </c>
    </row>
    <row r="368" spans="1:27" x14ac:dyDescent="0.25">
      <c r="A368" t="s">
        <v>791</v>
      </c>
    </row>
    <row r="369" spans="1:1" x14ac:dyDescent="0.25">
      <c r="A369" t="s">
        <v>792</v>
      </c>
    </row>
    <row r="370" spans="1:1" x14ac:dyDescent="0.25">
      <c r="A370" t="s">
        <v>793</v>
      </c>
    </row>
    <row r="371" spans="1:1" x14ac:dyDescent="0.25">
      <c r="A371" t="s">
        <v>794</v>
      </c>
    </row>
    <row r="372" spans="1:1" x14ac:dyDescent="0.25">
      <c r="A372" t="s">
        <v>795</v>
      </c>
    </row>
    <row r="373" spans="1:1" x14ac:dyDescent="0.25">
      <c r="A373" t="s">
        <v>796</v>
      </c>
    </row>
    <row r="374" spans="1:1" x14ac:dyDescent="0.25">
      <c r="A374" t="s">
        <v>797</v>
      </c>
    </row>
    <row r="375" spans="1:1" x14ac:dyDescent="0.25">
      <c r="A375" t="s">
        <v>798</v>
      </c>
    </row>
    <row r="376" spans="1:1" x14ac:dyDescent="0.25">
      <c r="A376" t="s">
        <v>799</v>
      </c>
    </row>
    <row r="377" spans="1:1" x14ac:dyDescent="0.25">
      <c r="A377" t="s">
        <v>800</v>
      </c>
    </row>
    <row r="378" spans="1:1" x14ac:dyDescent="0.25">
      <c r="A378" t="s">
        <v>801</v>
      </c>
    </row>
    <row r="379" spans="1:1" x14ac:dyDescent="0.25">
      <c r="A379" t="s">
        <v>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2018-11-01T08:24:16Z</dcterms:created>
  <dcterms:modified xsi:type="dcterms:W3CDTF">2018-11-01T08:24:18Z</dcterms:modified>
</cp:coreProperties>
</file>