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78" i="1" l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<sst xmlns="http://schemas.openxmlformats.org/spreadsheetml/2006/main" count="1284" uniqueCount="824">
  <si>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</si>
  <si>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</si>
  <si>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</si>
  <si>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</si>
  <si>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ΠΛΗΡΟΦΟΡΙΚΗΣ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</si>
  <si>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</si>
  <si>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</si>
  <si>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</si>
  <si>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</si>
  <si>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</si>
  <si>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</si>
  <si>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</si>
  <si>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</si>
  <si>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ΖΟΥΠΑΝΟΣ</t>
  </si>
  <si>
    <t>ΣΠΥΡΟΣ</t>
  </si>
  <si>
    <t>ΓΕΩΡΓΙΟΣ</t>
  </si>
  <si>
    <t>ΑΖ608061</t>
  </si>
  <si>
    <t>856,9</t>
  </si>
  <si>
    <t>2184,9</t>
  </si>
  <si>
    <t>518-519</t>
  </si>
  <si>
    <t>ΠΑΣΧΟΥ</t>
  </si>
  <si>
    <t>ΜΕΡΣΙΝΗ</t>
  </si>
  <si>
    <t>ΑΘΑΝΑΣΙΟΣ</t>
  </si>
  <si>
    <t>ΑΖ214751</t>
  </si>
  <si>
    <t>865,7</t>
  </si>
  <si>
    <t>2153,7</t>
  </si>
  <si>
    <t>ΚΑΤΕΡΟΣ</t>
  </si>
  <si>
    <t>ΔΗΜΗΤΡΙΟΣ</t>
  </si>
  <si>
    <t>ΑΛΕΞΑΝΔΡΟΣ</t>
  </si>
  <si>
    <t>ΑΕ744652</t>
  </si>
  <si>
    <t>888,8</t>
  </si>
  <si>
    <t>1996,8</t>
  </si>
  <si>
    <t>519-518</t>
  </si>
  <si>
    <t>ΓΙΑΝΝΑΚΟΠΟΥΛΟΥ</t>
  </si>
  <si>
    <t>ΚΑΛΛΙΟΠΗ</t>
  </si>
  <si>
    <t>ΙΩΑΝΝΗΣ</t>
  </si>
  <si>
    <t>ΑΕ249882</t>
  </si>
  <si>
    <t>768,9</t>
  </si>
  <si>
    <t>1986,9</t>
  </si>
  <si>
    <t>ΛΟΥΛΟΥΔΗΣ</t>
  </si>
  <si>
    <t>ΕΜΜΑΝΟΥΗΛ</t>
  </si>
  <si>
    <t>ΑΖ036827</t>
  </si>
  <si>
    <t>831,6</t>
  </si>
  <si>
    <t>1899,6</t>
  </si>
  <si>
    <t>ΜΑΚΡΗΣ</t>
  </si>
  <si>
    <t>ΠΡΟΔΡΟΜΟΣ</t>
  </si>
  <si>
    <t>ΚΩΝΣΤΑΝΤΙΝΟΣ</t>
  </si>
  <si>
    <t>Φ326537</t>
  </si>
  <si>
    <t>841,5</t>
  </si>
  <si>
    <t>1899,5</t>
  </si>
  <si>
    <t>ΚΟΡΔΑΛΗ</t>
  </si>
  <si>
    <t>ΑΓΓΕΛΙΚΗ</t>
  </si>
  <si>
    <t>ΒΑΣΙΛΕΙΟΣ</t>
  </si>
  <si>
    <t>ΑΝ009390</t>
  </si>
  <si>
    <t>965,8</t>
  </si>
  <si>
    <t>1891,8</t>
  </si>
  <si>
    <t>ΓΙΑΝΝΑΚΗ</t>
  </si>
  <si>
    <t>ΕΥΤΥΧΙΑ</t>
  </si>
  <si>
    <t>ΓΕΩΡΓΙΟΣ-ΜΑΡΚΟΣ</t>
  </si>
  <si>
    <t>ΑΕ044308</t>
  </si>
  <si>
    <t>788,7</t>
  </si>
  <si>
    <t>1876,7</t>
  </si>
  <si>
    <t>ΗΛΙΟΥΔΗ</t>
  </si>
  <si>
    <t>ΣΤΑΜΑΤΙΑ</t>
  </si>
  <si>
    <t>ΝΙΚΟΛΑΟΣ</t>
  </si>
  <si>
    <t>ΑΚ845081</t>
  </si>
  <si>
    <t>806,3</t>
  </si>
  <si>
    <t>1864,3</t>
  </si>
  <si>
    <t>ΒΛΑΧΟΚΩΣΤΑ</t>
  </si>
  <si>
    <t>ΑΛΕΞΑΝΔΡΑ</t>
  </si>
  <si>
    <t>ΑΜ091817</t>
  </si>
  <si>
    <t>808,5</t>
  </si>
  <si>
    <t>1856,5</t>
  </si>
  <si>
    <t>518-519-502</t>
  </si>
  <si>
    <t>ΝΟΜΙΚΟΣ</t>
  </si>
  <si>
    <t>Χ969855</t>
  </si>
  <si>
    <t>766,7</t>
  </si>
  <si>
    <t>1854,7</t>
  </si>
  <si>
    <t>ΟΙΚΟΝΟΜΙΔΟΥ</t>
  </si>
  <si>
    <t>ΔΗΜΗΤΡΑ</t>
  </si>
  <si>
    <t>ΠΑΝΑΓΙΩΤΗΣ</t>
  </si>
  <si>
    <t>ΑΝ223256</t>
  </si>
  <si>
    <t>ΚΑΡΟΠΟΥΛΟΣ</t>
  </si>
  <si>
    <t>ΣΤΑΜΑΤΙΟΣ</t>
  </si>
  <si>
    <t>ΑΒ017321</t>
  </si>
  <si>
    <t>790,9</t>
  </si>
  <si>
    <t>1834,9</t>
  </si>
  <si>
    <t>ΠΕΤΡΑΝΤΩΝΑΚΗΣ</t>
  </si>
  <si>
    <t>ΠΑΥΛΟΣ</t>
  </si>
  <si>
    <t>ΜΑΤΘΑΙΟΣ</t>
  </si>
  <si>
    <t>Ρ013571</t>
  </si>
  <si>
    <t>731,5</t>
  </si>
  <si>
    <t>1819,5</t>
  </si>
  <si>
    <t>ΣΤΑΜΑΤΟΠΟΥΛΟΣ</t>
  </si>
  <si>
    <t>ΣΩΤΗΡΙΟΣ</t>
  </si>
  <si>
    <t>ΑΕ081741</t>
  </si>
  <si>
    <t>952,6</t>
  </si>
  <si>
    <t>1810,6</t>
  </si>
  <si>
    <t>ΣΠΥΡΟΥ</t>
  </si>
  <si>
    <t>ΑΝΔΡΕΑΣ</t>
  </si>
  <si>
    <t>ΒΑΣΙΛΕΙΟ</t>
  </si>
  <si>
    <t>ΑΜ161514</t>
  </si>
  <si>
    <t>ΠΕΤΡΑΚΗ</t>
  </si>
  <si>
    <t>ΑΙΚΑΤΕΡΙΝΗ</t>
  </si>
  <si>
    <t>Χ103576</t>
  </si>
  <si>
    <t>860,2</t>
  </si>
  <si>
    <t>1810,2</t>
  </si>
  <si>
    <t>ΣΠΗΛΙΩΤΟΠΟΥΛΟΣ</t>
  </si>
  <si>
    <t>Π838498</t>
  </si>
  <si>
    <t>ΚΥΡΙΑΚΟΠΟΥΛΟΥ</t>
  </si>
  <si>
    <t>ΜΑΡΙΑ</t>
  </si>
  <si>
    <t>Π855703</t>
  </si>
  <si>
    <t>910,8</t>
  </si>
  <si>
    <t>1798,8</t>
  </si>
  <si>
    <t>ΜΠΑΛΤΑΣΗΣ</t>
  </si>
  <si>
    <t>Τ176255</t>
  </si>
  <si>
    <t>ΚΑΡΑΚΑΤΣΕΛΟΣ</t>
  </si>
  <si>
    <t>ΘΕΟΔΩΡΟΣ</t>
  </si>
  <si>
    <t>ΑΖ035803</t>
  </si>
  <si>
    <t>1788,2</t>
  </si>
  <si>
    <t>ΦΟΥΝΤΟΥΚΙΔΟΥ</t>
  </si>
  <si>
    <t>ΕΙΡΗΝΗ</t>
  </si>
  <si>
    <t>ΣΤΥΛΙΑΝΟΣ</t>
  </si>
  <si>
    <t>ΑΚ053653</t>
  </si>
  <si>
    <t>959,2</t>
  </si>
  <si>
    <t>1784,2</t>
  </si>
  <si>
    <t>ΚΟΛΛΙΑ</t>
  </si>
  <si>
    <t>ΗΛΙΑΝΝΑ</t>
  </si>
  <si>
    <t>ΣΤΕΦΑΝΟΣ</t>
  </si>
  <si>
    <t>Χ575148</t>
  </si>
  <si>
    <t>ΚΑΤΣΑΡΟΣ</t>
  </si>
  <si>
    <t>ΕΥΑΓΓΕΛΟΣ</t>
  </si>
  <si>
    <t>ΑΕ021575</t>
  </si>
  <si>
    <t>866,8</t>
  </si>
  <si>
    <t>1776,8</t>
  </si>
  <si>
    <t>ΚΑΣΤΑΝΙΩΤΗΣ</t>
  </si>
  <si>
    <t>ΣΠΥΡΙΔΩΝ</t>
  </si>
  <si>
    <t>ΑΚ764288</t>
  </si>
  <si>
    <t>718,3</t>
  </si>
  <si>
    <t>1776,3</t>
  </si>
  <si>
    <t>ΥΦΑΝΤΗ</t>
  </si>
  <si>
    <t>ΑΝΑΣΤΑΣΙΑ</t>
  </si>
  <si>
    <t>ΓΡΗΓΟΡΙΟΣ</t>
  </si>
  <si>
    <t>ΑΙ560803</t>
  </si>
  <si>
    <t>ΣΤΑΦΙΔΑΣ</t>
  </si>
  <si>
    <t>ΕΛΕΥΘΕΡΙΟΣ</t>
  </si>
  <si>
    <t>ΕΥΣΤΡΑΤΙΟΣ</t>
  </si>
  <si>
    <t>ΑΚ046175</t>
  </si>
  <si>
    <t>811,8</t>
  </si>
  <si>
    <t>1769,8</t>
  </si>
  <si>
    <t>ΚΙΣΤΑΝΗΣ</t>
  </si>
  <si>
    <t>ΑΡΙΣΤΕΙΔΗΣ</t>
  </si>
  <si>
    <t>Ν271912</t>
  </si>
  <si>
    <t>1768,8</t>
  </si>
  <si>
    <t>ΜΠΑΚΡΑΤΣΑ</t>
  </si>
  <si>
    <t>ΧΡΥΣΑ</t>
  </si>
  <si>
    <t>Φ474601</t>
  </si>
  <si>
    <t>878,9</t>
  </si>
  <si>
    <t>1766,9</t>
  </si>
  <si>
    <t>ΤΣΑΤΣΑΝΙΦΟΣ</t>
  </si>
  <si>
    <t>ΑΚ791666</t>
  </si>
  <si>
    <t>949,3</t>
  </si>
  <si>
    <t>1763,3</t>
  </si>
  <si>
    <t>ΝΤΡΙΤΣΟΥ</t>
  </si>
  <si>
    <t>ΒΑΣΙΛΙΚΗ-ΕΙΡΗΝΗ</t>
  </si>
  <si>
    <t>ΑΝ159827</t>
  </si>
  <si>
    <t>713,9</t>
  </si>
  <si>
    <t>1762,9</t>
  </si>
  <si>
    <t>ΒΕΝΕΤΗ</t>
  </si>
  <si>
    <t>ΣΟΦΙΑ</t>
  </si>
  <si>
    <t>ΑΕ919107</t>
  </si>
  <si>
    <t>843,7</t>
  </si>
  <si>
    <t>1751,7</t>
  </si>
  <si>
    <t>ΠΙΕΤΡΗ</t>
  </si>
  <si>
    <t>ΗΛΙΑ</t>
  </si>
  <si>
    <t>ΑΜ613868</t>
  </si>
  <si>
    <t>864,6</t>
  </si>
  <si>
    <t>1746,6</t>
  </si>
  <si>
    <t>ΣΩΤΗΡΟΠΟΥΛΟΥ</t>
  </si>
  <si>
    <t>ΑΦΡΟΔΙΤΗ</t>
  </si>
  <si>
    <t>ΑΙ546460</t>
  </si>
  <si>
    <t>1738,9</t>
  </si>
  <si>
    <t>ΠΑΠΑΡΗΣ</t>
  </si>
  <si>
    <t>ΑΗ590148</t>
  </si>
  <si>
    <t>1738,2</t>
  </si>
  <si>
    <t>ΔΕΣΠΟΤΟΠΟΥΛΟΣ</t>
  </si>
  <si>
    <t>ΑΜ124919</t>
  </si>
  <si>
    <t>1724,8</t>
  </si>
  <si>
    <t>ΟΙΚΟΝΟΜΟΥ</t>
  </si>
  <si>
    <t>ΕΥΘΑΛΙΑ</t>
  </si>
  <si>
    <t>ΠΡΟΚΟΠΙΟΣ</t>
  </si>
  <si>
    <t>Φ116115</t>
  </si>
  <si>
    <t>801,9</t>
  </si>
  <si>
    <t>1719,9</t>
  </si>
  <si>
    <t>ΒΑΛΑΗ</t>
  </si>
  <si>
    <t>ΑΜ371618</t>
  </si>
  <si>
    <t>840,4</t>
  </si>
  <si>
    <t>1718,4</t>
  </si>
  <si>
    <t>ΣΟΥΚΕΡΑ</t>
  </si>
  <si>
    <t>ΕΥΛΑΜΠΙΑ</t>
  </si>
  <si>
    <t>ΑΚ397611</t>
  </si>
  <si>
    <t>859,1</t>
  </si>
  <si>
    <t>1717,1</t>
  </si>
  <si>
    <t>ΤΣΕΡΕΠΗ ΚΡΙΚΗ</t>
  </si>
  <si>
    <t>ΘΡΑΣΥΒΟΥΛΟΣ</t>
  </si>
  <si>
    <t>ΑΚ851325</t>
  </si>
  <si>
    <t>828,3</t>
  </si>
  <si>
    <t>1716,3</t>
  </si>
  <si>
    <t>ΑΠΟΣΤΟΛΟΥ</t>
  </si>
  <si>
    <t>ΑΡΤΕΜΙΣ ΛΟΥΚΡΗΤΙΑ</t>
  </si>
  <si>
    <t>ΑΜ125605</t>
  </si>
  <si>
    <t>807,4</t>
  </si>
  <si>
    <t>1715,4</t>
  </si>
  <si>
    <t>ΠΛΕΡΟΥ</t>
  </si>
  <si>
    <t>ΑΚ209917</t>
  </si>
  <si>
    <t>842,6</t>
  </si>
  <si>
    <t>1700,6</t>
  </si>
  <si>
    <t>ΧΟΥΛΙΑΡΑ</t>
  </si>
  <si>
    <t>ΑΔΑΜΑΝΤΙΑ</t>
  </si>
  <si>
    <t>Χ908434</t>
  </si>
  <si>
    <t>1695,9</t>
  </si>
  <si>
    <t>ΤΣΙΒΟΠΟΥΛΟΣ</t>
  </si>
  <si>
    <t>ΔΗΜΗΤΡΗΣ</t>
  </si>
  <si>
    <t>ΑΕ008354</t>
  </si>
  <si>
    <t>837,1</t>
  </si>
  <si>
    <t>1695,1</t>
  </si>
  <si>
    <t>ΕΥΣΤΑΘΙΟΥ</t>
  </si>
  <si>
    <t>ΓΕΩΡΓΙΑ</t>
  </si>
  <si>
    <t>ΑΚ975470</t>
  </si>
  <si>
    <t>1694,3</t>
  </si>
  <si>
    <t>ΚΑΛΕΣΑΚΗ</t>
  </si>
  <si>
    <t>ΒΑΣΙΛΙΚΗ</t>
  </si>
  <si>
    <t>ΕΠΑΜΕΙΝΩΝΔΑΣ</t>
  </si>
  <si>
    <t>ΑΗ069021</t>
  </si>
  <si>
    <t>834,9</t>
  </si>
  <si>
    <t>1692,9</t>
  </si>
  <si>
    <t>ΜΙΚΕΛΗ</t>
  </si>
  <si>
    <t>Χ003248</t>
  </si>
  <si>
    <t>761,2</t>
  </si>
  <si>
    <t>1669,2</t>
  </si>
  <si>
    <t>ΛΥΡΑΣ</t>
  </si>
  <si>
    <t>ΑΚ116174</t>
  </si>
  <si>
    <t>810,7</t>
  </si>
  <si>
    <t>1668,7</t>
  </si>
  <si>
    <t>ΤΖΙΩΡΑΣ</t>
  </si>
  <si>
    <t>ΗΛΙΑΣ</t>
  </si>
  <si>
    <t>ΣΤΑΥΡΟΣ</t>
  </si>
  <si>
    <t>ΑΗ911973</t>
  </si>
  <si>
    <t>757,9</t>
  </si>
  <si>
    <t>1665,9</t>
  </si>
  <si>
    <t>ΔΟΥΛΑΒΕΡΑΣ</t>
  </si>
  <si>
    <t>ΑΕ529546</t>
  </si>
  <si>
    <t>690,8</t>
  </si>
  <si>
    <t>1664,8</t>
  </si>
  <si>
    <t>ΓΑΡΜΠΗΣ</t>
  </si>
  <si>
    <t>ΓΕΏΡΓΙΟΣ</t>
  </si>
  <si>
    <t>Φ110092</t>
  </si>
  <si>
    <t>ΒΥΖΑΝΤΙΟΣ</t>
  </si>
  <si>
    <t>ΧΡΗΣΤΟΣ</t>
  </si>
  <si>
    <t>ΑΙ604116</t>
  </si>
  <si>
    <t>805,2</t>
  </si>
  <si>
    <t>1663,2</t>
  </si>
  <si>
    <t>ΧΡΥΣΟΣΤΟΜΟΥ</t>
  </si>
  <si>
    <t>ΧΡΥΣΟΣΤΟΜΟΣ</t>
  </si>
  <si>
    <t>Χ640335</t>
  </si>
  <si>
    <t>774,4</t>
  </si>
  <si>
    <t>1662,4</t>
  </si>
  <si>
    <t>ΣΕΡΔΕΝΕ</t>
  </si>
  <si>
    <t>ΑΠΟΣΤΟΛΟΣ</t>
  </si>
  <si>
    <t>ΑΚ375076</t>
  </si>
  <si>
    <t>772,2</t>
  </si>
  <si>
    <t>1660,2</t>
  </si>
  <si>
    <t>ΜΠΟΖΙΚΗΣ</t>
  </si>
  <si>
    <t>ΠΑΝΤΕΛΗΣ</t>
  </si>
  <si>
    <t>Τ202125</t>
  </si>
  <si>
    <t>818,4</t>
  </si>
  <si>
    <t>1656,4</t>
  </si>
  <si>
    <t>ΑΡΓΥΡΟΠΟΥΛΟΥ</t>
  </si>
  <si>
    <t>ΑΙΜΙΛΙΑ</t>
  </si>
  <si>
    <t>ΑΗ561697</t>
  </si>
  <si>
    <t>797,5</t>
  </si>
  <si>
    <t>1655,5</t>
  </si>
  <si>
    <t>ΜΑΡΚΟΠΟΥΛΟΣ</t>
  </si>
  <si>
    <t>ΑΜ187122</t>
  </si>
  <si>
    <t>794,2</t>
  </si>
  <si>
    <t>1652,2</t>
  </si>
  <si>
    <t>ΣΚΑΛΚΟΣ</t>
  </si>
  <si>
    <t>ΑΗ937145</t>
  </si>
  <si>
    <t>ΤΣΙΡΙΚΟΥ</t>
  </si>
  <si>
    <t>ΑΝ106039</t>
  </si>
  <si>
    <t>955,9</t>
  </si>
  <si>
    <t>1648,9</t>
  </si>
  <si>
    <t>ΤΡΙΑΝΤΑΦΥΛΛΟΥ</t>
  </si>
  <si>
    <t>ΜΑΡΙΟΣ</t>
  </si>
  <si>
    <t>Ρ696106</t>
  </si>
  <si>
    <t>609,4</t>
  </si>
  <si>
    <t>1647,4</t>
  </si>
  <si>
    <t>ΜΑΛΤΗΣ</t>
  </si>
  <si>
    <t>ΕΥΣΤΑΘΙΟΣ</t>
  </si>
  <si>
    <t>Π130855</t>
  </si>
  <si>
    <t>885,5</t>
  </si>
  <si>
    <t>1643,5</t>
  </si>
  <si>
    <t>ΝΙΚΑ</t>
  </si>
  <si>
    <t>ΧΡΙΣΤΙΝΑ</t>
  </si>
  <si>
    <t>ΑΝΤΩΝΙΟΣ</t>
  </si>
  <si>
    <t>ΑΙ649352</t>
  </si>
  <si>
    <t>783,2</t>
  </si>
  <si>
    <t>1641,2</t>
  </si>
  <si>
    <t>ΜΑΡΚΟ</t>
  </si>
  <si>
    <t>ΜΑΡΙΝΕΛΑ</t>
  </si>
  <si>
    <t>ΒΑΣΙΛΗ</t>
  </si>
  <si>
    <t>ΑΙ129068</t>
  </si>
  <si>
    <t>800,8</t>
  </si>
  <si>
    <t>1637,8</t>
  </si>
  <si>
    <t>ΣΙΩΡΗΣ</t>
  </si>
  <si>
    <t>ΑΓΓΕΛΟΣ</t>
  </si>
  <si>
    <t>Φ384026</t>
  </si>
  <si>
    <t>1633,4</t>
  </si>
  <si>
    <t>ΠΕΤΡΙΔΗΣ</t>
  </si>
  <si>
    <t>ΑΖ695939</t>
  </si>
  <si>
    <t>744,7</t>
  </si>
  <si>
    <t>1632,7</t>
  </si>
  <si>
    <t>ΔΑΛΚΑΛΙΤΣΗΣ</t>
  </si>
  <si>
    <t>ΑΜ863953</t>
  </si>
  <si>
    <t>789,8</t>
  </si>
  <si>
    <t>1627,8</t>
  </si>
  <si>
    <t>ΔΑΡΡΑ</t>
  </si>
  <si>
    <t>ΕΛΕΝΗ</t>
  </si>
  <si>
    <t>ΑΙ035062</t>
  </si>
  <si>
    <t>765,6</t>
  </si>
  <si>
    <t>1623,6</t>
  </si>
  <si>
    <t>ΚΙΦΟΚΕΡΗΣ</t>
  </si>
  <si>
    <t>Φ475631</t>
  </si>
  <si>
    <t>763,4</t>
  </si>
  <si>
    <t>1621,4</t>
  </si>
  <si>
    <t>ΜΠΙΣΙΩΤΗ</t>
  </si>
  <si>
    <t>ΑΡΕΤΗ</t>
  </si>
  <si>
    <t>Φ222711</t>
  </si>
  <si>
    <t>683,1</t>
  </si>
  <si>
    <t>1621,1</t>
  </si>
  <si>
    <t>ΚΑΡΑΧΟΝΤΖΙΤΗΣ</t>
  </si>
  <si>
    <t>ΑΚ337264</t>
  </si>
  <si>
    <t>938,3</t>
  </si>
  <si>
    <t>1620,3</t>
  </si>
  <si>
    <t>ΧΑΡΛΑΥΤΗΣ</t>
  </si>
  <si>
    <t>ΑΕ139141</t>
  </si>
  <si>
    <t>1615,9</t>
  </si>
  <si>
    <t>ΜΠΟΥΡΑΚΗ</t>
  </si>
  <si>
    <t>ΑΙ464168</t>
  </si>
  <si>
    <t>750,2</t>
  </si>
  <si>
    <t>1608,2</t>
  </si>
  <si>
    <t>ΤΟΥΛΑΣ</t>
  </si>
  <si>
    <t>ΑΗ074975</t>
  </si>
  <si>
    <t>745,8</t>
  </si>
  <si>
    <t>1603,8</t>
  </si>
  <si>
    <t>ΓΙΟΜΕΛΟΥ</t>
  </si>
  <si>
    <t>ΧΡΥΣΑΝΘΗ</t>
  </si>
  <si>
    <t>ΛΕΟΝΤΙΟΣ</t>
  </si>
  <si>
    <t>ΑΕ048634</t>
  </si>
  <si>
    <t>755,7</t>
  </si>
  <si>
    <t>1603,7</t>
  </si>
  <si>
    <t>ΧΑΤΖΗΑΝΤΩΝΙΟΥ</t>
  </si>
  <si>
    <t>ΝΕΚΤΑΡΙΟΣ</t>
  </si>
  <si>
    <t>ΑΙ184587</t>
  </si>
  <si>
    <t>742,5</t>
  </si>
  <si>
    <t>1600,5</t>
  </si>
  <si>
    <t>ΚΑΤΣΙΓΙΑΝΝΗ</t>
  </si>
  <si>
    <t>ΚΩΝΣΤΑΝΤΙΝΑ</t>
  </si>
  <si>
    <t>ΠΕΤΡΟΣ</t>
  </si>
  <si>
    <t>Φ012291</t>
  </si>
  <si>
    <t>894,3</t>
  </si>
  <si>
    <t>1600,3</t>
  </si>
  <si>
    <t>ΣΙΔΕΡΗΣ</t>
  </si>
  <si>
    <t>ΑΝΑΣΤΑΣΙΟΣ</t>
  </si>
  <si>
    <t>Φ119630</t>
  </si>
  <si>
    <t>710,6</t>
  </si>
  <si>
    <t>1591,6</t>
  </si>
  <si>
    <t>ΜΑΝΟΣ</t>
  </si>
  <si>
    <t>ΘΕΟΦΑΝΗΣ</t>
  </si>
  <si>
    <t>ΑΗ001064</t>
  </si>
  <si>
    <t>519-518-502</t>
  </si>
  <si>
    <t>ΚΑΠΠΑ</t>
  </si>
  <si>
    <t>ΑΝΔΡΟΝΙΚΗ</t>
  </si>
  <si>
    <t>ΑΙ809119</t>
  </si>
  <si>
    <t>720,5</t>
  </si>
  <si>
    <t>1578,5</t>
  </si>
  <si>
    <t>ΔΗΜΑΡΑ</t>
  </si>
  <si>
    <t>ΑΣΗΜΙΝΑ</t>
  </si>
  <si>
    <t>ΒΑΛΣΑΜΗΣ</t>
  </si>
  <si>
    <t>ΑΜ290596</t>
  </si>
  <si>
    <t>1576,8</t>
  </si>
  <si>
    <t>ΧΑΡΙΛΑΟΣ</t>
  </si>
  <si>
    <t>ΑΒ101040</t>
  </si>
  <si>
    <t>773,3</t>
  </si>
  <si>
    <t>1575,3</t>
  </si>
  <si>
    <t>ΠΟΛΙΤΗΣ</t>
  </si>
  <si>
    <t>ΑΜ515712</t>
  </si>
  <si>
    <t>730,4</t>
  </si>
  <si>
    <t>1568,4</t>
  </si>
  <si>
    <t>ΗΛΙΑΚΗ</t>
  </si>
  <si>
    <t>ΑΗ527635</t>
  </si>
  <si>
    <t>1566,2</t>
  </si>
  <si>
    <t>ΣΑΜΑΡΑΣ</t>
  </si>
  <si>
    <t>ΑΚ136738</t>
  </si>
  <si>
    <t>705,1</t>
  </si>
  <si>
    <t>1563,1</t>
  </si>
  <si>
    <t>ΚΡΗΤΟΥ</t>
  </si>
  <si>
    <t>ΕΥΜΟΡΦΙΑ</t>
  </si>
  <si>
    <t>ΑΜ483612</t>
  </si>
  <si>
    <t>698,5</t>
  </si>
  <si>
    <t>1556,5</t>
  </si>
  <si>
    <t>ΚΟΝΤΟΥ</t>
  </si>
  <si>
    <t>ΠΑΝΑΓΙΩΤΑ</t>
  </si>
  <si>
    <t>Χ482880</t>
  </si>
  <si>
    <t>1548,4</t>
  </si>
  <si>
    <t>ΔΕΛΗΜΠΑΛΤΑΔΑΚΗ</t>
  </si>
  <si>
    <t>ΑΙ863862</t>
  </si>
  <si>
    <t>771,1</t>
  </si>
  <si>
    <t>1545,1</t>
  </si>
  <si>
    <t>ΕΥΑΓΓΕΛΟΠΟΥΛΟΥ</t>
  </si>
  <si>
    <t>ΚΟΣΜΑΣ</t>
  </si>
  <si>
    <t>ΑΕ181360</t>
  </si>
  <si>
    <t>820,6</t>
  </si>
  <si>
    <t>1543,6</t>
  </si>
  <si>
    <t>ΠΑΠΑΓΕΩΡΓΙΟΥ</t>
  </si>
  <si>
    <t>ΣΩΚΡΑΤΗΣ</t>
  </si>
  <si>
    <t>ΑΙ646233</t>
  </si>
  <si>
    <t>722,7</t>
  </si>
  <si>
    <t>1540,7</t>
  </si>
  <si>
    <t>ΠΑΡΙΔΗΣ</t>
  </si>
  <si>
    <t>ΑΚ050014</t>
  </si>
  <si>
    <t>1535,6</t>
  </si>
  <si>
    <t>ΧΡΥΣΑΝΘΑΚΟΠΟΥΛΟΥ</t>
  </si>
  <si>
    <t>ΘΕΟΔΩΡΑ</t>
  </si>
  <si>
    <t>ΑΙ808978</t>
  </si>
  <si>
    <t>717,2</t>
  </si>
  <si>
    <t>1535,2</t>
  </si>
  <si>
    <t>ΡΕΤΖΕΠΗ</t>
  </si>
  <si>
    <t>ΝΙΚΟΛΕΤΑ</t>
  </si>
  <si>
    <t>ΑΗ794788</t>
  </si>
  <si>
    <t>762,3</t>
  </si>
  <si>
    <t>1532,3</t>
  </si>
  <si>
    <t>ΚΑΡΑΓΙΑΝΝΗΣ</t>
  </si>
  <si>
    <t>ΘΕΟΧΑΡΗΣ</t>
  </si>
  <si>
    <t>Χ323484</t>
  </si>
  <si>
    <t>839,3</t>
  </si>
  <si>
    <t>1531,3</t>
  </si>
  <si>
    <t>ΣΚΑΡΒΕΛΗΣ</t>
  </si>
  <si>
    <t>Χ498992</t>
  </si>
  <si>
    <t>734,8</t>
  </si>
  <si>
    <t>1529,8</t>
  </si>
  <si>
    <t>ΤΕΠΕΛΕΝΑ</t>
  </si>
  <si>
    <t>ΙΩΑΝΝΑ</t>
  </si>
  <si>
    <t>ΚΟΥΙΤΙΜ</t>
  </si>
  <si>
    <t>ΑΚ856217</t>
  </si>
  <si>
    <t>809,6</t>
  </si>
  <si>
    <t>1527,6</t>
  </si>
  <si>
    <t>ΔΗΜΗΤΡΟΠΟΥΛΟΣ</t>
  </si>
  <si>
    <t>ΑΙ977439</t>
  </si>
  <si>
    <t>795,3</t>
  </si>
  <si>
    <t>1527,3</t>
  </si>
  <si>
    <t>ΑΣΗΜΑΚΟΠΟΥΛΟΣ</t>
  </si>
  <si>
    <t>ΑΙ230413</t>
  </si>
  <si>
    <t>1520,3</t>
  </si>
  <si>
    <t>ΔΡΟΣΟΠΟΥΛΟΥ</t>
  </si>
  <si>
    <t>ΧΑΡΟΥΛΑ</t>
  </si>
  <si>
    <t>ΘΕΜΙΣΤΟΚΛΗΣ</t>
  </si>
  <si>
    <t>Τ830718</t>
  </si>
  <si>
    <t>754,6</t>
  </si>
  <si>
    <t>1516,6</t>
  </si>
  <si>
    <t>ΝΙΚΟΛΑΚΟΠΟΥΛΟΥ</t>
  </si>
  <si>
    <t>ΕΡΜΙΟΝΗ</t>
  </si>
  <si>
    <t>ΑΖ557398</t>
  </si>
  <si>
    <t>1516,5</t>
  </si>
  <si>
    <t>ΣΜΠΥΡΑΚΟΣ</t>
  </si>
  <si>
    <t>Τ519516</t>
  </si>
  <si>
    <t>1514,6</t>
  </si>
  <si>
    <t>ΓΟΥΔΑΣ</t>
  </si>
  <si>
    <t>ΘΕΟΔΟΣΙΟΣ</t>
  </si>
  <si>
    <t>ΑΒ916260</t>
  </si>
  <si>
    <t>1512,6</t>
  </si>
  <si>
    <t>ΦΙΛΙΟΣ</t>
  </si>
  <si>
    <t>ΑΚ003335</t>
  </si>
  <si>
    <t>ΑΡΒΑΝΙΤΗΣ</t>
  </si>
  <si>
    <t>Χ831458</t>
  </si>
  <si>
    <t>689,7</t>
  </si>
  <si>
    <t>1507,7</t>
  </si>
  <si>
    <t>ΜΠΑΜΠΟΥΚΛΗΣ</t>
  </si>
  <si>
    <t>ΑΖ475424</t>
  </si>
  <si>
    <t>746,9</t>
  </si>
  <si>
    <t>1504,9</t>
  </si>
  <si>
    <t>ΚΩΣΤΑΣ</t>
  </si>
  <si>
    <t>Χ750520</t>
  </si>
  <si>
    <t>776,6</t>
  </si>
  <si>
    <t>1501,6</t>
  </si>
  <si>
    <t>ΠΑΝΑΓΟΥ</t>
  </si>
  <si>
    <t>ΑΗ430515</t>
  </si>
  <si>
    <t>984,5</t>
  </si>
  <si>
    <t>1500,5</t>
  </si>
  <si>
    <t>ΤΣΑΛΑΒΟΥΤΑΣ</t>
  </si>
  <si>
    <t>ΑΚ803243</t>
  </si>
  <si>
    <t>642,4</t>
  </si>
  <si>
    <t>1500,4</t>
  </si>
  <si>
    <t>ΣΑΜΑΡΤΖΗΣ</t>
  </si>
  <si>
    <t>ΑΕ061384</t>
  </si>
  <si>
    <t>ΣΦΟΝΤΟΥΡΗ</t>
  </si>
  <si>
    <t>ΑΘΗΝΑ</t>
  </si>
  <si>
    <t>ΑΖ992651</t>
  </si>
  <si>
    <t>1492,9</t>
  </si>
  <si>
    <t>ΚΑΡΕΚΛΑΣ</t>
  </si>
  <si>
    <t>ΘΩΜΑΣ</t>
  </si>
  <si>
    <t>Χ475427</t>
  </si>
  <si>
    <t>699,6</t>
  </si>
  <si>
    <t>1489,6</t>
  </si>
  <si>
    <t>ΓΚΡΙΕΛΑ</t>
  </si>
  <si>
    <t>ΕΥΦΡΟΣΥΝΗ</t>
  </si>
  <si>
    <t>ΦΡΑΓΚΙΣΚΟΣ</t>
  </si>
  <si>
    <t>Χ164061</t>
  </si>
  <si>
    <t>1481,9</t>
  </si>
  <si>
    <t>518-519-502-501</t>
  </si>
  <si>
    <t>ΚΟΚΑΡΙΔΑ</t>
  </si>
  <si>
    <t>ΑΘΑΝΑΣΙΑ</t>
  </si>
  <si>
    <t>Χ247180</t>
  </si>
  <si>
    <t>1467,3</t>
  </si>
  <si>
    <t>ΧΗΡΑ</t>
  </si>
  <si>
    <t>ΕΥΑΓΓΕΛΙΑ</t>
  </si>
  <si>
    <t>ΑΡΙΣΤΟΤΕΛΗΣ</t>
  </si>
  <si>
    <t>Ξ682291</t>
  </si>
  <si>
    <t>706,2</t>
  </si>
  <si>
    <t>1464,2</t>
  </si>
  <si>
    <t>ΒΑΛΤΑΤΖΗ</t>
  </si>
  <si>
    <t>ΑΖ133337</t>
  </si>
  <si>
    <t>1459,1</t>
  </si>
  <si>
    <t>ΚΑΚΟΣΙΜΟΥ</t>
  </si>
  <si>
    <t>ΑΝ298775</t>
  </si>
  <si>
    <t>778,8</t>
  </si>
  <si>
    <t>1456,8</t>
  </si>
  <si>
    <t>ΣΜΑΡΓΙΑΝΑΚΗ</t>
  </si>
  <si>
    <t>Χ858229</t>
  </si>
  <si>
    <t>1434,6</t>
  </si>
  <si>
    <t>ΠΑΡΑΛΥΚΙΔΟΥ</t>
  </si>
  <si>
    <t>ΑΕ079695</t>
  </si>
  <si>
    <t>723,8</t>
  </si>
  <si>
    <t>1431,8</t>
  </si>
  <si>
    <t>ΣΕΡΕΤΗΣ</t>
  </si>
  <si>
    <t>Τ987009</t>
  </si>
  <si>
    <t>1428,5</t>
  </si>
  <si>
    <t>ΚΛΕΦΤΟΓΙΑΝΝΗ</t>
  </si>
  <si>
    <t>Χ525496</t>
  </si>
  <si>
    <t>1423,9</t>
  </si>
  <si>
    <t>502-518-519</t>
  </si>
  <si>
    <t>ΚΟΥΖΙΩΚΑ</t>
  </si>
  <si>
    <t>ΒΙΟΛΕΤΤΑ</t>
  </si>
  <si>
    <t>ΑΚ113982</t>
  </si>
  <si>
    <t>1415,5</t>
  </si>
  <si>
    <t>ΖΑΝΝΑΚΗ</t>
  </si>
  <si>
    <t>ΜΕΛΑΝΗ</t>
  </si>
  <si>
    <t>Χ024900</t>
  </si>
  <si>
    <t>738,1</t>
  </si>
  <si>
    <t>1412,1</t>
  </si>
  <si>
    <t>ΜΑΖΑΡΑΚΗ</t>
  </si>
  <si>
    <t>ΔΗΜΗΤΡΑ ΝΙΚΗ</t>
  </si>
  <si>
    <t>ΑΖ136936</t>
  </si>
  <si>
    <t>740,3</t>
  </si>
  <si>
    <t>1405,3</t>
  </si>
  <si>
    <t>ΛΙΑΠΗΣ</t>
  </si>
  <si>
    <t>ΑΗ506668</t>
  </si>
  <si>
    <t>1402,4</t>
  </si>
  <si>
    <t>ΚΙΣΣΑΝΗ</t>
  </si>
  <si>
    <t>ΔΕΣΠΟΙΝΑ</t>
  </si>
  <si>
    <t>ΚΥΡΙΑΚΟΣ</t>
  </si>
  <si>
    <t>ΑΚ778798</t>
  </si>
  <si>
    <t>1400,4</t>
  </si>
  <si>
    <t>ΡΕΠΟΥΣΗΣ</t>
  </si>
  <si>
    <t>ΣΠΥΡΙΔΩΝ-ΓΕΡΑΣΙΜΟΣ</t>
  </si>
  <si>
    <t>ΔΙΟΝΥΣΙΟΣ</t>
  </si>
  <si>
    <t>ΑΕ510248</t>
  </si>
  <si>
    <t>1395,9</t>
  </si>
  <si>
    <t>ΑΡΑΡ</t>
  </si>
  <si>
    <t>ΑΒΡΑΑΜ</t>
  </si>
  <si>
    <t>ΙΑΚΩΒ</t>
  </si>
  <si>
    <t>ΑΗ031633</t>
  </si>
  <si>
    <t>ΜΠΑΙΡΑΚΤΑΡΗΣ</t>
  </si>
  <si>
    <t>ΑΕ110132</t>
  </si>
  <si>
    <t>953,7</t>
  </si>
  <si>
    <t>1380,7</t>
  </si>
  <si>
    <t>ΦΑΝΑΡΑΣ</t>
  </si>
  <si>
    <t>ΝΙΚΗΤΑΣ</t>
  </si>
  <si>
    <t>ΑΜ090135</t>
  </si>
  <si>
    <t>684,2</t>
  </si>
  <si>
    <t>1374,2</t>
  </si>
  <si>
    <t>ΠΑΣΚΩΝΗ</t>
  </si>
  <si>
    <t>Φ335216</t>
  </si>
  <si>
    <t>889,9</t>
  </si>
  <si>
    <t>1369,9</t>
  </si>
  <si>
    <t>518-519-501</t>
  </si>
  <si>
    <t>ΣΑΛΛΑ</t>
  </si>
  <si>
    <t>Χ291469</t>
  </si>
  <si>
    <t>702,9</t>
  </si>
  <si>
    <t>1355,9</t>
  </si>
  <si>
    <t>ΚΟΦΦΑ</t>
  </si>
  <si>
    <t>ΑΖ545845</t>
  </si>
  <si>
    <t>899,8</t>
  </si>
  <si>
    <t>1347,8</t>
  </si>
  <si>
    <t>ΤΣΑΚΜΑΚΙΔΗΣ</t>
  </si>
  <si>
    <t>ΑΒ375430</t>
  </si>
  <si>
    <t>816,2</t>
  </si>
  <si>
    <t>1338,2</t>
  </si>
  <si>
    <t>ΚΟΥΦΑΚΗΣ</t>
  </si>
  <si>
    <t>ΤΡΙΑΝΤΑΦΥΛΛΟΣ</t>
  </si>
  <si>
    <t>ΑΖ967137</t>
  </si>
  <si>
    <t>735,9</t>
  </si>
  <si>
    <t>1337,9</t>
  </si>
  <si>
    <t>ΛΑΜΠΡΟΠΟΥΛΟΥ</t>
  </si>
  <si>
    <t>ΚΥΡΙΑΚΗ</t>
  </si>
  <si>
    <t>ΑΑ232623</t>
  </si>
  <si>
    <t>1337,3</t>
  </si>
  <si>
    <t>ΤΑΜΠΑΣ</t>
  </si>
  <si>
    <t>Χ565984</t>
  </si>
  <si>
    <t>1334,8</t>
  </si>
  <si>
    <t>ΚΟΝΤΟΘΟΔΩΡΑ</t>
  </si>
  <si>
    <t>ΠΑΓΩΝΑ ΑΙΚΑΤΕΡΙΝΗ</t>
  </si>
  <si>
    <t>ΑΒ283459</t>
  </si>
  <si>
    <t>ΚΑΙΜΑΚΑΜΗ</t>
  </si>
  <si>
    <t>ΑΜ814105</t>
  </si>
  <si>
    <t>ΜΑΡΣΕΛΗΣ</t>
  </si>
  <si>
    <t>ΑΙ755816</t>
  </si>
  <si>
    <t>ΣΚΙΑΘΙΤΗΣ</t>
  </si>
  <si>
    <t>ΑΖ941948</t>
  </si>
  <si>
    <t>1317,6</t>
  </si>
  <si>
    <t>ΓΚΟΝΕΛΑ</t>
  </si>
  <si>
    <t>ΧΡΥΣΟΥΛΑ</t>
  </si>
  <si>
    <t>Χ908480</t>
  </si>
  <si>
    <t>ΤΣΙΓΚΑΚΟΣ</t>
  </si>
  <si>
    <t>ΛΑΖΑΡΟΣ</t>
  </si>
  <si>
    <t>Χ659290</t>
  </si>
  <si>
    <t>707,3</t>
  </si>
  <si>
    <t>1304,3</t>
  </si>
  <si>
    <t>ΕΥΑΓΓΕΛΙΝΟΣ</t>
  </si>
  <si>
    <t>ΑΗ431271</t>
  </si>
  <si>
    <t>775,5</t>
  </si>
  <si>
    <t>1299,5</t>
  </si>
  <si>
    <t>ΧΟΥΣΟΣ</t>
  </si>
  <si>
    <t>ΑΙ683133</t>
  </si>
  <si>
    <t>680,9</t>
  </si>
  <si>
    <t>1298,9</t>
  </si>
  <si>
    <t>ΦΕΡΦΥΡΗ</t>
  </si>
  <si>
    <t>ΝΑΥΣΙΚΑ</t>
  </si>
  <si>
    <t>ΑΜ174178</t>
  </si>
  <si>
    <t>741,4</t>
  </si>
  <si>
    <t>1295,4</t>
  </si>
  <si>
    <t>ΤΟΥΡΝΑΣ</t>
  </si>
  <si>
    <t>ΑΖ684274</t>
  </si>
  <si>
    <t>764,5</t>
  </si>
  <si>
    <t>1293,5</t>
  </si>
  <si>
    <t>ΑΛΜΠΑΝΗΣ</t>
  </si>
  <si>
    <t>Σ396978</t>
  </si>
  <si>
    <t>1289,8</t>
  </si>
  <si>
    <t>ΜΠΟΥΛΑΖΕΡΗΣ</t>
  </si>
  <si>
    <t>ΠΑΝΤΟΛΕΩΝ</t>
  </si>
  <si>
    <t>Χ498383</t>
  </si>
  <si>
    <t>ΚΟΥΜΟΥΣΗ</t>
  </si>
  <si>
    <t>ΑΗ559500</t>
  </si>
  <si>
    <t>ΔΟΒΑ</t>
  </si>
  <si>
    <t>ΦΙΛΙΤΣΑ</t>
  </si>
  <si>
    <t>Χ070545</t>
  </si>
  <si>
    <t>1269,4</t>
  </si>
  <si>
    <t>ΚΑΛΛΙΑΣ</t>
  </si>
  <si>
    <t>ΑΙ643212</t>
  </si>
  <si>
    <t>ΒΑΛΤΑΡΑ</t>
  </si>
  <si>
    <t>ΑΡΓΥΡΩ</t>
  </si>
  <si>
    <t>Φ075955</t>
  </si>
  <si>
    <t>895,4</t>
  </si>
  <si>
    <t>1247,4</t>
  </si>
  <si>
    <t>ΜΗΛΑΣ</t>
  </si>
  <si>
    <t>Μ151509</t>
  </si>
  <si>
    <t>675,4</t>
  </si>
  <si>
    <t>1245,4</t>
  </si>
  <si>
    <t>ΚΩΝΣΤΑΝΤΙΝΑΚΗΣ</t>
  </si>
  <si>
    <t>Φ062423</t>
  </si>
  <si>
    <t>623,7</t>
  </si>
  <si>
    <t>1243,7</t>
  </si>
  <si>
    <t>ΠΑΠΠΑΣ</t>
  </si>
  <si>
    <t>Π167877</t>
  </si>
  <si>
    <t>603,9</t>
  </si>
  <si>
    <t>1240,9</t>
  </si>
  <si>
    <t>ΜΕΝΤΖΕΛΟΠΟΥΛΟΣ</t>
  </si>
  <si>
    <t>ΓΕΡΑΣΙΜΟΣ</t>
  </si>
  <si>
    <t>ΑΑ063997</t>
  </si>
  <si>
    <t>1230,5</t>
  </si>
  <si>
    <t>ΓΚΙΩΚΑΣ</t>
  </si>
  <si>
    <t>Χ007235</t>
  </si>
  <si>
    <t>655,6</t>
  </si>
  <si>
    <t>1224,6</t>
  </si>
  <si>
    <t>ΔΟΥΚΑ</t>
  </si>
  <si>
    <t>ΕΙΡΗΝΗ ΠΑΝΑΓΙΩΤΑ</t>
  </si>
  <si>
    <t>ΑΗ613332</t>
  </si>
  <si>
    <t>1221,2</t>
  </si>
  <si>
    <t>ΑΒΡΑΜΟΠΟΥΛΟΣ</t>
  </si>
  <si>
    <t>Ν144489</t>
  </si>
  <si>
    <t>784,3</t>
  </si>
  <si>
    <t>1219,3</t>
  </si>
  <si>
    <t>ΓΚΑΓΚΑΣ</t>
  </si>
  <si>
    <t>ΑΒ712435</t>
  </si>
  <si>
    <t>ΠΟΥΛΗΜΕΝΕΑ</t>
  </si>
  <si>
    <t>Χ684582</t>
  </si>
  <si>
    <t>ΤΣΑΟΥΣΙΔΟΥ</t>
  </si>
  <si>
    <t>ΑΗ791513</t>
  </si>
  <si>
    <t>700,7</t>
  </si>
  <si>
    <t>1199,7</t>
  </si>
  <si>
    <t>ΦΑΝΤΛ</t>
  </si>
  <si>
    <t>ΑΛΕΞΙΟΣ</t>
  </si>
  <si>
    <t>ΣΥΜΕΩΝ</t>
  </si>
  <si>
    <t>ΑΙ530806</t>
  </si>
  <si>
    <t>1193,4</t>
  </si>
  <si>
    <t>ΠΑΣΤΟΣ</t>
  </si>
  <si>
    <t>ΑΗ930144</t>
  </si>
  <si>
    <t>1188,3</t>
  </si>
  <si>
    <t>ΑΜ143730</t>
  </si>
  <si>
    <t>1172,6</t>
  </si>
  <si>
    <t>ΔΟΥΒΑΛΕΤΑΣ</t>
  </si>
  <si>
    <t>ΑΜ237906</t>
  </si>
  <si>
    <t>1171,3</t>
  </si>
  <si>
    <t>ΤΖΩΡΤΖΑΚΟΣ</t>
  </si>
  <si>
    <t>ΑΖ531877</t>
  </si>
  <si>
    <t>1166,7</t>
  </si>
  <si>
    <t>ΜΑΣΤΡΟΣΑΒΒΑΚΗΣ</t>
  </si>
  <si>
    <t>ΔΗΜΗΤΡΙΟΣ ΠΑΝΑΓΙΩΤΗΣ</t>
  </si>
  <si>
    <t>Τ540526</t>
  </si>
  <si>
    <t>1140,6</t>
  </si>
  <si>
    <t>ΛΕΣΚΑ</t>
  </si>
  <si>
    <t>ΒΑΛΣΑΜΩ</t>
  </si>
  <si>
    <t>ΑΑ250080</t>
  </si>
  <si>
    <t>787,6</t>
  </si>
  <si>
    <t>1129,6</t>
  </si>
  <si>
    <t>ΜΠΑΚΡΑΤΣΑΣ</t>
  </si>
  <si>
    <t>ΑΑ427097</t>
  </si>
  <si>
    <t>711,7</t>
  </si>
  <si>
    <t>1081,7</t>
  </si>
  <si>
    <t>ΚΟΝΤΟΣ</t>
  </si>
  <si>
    <t>ΗΡΑΚΛΗΣ</t>
  </si>
  <si>
    <t>Χ653760</t>
  </si>
  <si>
    <t>1077,8</t>
  </si>
  <si>
    <t>ΓΟΛΕΓΟΥ</t>
  </si>
  <si>
    <t>ΑΙ781806</t>
  </si>
  <si>
    <t>1056,6</t>
  </si>
  <si>
    <t>ΚΟΛΑΙΤΗΣ</t>
  </si>
  <si>
    <t>ΛΕΩΝΙΔΑΣ</t>
  </si>
  <si>
    <t>ΑΒ397648</t>
  </si>
  <si>
    <t>1043,2</t>
  </si>
  <si>
    <t>ΒΡΕΤΤΟΥ</t>
  </si>
  <si>
    <t>ΣΤΑΥΡΟΥΛΑ</t>
  </si>
  <si>
    <t>Ρ008899</t>
  </si>
  <si>
    <t>685,3</t>
  </si>
  <si>
    <t>1016,3</t>
  </si>
  <si>
    <t>ΒΟΠΗΣ</t>
  </si>
  <si>
    <t>Τ474425</t>
  </si>
  <si>
    <t>1004,2</t>
  </si>
  <si>
    <t>ΤΣΑΛΑΣΠΥΡΟΥ</t>
  </si>
  <si>
    <t>ΜΑΡΙΑ-ΧΑΡΙΚΛΕΙΑ</t>
  </si>
  <si>
    <t>ΑΑ309554</t>
  </si>
  <si>
    <t>995,5</t>
  </si>
  <si>
    <t>ΔΙΟΝΥΣΟΠΟΥΛΟΣ</t>
  </si>
  <si>
    <t>Σ273155</t>
  </si>
  <si>
    <t>ΜΙΧΑΛΟΠΟΥΛΟΥ</t>
  </si>
  <si>
    <t>ΑΖ711888</t>
  </si>
  <si>
    <t>679,8</t>
  </si>
  <si>
    <t>966,8</t>
  </si>
  <si>
    <t>ΣΥΓΙΖΗΣ</t>
  </si>
  <si>
    <t>ΑΚ388776</t>
  </si>
  <si>
    <t>716,1</t>
  </si>
  <si>
    <t>962,1</t>
  </si>
  <si>
    <t>ΜΠΡΕΧΟΥ</t>
  </si>
  <si>
    <t>Χ519763</t>
  </si>
  <si>
    <t>688,6</t>
  </si>
  <si>
    <t>940,6</t>
  </si>
  <si>
    <t>ΑΠΟΣΤΟΛΑΚΟΠΟΥΛΟΣ</t>
  </si>
  <si>
    <t>ΧΑΡΑΛΑΜΠΟΣ</t>
  </si>
  <si>
    <t>ΑΚ200544</t>
  </si>
  <si>
    <t>923,8</t>
  </si>
  <si>
    <t>ΜΠΕΡΕΡΗ</t>
  </si>
  <si>
    <t>Φ201360</t>
  </si>
  <si>
    <t>584,1</t>
  </si>
  <si>
    <t>915,1</t>
  </si>
  <si>
    <t>ΜΟΥΖΕΛΗΣ</t>
  </si>
  <si>
    <t>Π479968</t>
  </si>
  <si>
    <t>640,2</t>
  </si>
  <si>
    <t>894,2</t>
  </si>
  <si>
    <t>ΔΗΜΑΣ</t>
  </si>
  <si>
    <t>ΑΝ166008</t>
  </si>
  <si>
    <t>654,5</t>
  </si>
  <si>
    <t>889,5</t>
  </si>
  <si>
    <t>ΛΟΥΚΑ</t>
  </si>
  <si>
    <t>ΕΛΕΥΘΕΡΙΑ-ΣΩΤΗΡΙΑ</t>
  </si>
  <si>
    <t>ΑΗ944104</t>
  </si>
  <si>
    <t>694,1</t>
  </si>
  <si>
    <t>834,1</t>
  </si>
  <si>
    <t>ΓΑΚΗ</t>
  </si>
  <si>
    <t>ΑΕ286384</t>
  </si>
  <si>
    <t>701,8</t>
  </si>
  <si>
    <t>766,8</t>
  </si>
  <si>
    <t>ΡΙΤΣΑΚΗΣ</t>
  </si>
  <si>
    <t>ΑΖ347133</t>
  </si>
  <si>
    <t>624,8</t>
  </si>
  <si>
    <t>694,8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</si>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</sst>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805</v>
      </c>
      <c r="C8" t="s">
        <v>13</v>
      </c>
      <c r="D8" t="s">
        <v>14</v>
      </c>
      <c r="E8" t="s">
        <v>15</v>
      </c>
      <c r="F8" t="s">
        <v>16</v>
      </c>
      <c r="G8" t="str">
        <f>"00109612"</f>
        <v>00109612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70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204</v>
      </c>
      <c r="C10" t="s">
        <v>20</v>
      </c>
      <c r="D10" t="s">
        <v>21</v>
      </c>
      <c r="E10" t="s">
        <v>22</v>
      </c>
      <c r="F10" t="s">
        <v>23</v>
      </c>
      <c r="G10" t="str">
        <f>"201402012127"</f>
        <v>201402012127</v>
      </c>
      <c r="H10" t="s">
        <v>24</v>
      </c>
      <c r="I10">
        <v>0</v>
      </c>
      <c r="J10">
        <v>400</v>
      </c>
      <c r="K10">
        <v>0</v>
      </c>
      <c r="L10">
        <v>200</v>
      </c>
      <c r="M10">
        <v>0</v>
      </c>
      <c r="N10">
        <v>70</v>
      </c>
      <c r="O10">
        <v>0</v>
      </c>
      <c r="P10">
        <v>30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25</v>
      </c>
    </row>
    <row r="11" spans="1:27" x14ac:dyDescent="0.25">
      <c r="H11" t="s">
        <v>19</v>
      </c>
    </row>
    <row r="12" spans="1:27" x14ac:dyDescent="0.25">
      <c r="A12">
        <v>3</v>
      </c>
      <c r="B12">
        <v>27</v>
      </c>
      <c r="C12" t="s">
        <v>26</v>
      </c>
      <c r="D12" t="s">
        <v>27</v>
      </c>
      <c r="E12" t="s">
        <v>28</v>
      </c>
      <c r="F12" t="s">
        <v>29</v>
      </c>
      <c r="G12" t="str">
        <f>"200801006024"</f>
        <v>200801006024</v>
      </c>
      <c r="H12" t="s">
        <v>30</v>
      </c>
      <c r="I12">
        <v>0</v>
      </c>
      <c r="J12">
        <v>0</v>
      </c>
      <c r="K12">
        <v>200</v>
      </c>
      <c r="L12">
        <v>200</v>
      </c>
      <c r="M12">
        <v>0</v>
      </c>
      <c r="N12">
        <v>70</v>
      </c>
      <c r="O12">
        <v>0</v>
      </c>
      <c r="P12">
        <v>50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31</v>
      </c>
    </row>
    <row r="13" spans="1:27" x14ac:dyDescent="0.25">
      <c r="H13" t="s">
        <v>32</v>
      </c>
    </row>
    <row r="14" spans="1:27" x14ac:dyDescent="0.25">
      <c r="A14">
        <v>4</v>
      </c>
      <c r="B14">
        <v>447</v>
      </c>
      <c r="C14" t="s">
        <v>33</v>
      </c>
      <c r="D14" t="s">
        <v>34</v>
      </c>
      <c r="E14" t="s">
        <v>35</v>
      </c>
      <c r="F14" t="s">
        <v>36</v>
      </c>
      <c r="G14" t="str">
        <f>"200804000722"</f>
        <v>200804000722</v>
      </c>
      <c r="H14" t="s">
        <v>37</v>
      </c>
      <c r="I14">
        <v>0</v>
      </c>
      <c r="J14">
        <v>400</v>
      </c>
      <c r="K14">
        <v>0</v>
      </c>
      <c r="L14">
        <v>200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38</v>
      </c>
    </row>
    <row r="15" spans="1:27" x14ac:dyDescent="0.25">
      <c r="H15" t="s">
        <v>19</v>
      </c>
    </row>
    <row r="16" spans="1:27" x14ac:dyDescent="0.25">
      <c r="A16">
        <v>5</v>
      </c>
      <c r="B16">
        <v>782</v>
      </c>
      <c r="C16" t="s">
        <v>39</v>
      </c>
      <c r="D16" t="s">
        <v>15</v>
      </c>
      <c r="E16" t="s">
        <v>40</v>
      </c>
      <c r="F16" t="s">
        <v>41</v>
      </c>
      <c r="G16" t="str">
        <f>"00172886"</f>
        <v>00172886</v>
      </c>
      <c r="H16" t="s">
        <v>42</v>
      </c>
      <c r="I16">
        <v>0</v>
      </c>
      <c r="J16">
        <v>0</v>
      </c>
      <c r="K16">
        <v>200</v>
      </c>
      <c r="L16">
        <v>200</v>
      </c>
      <c r="M16">
        <v>0</v>
      </c>
      <c r="N16">
        <v>50</v>
      </c>
      <c r="O16">
        <v>30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43</v>
      </c>
    </row>
    <row r="17" spans="1:27" x14ac:dyDescent="0.25">
      <c r="H17" t="s">
        <v>32</v>
      </c>
    </row>
    <row r="18" spans="1:27" x14ac:dyDescent="0.25">
      <c r="A18">
        <v>6</v>
      </c>
      <c r="B18">
        <v>751</v>
      </c>
      <c r="C18" t="s">
        <v>44</v>
      </c>
      <c r="D18" t="s">
        <v>45</v>
      </c>
      <c r="E18" t="s">
        <v>46</v>
      </c>
      <c r="F18" t="s">
        <v>47</v>
      </c>
      <c r="G18" t="str">
        <f>"201512005588"</f>
        <v>201512005588</v>
      </c>
      <c r="H18" t="s">
        <v>48</v>
      </c>
      <c r="I18">
        <v>0</v>
      </c>
      <c r="J18">
        <v>0</v>
      </c>
      <c r="K18">
        <v>200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49</v>
      </c>
    </row>
    <row r="19" spans="1:27" x14ac:dyDescent="0.25">
      <c r="H19" t="s">
        <v>19</v>
      </c>
    </row>
    <row r="20" spans="1:27" x14ac:dyDescent="0.25">
      <c r="A20">
        <v>7</v>
      </c>
      <c r="B20">
        <v>636</v>
      </c>
      <c r="C20" t="s">
        <v>50</v>
      </c>
      <c r="D20" t="s">
        <v>51</v>
      </c>
      <c r="E20" t="s">
        <v>52</v>
      </c>
      <c r="F20" t="s">
        <v>53</v>
      </c>
      <c r="G20" t="str">
        <f>"200802003517"</f>
        <v>200802003517</v>
      </c>
      <c r="H20" t="s">
        <v>54</v>
      </c>
      <c r="I20">
        <v>0</v>
      </c>
      <c r="J20">
        <v>0</v>
      </c>
      <c r="K20">
        <v>200</v>
      </c>
      <c r="L20">
        <v>200</v>
      </c>
      <c r="M20">
        <v>0</v>
      </c>
      <c r="N20">
        <v>70</v>
      </c>
      <c r="O20">
        <v>50</v>
      </c>
      <c r="P20">
        <v>70</v>
      </c>
      <c r="Q20">
        <v>0</v>
      </c>
      <c r="R20">
        <v>0</v>
      </c>
      <c r="S20">
        <v>0</v>
      </c>
      <c r="T20">
        <v>0</v>
      </c>
      <c r="U20">
        <v>0</v>
      </c>
      <c r="V20">
        <v>48</v>
      </c>
      <c r="W20">
        <v>336</v>
      </c>
      <c r="X20">
        <v>0</v>
      </c>
      <c r="Z20">
        <v>0</v>
      </c>
      <c r="AA20" t="s">
        <v>55</v>
      </c>
    </row>
    <row r="21" spans="1:27" x14ac:dyDescent="0.25">
      <c r="H21" t="s">
        <v>19</v>
      </c>
    </row>
    <row r="22" spans="1:27" x14ac:dyDescent="0.25">
      <c r="A22">
        <v>8</v>
      </c>
      <c r="B22">
        <v>444</v>
      </c>
      <c r="C22" t="s">
        <v>56</v>
      </c>
      <c r="D22" t="s">
        <v>57</v>
      </c>
      <c r="E22" t="s">
        <v>58</v>
      </c>
      <c r="F22" t="s">
        <v>59</v>
      </c>
      <c r="G22" t="str">
        <f>"00010556"</f>
        <v>00010556</v>
      </c>
      <c r="H22" t="s">
        <v>60</v>
      </c>
      <c r="I22">
        <v>0</v>
      </c>
      <c r="J22">
        <v>0</v>
      </c>
      <c r="K22">
        <v>0</v>
      </c>
      <c r="L22">
        <v>260</v>
      </c>
      <c r="M22">
        <v>0</v>
      </c>
      <c r="N22">
        <v>70</v>
      </c>
      <c r="O22">
        <v>70</v>
      </c>
      <c r="P22">
        <v>0</v>
      </c>
      <c r="Q22">
        <v>70</v>
      </c>
      <c r="R22">
        <v>30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61</v>
      </c>
    </row>
    <row r="23" spans="1:27" x14ac:dyDescent="0.25">
      <c r="H23" t="s">
        <v>19</v>
      </c>
    </row>
    <row r="24" spans="1:27" x14ac:dyDescent="0.25">
      <c r="A24">
        <v>9</v>
      </c>
      <c r="B24">
        <v>525</v>
      </c>
      <c r="C24" t="s">
        <v>62</v>
      </c>
      <c r="D24" t="s">
        <v>63</v>
      </c>
      <c r="E24" t="s">
        <v>64</v>
      </c>
      <c r="F24" t="s">
        <v>65</v>
      </c>
      <c r="G24" t="str">
        <f>"201410009388"</f>
        <v>201410009388</v>
      </c>
      <c r="H24" t="s">
        <v>66</v>
      </c>
      <c r="I24">
        <v>0</v>
      </c>
      <c r="J24">
        <v>0</v>
      </c>
      <c r="K24">
        <v>200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 t="s">
        <v>67</v>
      </c>
    </row>
    <row r="25" spans="1:27" x14ac:dyDescent="0.25">
      <c r="H25" t="s">
        <v>19</v>
      </c>
    </row>
    <row r="26" spans="1:27" x14ac:dyDescent="0.25">
      <c r="A26">
        <v>10</v>
      </c>
      <c r="B26">
        <v>3</v>
      </c>
      <c r="C26" t="s">
        <v>68</v>
      </c>
      <c r="D26" t="s">
        <v>69</v>
      </c>
      <c r="E26" t="s">
        <v>22</v>
      </c>
      <c r="F26" t="s">
        <v>70</v>
      </c>
      <c r="G26" t="str">
        <f>"201504005448"</f>
        <v>201504005448</v>
      </c>
      <c r="H26" t="s">
        <v>71</v>
      </c>
      <c r="I26">
        <v>0</v>
      </c>
      <c r="J26">
        <v>0</v>
      </c>
      <c r="K26">
        <v>200</v>
      </c>
      <c r="L26">
        <v>0</v>
      </c>
      <c r="M26">
        <v>130</v>
      </c>
      <c r="N26">
        <v>70</v>
      </c>
      <c r="O26">
        <v>30</v>
      </c>
      <c r="P26">
        <v>0</v>
      </c>
      <c r="Q26">
        <v>0</v>
      </c>
      <c r="R26">
        <v>30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1</v>
      </c>
      <c r="AA26" t="s">
        <v>72</v>
      </c>
    </row>
    <row r="27" spans="1:27" x14ac:dyDescent="0.25">
      <c r="H27" t="s">
        <v>73</v>
      </c>
    </row>
    <row r="28" spans="1:27" x14ac:dyDescent="0.25">
      <c r="A28">
        <v>11</v>
      </c>
      <c r="B28">
        <v>802</v>
      </c>
      <c r="C28" t="s">
        <v>74</v>
      </c>
      <c r="D28" t="s">
        <v>64</v>
      </c>
      <c r="E28" t="s">
        <v>46</v>
      </c>
      <c r="F28" t="s">
        <v>75</v>
      </c>
      <c r="G28" t="str">
        <f>"00010850"</f>
        <v>00010850</v>
      </c>
      <c r="H28" t="s">
        <v>76</v>
      </c>
      <c r="I28">
        <v>0</v>
      </c>
      <c r="J28">
        <v>0</v>
      </c>
      <c r="K28">
        <v>200</v>
      </c>
      <c r="L28">
        <v>200</v>
      </c>
      <c r="M28">
        <v>0</v>
      </c>
      <c r="N28">
        <v>70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77</v>
      </c>
    </row>
    <row r="29" spans="1:27" x14ac:dyDescent="0.25">
      <c r="H29" t="s">
        <v>19</v>
      </c>
    </row>
    <row r="30" spans="1:27" x14ac:dyDescent="0.25">
      <c r="A30">
        <v>12</v>
      </c>
      <c r="B30">
        <v>30</v>
      </c>
      <c r="C30" t="s">
        <v>78</v>
      </c>
      <c r="D30" t="s">
        <v>79</v>
      </c>
      <c r="E30" t="s">
        <v>80</v>
      </c>
      <c r="F30" t="s">
        <v>81</v>
      </c>
      <c r="G30" t="str">
        <f>"00011496"</f>
        <v>00011496</v>
      </c>
      <c r="H30">
        <v>957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30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1845</v>
      </c>
    </row>
    <row r="31" spans="1:27" x14ac:dyDescent="0.25">
      <c r="H31" t="s">
        <v>19</v>
      </c>
    </row>
    <row r="32" spans="1:27" x14ac:dyDescent="0.25">
      <c r="A32">
        <v>13</v>
      </c>
      <c r="B32">
        <v>360</v>
      </c>
      <c r="C32" t="s">
        <v>82</v>
      </c>
      <c r="D32" t="s">
        <v>15</v>
      </c>
      <c r="E32" t="s">
        <v>83</v>
      </c>
      <c r="F32" t="s">
        <v>84</v>
      </c>
      <c r="G32" t="str">
        <f>"00120704"</f>
        <v>00120704</v>
      </c>
      <c r="H32" t="s">
        <v>85</v>
      </c>
      <c r="I32">
        <v>0</v>
      </c>
      <c r="J32">
        <v>0</v>
      </c>
      <c r="K32">
        <v>200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82</v>
      </c>
      <c r="W32">
        <v>574</v>
      </c>
      <c r="X32">
        <v>0</v>
      </c>
      <c r="Z32">
        <v>0</v>
      </c>
      <c r="AA32" t="s">
        <v>86</v>
      </c>
    </row>
    <row r="33" spans="1:27" x14ac:dyDescent="0.25">
      <c r="H33" t="s">
        <v>32</v>
      </c>
    </row>
    <row r="34" spans="1:27" x14ac:dyDescent="0.25">
      <c r="A34">
        <v>14</v>
      </c>
      <c r="B34">
        <v>141</v>
      </c>
      <c r="C34" t="s">
        <v>87</v>
      </c>
      <c r="D34" t="s">
        <v>88</v>
      </c>
      <c r="E34" t="s">
        <v>89</v>
      </c>
      <c r="F34" t="s">
        <v>90</v>
      </c>
      <c r="G34" t="str">
        <f>"201401002678"</f>
        <v>201401002678</v>
      </c>
      <c r="H34" t="s">
        <v>91</v>
      </c>
      <c r="I34">
        <v>0</v>
      </c>
      <c r="J34">
        <v>400</v>
      </c>
      <c r="K34">
        <v>0</v>
      </c>
      <c r="L34">
        <v>0</v>
      </c>
      <c r="M34">
        <v>0</v>
      </c>
      <c r="N34">
        <v>50</v>
      </c>
      <c r="O34">
        <v>50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92</v>
      </c>
    </row>
    <row r="35" spans="1:27" x14ac:dyDescent="0.25">
      <c r="H35" t="s">
        <v>19</v>
      </c>
    </row>
    <row r="36" spans="1:27" x14ac:dyDescent="0.25">
      <c r="A36">
        <v>15</v>
      </c>
      <c r="B36">
        <v>285</v>
      </c>
      <c r="C36" t="s">
        <v>93</v>
      </c>
      <c r="D36" t="s">
        <v>64</v>
      </c>
      <c r="E36" t="s">
        <v>94</v>
      </c>
      <c r="F36" t="s">
        <v>95</v>
      </c>
      <c r="G36" t="str">
        <f>"201402004392"</f>
        <v>201402004392</v>
      </c>
      <c r="H36" t="s">
        <v>96</v>
      </c>
      <c r="I36">
        <v>0</v>
      </c>
      <c r="J36">
        <v>0</v>
      </c>
      <c r="K36">
        <v>200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 t="s">
        <v>97</v>
      </c>
    </row>
    <row r="37" spans="1:27" x14ac:dyDescent="0.25">
      <c r="H37" t="s">
        <v>32</v>
      </c>
    </row>
    <row r="38" spans="1:27" x14ac:dyDescent="0.25">
      <c r="A38">
        <v>16</v>
      </c>
      <c r="B38">
        <v>768</v>
      </c>
      <c r="C38" t="s">
        <v>98</v>
      </c>
      <c r="D38" t="s">
        <v>99</v>
      </c>
      <c r="E38" t="s">
        <v>100</v>
      </c>
      <c r="F38" t="s">
        <v>101</v>
      </c>
      <c r="G38" t="str">
        <f>"00010477"</f>
        <v>00010477</v>
      </c>
      <c r="H38" t="s">
        <v>96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97</v>
      </c>
    </row>
    <row r="39" spans="1:27" x14ac:dyDescent="0.25">
      <c r="H39" t="s">
        <v>32</v>
      </c>
    </row>
    <row r="40" spans="1:27" x14ac:dyDescent="0.25">
      <c r="A40">
        <v>17</v>
      </c>
      <c r="B40">
        <v>695</v>
      </c>
      <c r="C40" t="s">
        <v>102</v>
      </c>
      <c r="D40" t="s">
        <v>103</v>
      </c>
      <c r="E40" t="s">
        <v>46</v>
      </c>
      <c r="F40" t="s">
        <v>104</v>
      </c>
      <c r="G40" t="str">
        <f>"201410006345"</f>
        <v>201410006345</v>
      </c>
      <c r="H40" t="s">
        <v>105</v>
      </c>
      <c r="I40">
        <v>0</v>
      </c>
      <c r="J40">
        <v>0</v>
      </c>
      <c r="K40">
        <v>0</v>
      </c>
      <c r="L40">
        <v>260</v>
      </c>
      <c r="M40">
        <v>0</v>
      </c>
      <c r="N40">
        <v>70</v>
      </c>
      <c r="O40">
        <v>30</v>
      </c>
      <c r="P40">
        <v>0</v>
      </c>
      <c r="Q40">
        <v>30</v>
      </c>
      <c r="R40">
        <v>0</v>
      </c>
      <c r="S40">
        <v>0</v>
      </c>
      <c r="T40">
        <v>0</v>
      </c>
      <c r="U40">
        <v>0</v>
      </c>
      <c r="V40">
        <v>80</v>
      </c>
      <c r="W40">
        <v>560</v>
      </c>
      <c r="X40">
        <v>0</v>
      </c>
      <c r="Z40">
        <v>0</v>
      </c>
      <c r="AA40" t="s">
        <v>106</v>
      </c>
    </row>
    <row r="41" spans="1:27" x14ac:dyDescent="0.25">
      <c r="H41" t="s">
        <v>32</v>
      </c>
    </row>
    <row r="42" spans="1:27" x14ac:dyDescent="0.25">
      <c r="A42">
        <v>18</v>
      </c>
      <c r="B42">
        <v>117</v>
      </c>
      <c r="C42" t="s">
        <v>107</v>
      </c>
      <c r="D42" t="s">
        <v>27</v>
      </c>
      <c r="E42" t="s">
        <v>40</v>
      </c>
      <c r="F42" t="s">
        <v>108</v>
      </c>
      <c r="G42" t="str">
        <f>"00010751"</f>
        <v>00010751</v>
      </c>
      <c r="H42">
        <v>715</v>
      </c>
      <c r="I42">
        <v>0</v>
      </c>
      <c r="J42">
        <v>0</v>
      </c>
      <c r="K42">
        <v>200</v>
      </c>
      <c r="L42">
        <v>200</v>
      </c>
      <c r="M42">
        <v>30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1803</v>
      </c>
    </row>
    <row r="43" spans="1:27" x14ac:dyDescent="0.25">
      <c r="H43" t="s">
        <v>19</v>
      </c>
    </row>
    <row r="44" spans="1:27" x14ac:dyDescent="0.25">
      <c r="A44">
        <v>19</v>
      </c>
      <c r="B44">
        <v>361</v>
      </c>
      <c r="C44" t="s">
        <v>109</v>
      </c>
      <c r="D44" t="s">
        <v>110</v>
      </c>
      <c r="E44" t="s">
        <v>35</v>
      </c>
      <c r="F44" t="s">
        <v>111</v>
      </c>
      <c r="G44" t="str">
        <f>"201410004099"</f>
        <v>201410004099</v>
      </c>
      <c r="H44" t="s">
        <v>112</v>
      </c>
      <c r="I44">
        <v>0</v>
      </c>
      <c r="J44">
        <v>0</v>
      </c>
      <c r="K44">
        <v>0</v>
      </c>
      <c r="L44">
        <v>200</v>
      </c>
      <c r="M44">
        <v>30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113</v>
      </c>
    </row>
    <row r="45" spans="1:27" x14ac:dyDescent="0.25">
      <c r="H45" t="s">
        <v>19</v>
      </c>
    </row>
    <row r="46" spans="1:27" x14ac:dyDescent="0.25">
      <c r="A46">
        <v>20</v>
      </c>
      <c r="B46">
        <v>331</v>
      </c>
      <c r="C46" t="s">
        <v>114</v>
      </c>
      <c r="D46" t="s">
        <v>15</v>
      </c>
      <c r="E46" t="s">
        <v>27</v>
      </c>
      <c r="F46" t="s">
        <v>115</v>
      </c>
      <c r="G46" t="str">
        <f>"201504005420"</f>
        <v>201504005420</v>
      </c>
      <c r="H46">
        <v>825</v>
      </c>
      <c r="I46">
        <v>150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1793</v>
      </c>
    </row>
    <row r="47" spans="1:27" x14ac:dyDescent="0.25">
      <c r="H47" t="s">
        <v>19</v>
      </c>
    </row>
    <row r="48" spans="1:27" x14ac:dyDescent="0.25">
      <c r="A48">
        <v>21</v>
      </c>
      <c r="B48">
        <v>713</v>
      </c>
      <c r="C48" t="s">
        <v>116</v>
      </c>
      <c r="D48" t="s">
        <v>46</v>
      </c>
      <c r="E48" t="s">
        <v>117</v>
      </c>
      <c r="F48" t="s">
        <v>118</v>
      </c>
      <c r="G48" t="str">
        <f>"201409007180"</f>
        <v>201409007180</v>
      </c>
      <c r="H48" t="s">
        <v>105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70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119</v>
      </c>
    </row>
    <row r="49" spans="1:27" x14ac:dyDescent="0.25">
      <c r="H49" t="s">
        <v>19</v>
      </c>
    </row>
    <row r="50" spans="1:27" x14ac:dyDescent="0.25">
      <c r="A50">
        <v>22</v>
      </c>
      <c r="B50">
        <v>198</v>
      </c>
      <c r="C50" t="s">
        <v>120</v>
      </c>
      <c r="D50" t="s">
        <v>121</v>
      </c>
      <c r="E50" t="s">
        <v>122</v>
      </c>
      <c r="F50" t="s">
        <v>123</v>
      </c>
      <c r="G50" t="str">
        <f>"00227292"</f>
        <v>00227292</v>
      </c>
      <c r="H50" t="s">
        <v>124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75</v>
      </c>
      <c r="W50">
        <v>525</v>
      </c>
      <c r="X50">
        <v>0</v>
      </c>
      <c r="Z50">
        <v>0</v>
      </c>
      <c r="AA50" t="s">
        <v>125</v>
      </c>
    </row>
    <row r="51" spans="1:27" x14ac:dyDescent="0.25">
      <c r="H51" t="s">
        <v>19</v>
      </c>
    </row>
    <row r="52" spans="1:27" x14ac:dyDescent="0.25">
      <c r="A52">
        <v>23</v>
      </c>
      <c r="B52">
        <v>767</v>
      </c>
      <c r="C52" t="s">
        <v>126</v>
      </c>
      <c r="D52" t="s">
        <v>127</v>
      </c>
      <c r="E52" t="s">
        <v>128</v>
      </c>
      <c r="F52" t="s">
        <v>129</v>
      </c>
      <c r="G52" t="str">
        <f>"00215742"</f>
        <v>00215742</v>
      </c>
      <c r="H52">
        <v>1001</v>
      </c>
      <c r="I52">
        <v>0</v>
      </c>
      <c r="J52">
        <v>400</v>
      </c>
      <c r="K52">
        <v>0</v>
      </c>
      <c r="L52">
        <v>260</v>
      </c>
      <c r="M52">
        <v>0</v>
      </c>
      <c r="N52">
        <v>70</v>
      </c>
      <c r="O52">
        <v>0</v>
      </c>
      <c r="P52">
        <v>50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0</v>
      </c>
      <c r="AA52">
        <v>1781</v>
      </c>
    </row>
    <row r="53" spans="1:27" x14ac:dyDescent="0.25">
      <c r="H53" t="s">
        <v>19</v>
      </c>
    </row>
    <row r="54" spans="1:27" x14ac:dyDescent="0.25">
      <c r="A54">
        <v>24</v>
      </c>
      <c r="B54">
        <v>777</v>
      </c>
      <c r="C54" t="s">
        <v>130</v>
      </c>
      <c r="D54" t="s">
        <v>131</v>
      </c>
      <c r="E54" t="s">
        <v>15</v>
      </c>
      <c r="F54" t="s">
        <v>132</v>
      </c>
      <c r="G54" t="str">
        <f>"201402008922"</f>
        <v>201402008922</v>
      </c>
      <c r="H54" t="s">
        <v>133</v>
      </c>
      <c r="I54">
        <v>0</v>
      </c>
      <c r="J54">
        <v>0</v>
      </c>
      <c r="K54">
        <v>0</v>
      </c>
      <c r="L54">
        <v>200</v>
      </c>
      <c r="M54">
        <v>30</v>
      </c>
      <c r="N54">
        <v>70</v>
      </c>
      <c r="O54">
        <v>50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80</v>
      </c>
      <c r="W54">
        <v>560</v>
      </c>
      <c r="X54">
        <v>0</v>
      </c>
      <c r="Z54">
        <v>0</v>
      </c>
      <c r="AA54" t="s">
        <v>134</v>
      </c>
    </row>
    <row r="55" spans="1:27" x14ac:dyDescent="0.25">
      <c r="H55" t="s">
        <v>19</v>
      </c>
    </row>
    <row r="56" spans="1:27" x14ac:dyDescent="0.25">
      <c r="A56">
        <v>25</v>
      </c>
      <c r="B56">
        <v>443</v>
      </c>
      <c r="C56" t="s">
        <v>135</v>
      </c>
      <c r="D56" t="s">
        <v>15</v>
      </c>
      <c r="E56" t="s">
        <v>136</v>
      </c>
      <c r="F56" t="s">
        <v>137</v>
      </c>
      <c r="G56" t="str">
        <f>"00005234"</f>
        <v>00005234</v>
      </c>
      <c r="H56" t="s">
        <v>138</v>
      </c>
      <c r="I56">
        <v>0</v>
      </c>
      <c r="J56">
        <v>400</v>
      </c>
      <c r="K56">
        <v>0</v>
      </c>
      <c r="L56">
        <v>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139</v>
      </c>
    </row>
    <row r="57" spans="1:27" x14ac:dyDescent="0.25">
      <c r="H57" t="s">
        <v>19</v>
      </c>
    </row>
    <row r="58" spans="1:27" x14ac:dyDescent="0.25">
      <c r="A58">
        <v>26</v>
      </c>
      <c r="B58">
        <v>809</v>
      </c>
      <c r="C58" t="s">
        <v>140</v>
      </c>
      <c r="D58" t="s">
        <v>141</v>
      </c>
      <c r="E58" t="s">
        <v>142</v>
      </c>
      <c r="F58" t="s">
        <v>143</v>
      </c>
      <c r="G58" t="str">
        <f>"201402002948"</f>
        <v>201402002948</v>
      </c>
      <c r="H58">
        <v>913</v>
      </c>
      <c r="I58">
        <v>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1771</v>
      </c>
    </row>
    <row r="59" spans="1:27" x14ac:dyDescent="0.25">
      <c r="H59" t="s">
        <v>32</v>
      </c>
    </row>
    <row r="60" spans="1:27" x14ac:dyDescent="0.25">
      <c r="A60">
        <v>27</v>
      </c>
      <c r="B60">
        <v>314</v>
      </c>
      <c r="C60" t="s">
        <v>144</v>
      </c>
      <c r="D60" t="s">
        <v>145</v>
      </c>
      <c r="E60" t="s">
        <v>146</v>
      </c>
      <c r="F60" t="s">
        <v>147</v>
      </c>
      <c r="G60" t="str">
        <f>"00110229"</f>
        <v>00110229</v>
      </c>
      <c r="H60" t="s">
        <v>148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50</v>
      </c>
      <c r="R60">
        <v>50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 t="s">
        <v>149</v>
      </c>
    </row>
    <row r="61" spans="1:27" x14ac:dyDescent="0.25">
      <c r="H61" t="s">
        <v>19</v>
      </c>
    </row>
    <row r="62" spans="1:27" x14ac:dyDescent="0.25">
      <c r="A62">
        <v>28</v>
      </c>
      <c r="B62">
        <v>503</v>
      </c>
      <c r="C62" t="s">
        <v>150</v>
      </c>
      <c r="D62" t="s">
        <v>151</v>
      </c>
      <c r="E62" t="s">
        <v>64</v>
      </c>
      <c r="F62" t="s">
        <v>152</v>
      </c>
      <c r="G62" t="str">
        <f>"00221972"</f>
        <v>00221972</v>
      </c>
      <c r="H62" t="s">
        <v>112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153</v>
      </c>
    </row>
    <row r="63" spans="1:27" x14ac:dyDescent="0.25">
      <c r="H63" t="s">
        <v>32</v>
      </c>
    </row>
    <row r="64" spans="1:27" x14ac:dyDescent="0.25">
      <c r="A64">
        <v>29</v>
      </c>
      <c r="B64">
        <v>730</v>
      </c>
      <c r="C64" t="s">
        <v>154</v>
      </c>
      <c r="D64" t="s">
        <v>155</v>
      </c>
      <c r="E64" t="s">
        <v>35</v>
      </c>
      <c r="F64" t="s">
        <v>156</v>
      </c>
      <c r="G64" t="str">
        <f>"201409002763"</f>
        <v>201409002763</v>
      </c>
      <c r="H64" t="s">
        <v>157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30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158</v>
      </c>
    </row>
    <row r="65" spans="1:27" x14ac:dyDescent="0.25">
      <c r="H65" t="s">
        <v>19</v>
      </c>
    </row>
    <row r="66" spans="1:27" x14ac:dyDescent="0.25">
      <c r="A66">
        <v>30</v>
      </c>
      <c r="B66">
        <v>560</v>
      </c>
      <c r="C66" t="s">
        <v>159</v>
      </c>
      <c r="D66" t="s">
        <v>15</v>
      </c>
      <c r="E66" t="s">
        <v>46</v>
      </c>
      <c r="F66" t="s">
        <v>160</v>
      </c>
      <c r="G66" t="str">
        <f>"201410002952"</f>
        <v>201410002952</v>
      </c>
      <c r="H66" t="s">
        <v>161</v>
      </c>
      <c r="I66">
        <v>0</v>
      </c>
      <c r="J66">
        <v>400</v>
      </c>
      <c r="K66">
        <v>0</v>
      </c>
      <c r="L66">
        <v>0</v>
      </c>
      <c r="M66">
        <v>0</v>
      </c>
      <c r="N66">
        <v>70</v>
      </c>
      <c r="O66">
        <v>0</v>
      </c>
      <c r="P66">
        <v>50</v>
      </c>
      <c r="Q66">
        <v>0</v>
      </c>
      <c r="R66">
        <v>0</v>
      </c>
      <c r="S66">
        <v>0</v>
      </c>
      <c r="T66">
        <v>0</v>
      </c>
      <c r="U66">
        <v>0</v>
      </c>
      <c r="V66">
        <v>42</v>
      </c>
      <c r="W66">
        <v>294</v>
      </c>
      <c r="X66">
        <v>0</v>
      </c>
      <c r="Z66">
        <v>0</v>
      </c>
      <c r="AA66" t="s">
        <v>162</v>
      </c>
    </row>
    <row r="67" spans="1:27" x14ac:dyDescent="0.25">
      <c r="H67" t="s">
        <v>19</v>
      </c>
    </row>
    <row r="68" spans="1:27" x14ac:dyDescent="0.25">
      <c r="A68">
        <v>31</v>
      </c>
      <c r="B68">
        <v>460</v>
      </c>
      <c r="C68" t="s">
        <v>163</v>
      </c>
      <c r="D68" t="s">
        <v>164</v>
      </c>
      <c r="E68" t="s">
        <v>131</v>
      </c>
      <c r="F68" t="s">
        <v>165</v>
      </c>
      <c r="G68" t="str">
        <f>"200809001139"</f>
        <v>200809001139</v>
      </c>
      <c r="H68" t="s">
        <v>166</v>
      </c>
      <c r="I68">
        <v>0</v>
      </c>
      <c r="J68">
        <v>400</v>
      </c>
      <c r="K68">
        <v>0</v>
      </c>
      <c r="L68">
        <v>200</v>
      </c>
      <c r="M68">
        <v>0</v>
      </c>
      <c r="N68">
        <v>70</v>
      </c>
      <c r="O68">
        <v>0</v>
      </c>
      <c r="P68">
        <v>50</v>
      </c>
      <c r="Q68">
        <v>0</v>
      </c>
      <c r="R68">
        <v>0</v>
      </c>
      <c r="S68">
        <v>0</v>
      </c>
      <c r="T68">
        <v>0</v>
      </c>
      <c r="U68">
        <v>0</v>
      </c>
      <c r="V68">
        <v>47</v>
      </c>
      <c r="W68">
        <v>329</v>
      </c>
      <c r="X68">
        <v>0</v>
      </c>
      <c r="Z68">
        <v>0</v>
      </c>
      <c r="AA68" t="s">
        <v>167</v>
      </c>
    </row>
    <row r="69" spans="1:27" x14ac:dyDescent="0.25">
      <c r="H69" t="s">
        <v>32</v>
      </c>
    </row>
    <row r="70" spans="1:27" x14ac:dyDescent="0.25">
      <c r="A70">
        <v>32</v>
      </c>
      <c r="B70">
        <v>196</v>
      </c>
      <c r="C70" t="s">
        <v>168</v>
      </c>
      <c r="D70" t="s">
        <v>169</v>
      </c>
      <c r="E70" t="s">
        <v>52</v>
      </c>
      <c r="F70" t="s">
        <v>170</v>
      </c>
      <c r="G70" t="str">
        <f>"201504004797"</f>
        <v>201504004797</v>
      </c>
      <c r="H70" t="s">
        <v>171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50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 t="s">
        <v>172</v>
      </c>
    </row>
    <row r="71" spans="1:27" x14ac:dyDescent="0.25">
      <c r="H71" t="s">
        <v>32</v>
      </c>
    </row>
    <row r="72" spans="1:27" x14ac:dyDescent="0.25">
      <c r="A72">
        <v>33</v>
      </c>
      <c r="B72">
        <v>107</v>
      </c>
      <c r="C72" t="s">
        <v>173</v>
      </c>
      <c r="D72" t="s">
        <v>174</v>
      </c>
      <c r="E72" t="s">
        <v>27</v>
      </c>
      <c r="F72" t="s">
        <v>175</v>
      </c>
      <c r="G72" t="str">
        <f>"00224808"</f>
        <v>00224808</v>
      </c>
      <c r="H72" t="s">
        <v>176</v>
      </c>
      <c r="I72">
        <v>0</v>
      </c>
      <c r="J72">
        <v>400</v>
      </c>
      <c r="K72">
        <v>0</v>
      </c>
      <c r="L72">
        <v>200</v>
      </c>
      <c r="M72">
        <v>0</v>
      </c>
      <c r="N72">
        <v>70</v>
      </c>
      <c r="O72">
        <v>0</v>
      </c>
      <c r="P72">
        <v>0</v>
      </c>
      <c r="Q72">
        <v>30</v>
      </c>
      <c r="R72">
        <v>0</v>
      </c>
      <c r="S72">
        <v>0</v>
      </c>
      <c r="T72">
        <v>0</v>
      </c>
      <c r="U72">
        <v>0</v>
      </c>
      <c r="V72">
        <v>26</v>
      </c>
      <c r="W72">
        <v>182</v>
      </c>
      <c r="X72">
        <v>0</v>
      </c>
      <c r="Z72">
        <v>0</v>
      </c>
      <c r="AA72" t="s">
        <v>177</v>
      </c>
    </row>
    <row r="73" spans="1:27" x14ac:dyDescent="0.25">
      <c r="H73" t="s">
        <v>19</v>
      </c>
    </row>
    <row r="74" spans="1:27" x14ac:dyDescent="0.25">
      <c r="A74">
        <v>34</v>
      </c>
      <c r="B74">
        <v>44</v>
      </c>
      <c r="C74" t="s">
        <v>178</v>
      </c>
      <c r="D74" t="s">
        <v>179</v>
      </c>
      <c r="E74" t="s">
        <v>52</v>
      </c>
      <c r="F74" t="s">
        <v>180</v>
      </c>
      <c r="G74" t="str">
        <f>"201409006009"</f>
        <v>201409006009</v>
      </c>
      <c r="H74" t="s">
        <v>85</v>
      </c>
      <c r="I74">
        <v>0</v>
      </c>
      <c r="J74">
        <v>0</v>
      </c>
      <c r="K74">
        <v>0</v>
      </c>
      <c r="L74">
        <v>260</v>
      </c>
      <c r="M74">
        <v>0</v>
      </c>
      <c r="N74">
        <v>70</v>
      </c>
      <c r="O74">
        <v>30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 t="s">
        <v>181</v>
      </c>
    </row>
    <row r="75" spans="1:27" x14ac:dyDescent="0.25">
      <c r="H75" t="s">
        <v>19</v>
      </c>
    </row>
    <row r="76" spans="1:27" x14ac:dyDescent="0.25">
      <c r="A76">
        <v>35</v>
      </c>
      <c r="B76">
        <v>168</v>
      </c>
      <c r="C76" t="s">
        <v>182</v>
      </c>
      <c r="D76" t="s">
        <v>15</v>
      </c>
      <c r="E76" t="s">
        <v>35</v>
      </c>
      <c r="F76" t="s">
        <v>183</v>
      </c>
      <c r="G76" t="str">
        <f>"201410007616"</f>
        <v>201410007616</v>
      </c>
      <c r="H76" t="s">
        <v>105</v>
      </c>
      <c r="I76">
        <v>0</v>
      </c>
      <c r="J76">
        <v>0</v>
      </c>
      <c r="K76">
        <v>0</v>
      </c>
      <c r="L76">
        <v>260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184</v>
      </c>
    </row>
    <row r="77" spans="1:27" x14ac:dyDescent="0.25">
      <c r="H77" t="s">
        <v>32</v>
      </c>
    </row>
    <row r="78" spans="1:27" x14ac:dyDescent="0.25">
      <c r="A78">
        <v>36</v>
      </c>
      <c r="B78">
        <v>687</v>
      </c>
      <c r="C78" t="s">
        <v>185</v>
      </c>
      <c r="D78" t="s">
        <v>64</v>
      </c>
      <c r="E78" t="s">
        <v>35</v>
      </c>
      <c r="F78" t="s">
        <v>186</v>
      </c>
      <c r="G78" t="str">
        <f>"201410003400"</f>
        <v>201410003400</v>
      </c>
      <c r="H78" t="s">
        <v>133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187</v>
      </c>
    </row>
    <row r="79" spans="1:27" x14ac:dyDescent="0.25">
      <c r="H79" t="s">
        <v>32</v>
      </c>
    </row>
    <row r="80" spans="1:27" x14ac:dyDescent="0.25">
      <c r="A80">
        <v>37</v>
      </c>
      <c r="B80">
        <v>653</v>
      </c>
      <c r="C80" t="s">
        <v>188</v>
      </c>
      <c r="D80" t="s">
        <v>189</v>
      </c>
      <c r="E80" t="s">
        <v>190</v>
      </c>
      <c r="F80" t="s">
        <v>191</v>
      </c>
      <c r="G80" t="str">
        <f>"00227283"</f>
        <v>00227283</v>
      </c>
      <c r="H80" t="s">
        <v>192</v>
      </c>
      <c r="I80">
        <v>0</v>
      </c>
      <c r="J80">
        <v>0</v>
      </c>
      <c r="K80">
        <v>0</v>
      </c>
      <c r="L80">
        <v>200</v>
      </c>
      <c r="M80">
        <v>0</v>
      </c>
      <c r="N80">
        <v>70</v>
      </c>
      <c r="O80">
        <v>30</v>
      </c>
      <c r="P80">
        <v>0</v>
      </c>
      <c r="Q80">
        <v>0</v>
      </c>
      <c r="R80">
        <v>30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 t="s">
        <v>193</v>
      </c>
    </row>
    <row r="81" spans="1:27" x14ac:dyDescent="0.25">
      <c r="H81" t="s">
        <v>32</v>
      </c>
    </row>
    <row r="82" spans="1:27" x14ac:dyDescent="0.25">
      <c r="A82">
        <v>38</v>
      </c>
      <c r="B82">
        <v>600</v>
      </c>
      <c r="C82" t="s">
        <v>194</v>
      </c>
      <c r="D82" t="s">
        <v>51</v>
      </c>
      <c r="E82" t="s">
        <v>27</v>
      </c>
      <c r="F82" t="s">
        <v>195</v>
      </c>
      <c r="G82" t="str">
        <f>"201410005745"</f>
        <v>201410005745</v>
      </c>
      <c r="H82" t="s">
        <v>196</v>
      </c>
      <c r="I82">
        <v>0</v>
      </c>
      <c r="J82">
        <v>0</v>
      </c>
      <c r="K82">
        <v>0</v>
      </c>
      <c r="L82">
        <v>200</v>
      </c>
      <c r="M82">
        <v>30</v>
      </c>
      <c r="N82">
        <v>30</v>
      </c>
      <c r="O82">
        <v>0</v>
      </c>
      <c r="P82">
        <v>0</v>
      </c>
      <c r="Q82">
        <v>0</v>
      </c>
      <c r="R82">
        <v>30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197</v>
      </c>
    </row>
    <row r="83" spans="1:27" x14ac:dyDescent="0.25">
      <c r="H83" t="s">
        <v>19</v>
      </c>
    </row>
    <row r="84" spans="1:27" x14ac:dyDescent="0.25">
      <c r="A84">
        <v>39</v>
      </c>
      <c r="B84">
        <v>617</v>
      </c>
      <c r="C84" t="s">
        <v>198</v>
      </c>
      <c r="D84" t="s">
        <v>199</v>
      </c>
      <c r="E84" t="s">
        <v>64</v>
      </c>
      <c r="F84" t="s">
        <v>200</v>
      </c>
      <c r="G84" t="str">
        <f>"201304002301"</f>
        <v>201304002301</v>
      </c>
      <c r="H84" t="s">
        <v>201</v>
      </c>
      <c r="I84">
        <v>0</v>
      </c>
      <c r="J84">
        <v>0</v>
      </c>
      <c r="K84">
        <v>0</v>
      </c>
      <c r="L84">
        <v>200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202</v>
      </c>
    </row>
    <row r="85" spans="1:27" x14ac:dyDescent="0.25">
      <c r="H85" t="s">
        <v>19</v>
      </c>
    </row>
    <row r="86" spans="1:27" x14ac:dyDescent="0.25">
      <c r="A86">
        <v>40</v>
      </c>
      <c r="B86">
        <v>688</v>
      </c>
      <c r="C86" t="s">
        <v>203</v>
      </c>
      <c r="D86" t="s">
        <v>57</v>
      </c>
      <c r="E86" t="s">
        <v>204</v>
      </c>
      <c r="F86" t="s">
        <v>205</v>
      </c>
      <c r="G86" t="str">
        <f>"00012499"</f>
        <v>00012499</v>
      </c>
      <c r="H86" t="s">
        <v>206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30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 t="s">
        <v>207</v>
      </c>
    </row>
    <row r="87" spans="1:27" x14ac:dyDescent="0.25">
      <c r="H87" t="s">
        <v>32</v>
      </c>
    </row>
    <row r="88" spans="1:27" x14ac:dyDescent="0.25">
      <c r="A88">
        <v>41</v>
      </c>
      <c r="B88">
        <v>791</v>
      </c>
      <c r="C88" t="s">
        <v>208</v>
      </c>
      <c r="D88" t="s">
        <v>209</v>
      </c>
      <c r="E88" t="s">
        <v>46</v>
      </c>
      <c r="F88" t="s">
        <v>210</v>
      </c>
      <c r="G88" t="str">
        <f>"00159961"</f>
        <v>00159961</v>
      </c>
      <c r="H88" t="s">
        <v>211</v>
      </c>
      <c r="I88">
        <v>0</v>
      </c>
      <c r="J88">
        <v>0</v>
      </c>
      <c r="K88">
        <v>0</v>
      </c>
      <c r="L88">
        <v>200</v>
      </c>
      <c r="M88">
        <v>0</v>
      </c>
      <c r="N88">
        <v>70</v>
      </c>
      <c r="O88">
        <v>50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 t="s">
        <v>212</v>
      </c>
    </row>
    <row r="89" spans="1:27" x14ac:dyDescent="0.25">
      <c r="H89" t="s">
        <v>19</v>
      </c>
    </row>
    <row r="90" spans="1:27" x14ac:dyDescent="0.25">
      <c r="A90">
        <v>42</v>
      </c>
      <c r="B90">
        <v>139</v>
      </c>
      <c r="C90" t="s">
        <v>213</v>
      </c>
      <c r="D90" t="s">
        <v>110</v>
      </c>
      <c r="E90" t="s">
        <v>15</v>
      </c>
      <c r="F90" t="s">
        <v>214</v>
      </c>
      <c r="G90" t="str">
        <f>"00226697"</f>
        <v>00226697</v>
      </c>
      <c r="H90" t="s">
        <v>215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 t="s">
        <v>216</v>
      </c>
    </row>
    <row r="91" spans="1:27" x14ac:dyDescent="0.25">
      <c r="H91" t="s">
        <v>19</v>
      </c>
    </row>
    <row r="92" spans="1:27" x14ac:dyDescent="0.25">
      <c r="A92">
        <v>43</v>
      </c>
      <c r="B92">
        <v>282</v>
      </c>
      <c r="C92" t="s">
        <v>217</v>
      </c>
      <c r="D92" t="s">
        <v>218</v>
      </c>
      <c r="E92" t="s">
        <v>64</v>
      </c>
      <c r="F92" t="s">
        <v>219</v>
      </c>
      <c r="G92" t="str">
        <f>"200803000519"</f>
        <v>200803000519</v>
      </c>
      <c r="H92" t="s">
        <v>17</v>
      </c>
      <c r="I92">
        <v>0</v>
      </c>
      <c r="J92">
        <v>0</v>
      </c>
      <c r="K92">
        <v>0</v>
      </c>
      <c r="L92">
        <v>200</v>
      </c>
      <c r="M92">
        <v>0</v>
      </c>
      <c r="N92">
        <v>70</v>
      </c>
      <c r="O92">
        <v>30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77</v>
      </c>
      <c r="W92">
        <v>539</v>
      </c>
      <c r="X92">
        <v>0</v>
      </c>
      <c r="Z92">
        <v>0</v>
      </c>
      <c r="AA92" t="s">
        <v>220</v>
      </c>
    </row>
    <row r="93" spans="1:27" x14ac:dyDescent="0.25">
      <c r="H93" t="s">
        <v>73</v>
      </c>
    </row>
    <row r="94" spans="1:27" x14ac:dyDescent="0.25">
      <c r="A94">
        <v>44</v>
      </c>
      <c r="B94">
        <v>549</v>
      </c>
      <c r="C94" t="s">
        <v>221</v>
      </c>
      <c r="D94" t="s">
        <v>222</v>
      </c>
      <c r="E94" t="s">
        <v>46</v>
      </c>
      <c r="F94" t="s">
        <v>223</v>
      </c>
      <c r="G94" t="str">
        <f>"201504002670"</f>
        <v>201504002670</v>
      </c>
      <c r="H94" t="s">
        <v>224</v>
      </c>
      <c r="I94">
        <v>0</v>
      </c>
      <c r="J94">
        <v>0</v>
      </c>
      <c r="K94">
        <v>0</v>
      </c>
      <c r="L94">
        <v>200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225</v>
      </c>
    </row>
    <row r="95" spans="1:27" x14ac:dyDescent="0.25">
      <c r="H95" t="s">
        <v>32</v>
      </c>
    </row>
    <row r="96" spans="1:27" x14ac:dyDescent="0.25">
      <c r="A96">
        <v>45</v>
      </c>
      <c r="B96">
        <v>740</v>
      </c>
      <c r="C96" t="s">
        <v>226</v>
      </c>
      <c r="D96" t="s">
        <v>227</v>
      </c>
      <c r="E96" t="s">
        <v>46</v>
      </c>
      <c r="F96" t="s">
        <v>228</v>
      </c>
      <c r="G96" t="str">
        <f>"201402008974"</f>
        <v>201402008974</v>
      </c>
      <c r="H96" t="s">
        <v>66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30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 t="s">
        <v>229</v>
      </c>
    </row>
    <row r="97" spans="1:27" x14ac:dyDescent="0.25">
      <c r="H97" t="s">
        <v>19</v>
      </c>
    </row>
    <row r="98" spans="1:27" x14ac:dyDescent="0.25">
      <c r="A98">
        <v>46</v>
      </c>
      <c r="B98">
        <v>73</v>
      </c>
      <c r="C98" t="s">
        <v>230</v>
      </c>
      <c r="D98" t="s">
        <v>231</v>
      </c>
      <c r="E98" t="s">
        <v>232</v>
      </c>
      <c r="F98" t="s">
        <v>233</v>
      </c>
      <c r="G98" t="str">
        <f>"200802000225"</f>
        <v>200802000225</v>
      </c>
      <c r="H98" t="s">
        <v>234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235</v>
      </c>
    </row>
    <row r="99" spans="1:27" x14ac:dyDescent="0.25">
      <c r="H99" t="s">
        <v>19</v>
      </c>
    </row>
    <row r="100" spans="1:27" x14ac:dyDescent="0.25">
      <c r="A100">
        <v>47</v>
      </c>
      <c r="B100">
        <v>794</v>
      </c>
      <c r="C100" t="s">
        <v>236</v>
      </c>
      <c r="D100" t="s">
        <v>51</v>
      </c>
      <c r="E100" t="s">
        <v>117</v>
      </c>
      <c r="F100" t="s">
        <v>237</v>
      </c>
      <c r="G100" t="str">
        <f>"201504004288"</f>
        <v>201504004288</v>
      </c>
      <c r="H100" t="s">
        <v>238</v>
      </c>
      <c r="I100">
        <v>0</v>
      </c>
      <c r="J100">
        <v>0</v>
      </c>
      <c r="K100">
        <v>0</v>
      </c>
      <c r="L100">
        <v>200</v>
      </c>
      <c r="M100">
        <v>0</v>
      </c>
      <c r="N100">
        <v>70</v>
      </c>
      <c r="O100">
        <v>50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 t="s">
        <v>239</v>
      </c>
    </row>
    <row r="101" spans="1:27" x14ac:dyDescent="0.25">
      <c r="H101" t="s">
        <v>19</v>
      </c>
    </row>
    <row r="102" spans="1:27" x14ac:dyDescent="0.25">
      <c r="A102">
        <v>48</v>
      </c>
      <c r="B102">
        <v>370</v>
      </c>
      <c r="C102" t="s">
        <v>240</v>
      </c>
      <c r="D102" t="s">
        <v>46</v>
      </c>
      <c r="E102" t="s">
        <v>80</v>
      </c>
      <c r="F102" t="s">
        <v>241</v>
      </c>
      <c r="G102" t="str">
        <f>"200712002094"</f>
        <v>200712002094</v>
      </c>
      <c r="H102" t="s">
        <v>242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 t="s">
        <v>243</v>
      </c>
    </row>
    <row r="103" spans="1:27" x14ac:dyDescent="0.25">
      <c r="H103" t="s">
        <v>19</v>
      </c>
    </row>
    <row r="104" spans="1:27" x14ac:dyDescent="0.25">
      <c r="A104">
        <v>49</v>
      </c>
      <c r="B104">
        <v>52</v>
      </c>
      <c r="C104" t="s">
        <v>244</v>
      </c>
      <c r="D104" t="s">
        <v>245</v>
      </c>
      <c r="E104" t="s">
        <v>246</v>
      </c>
      <c r="F104" t="s">
        <v>247</v>
      </c>
      <c r="G104" t="str">
        <f>"200801010594"</f>
        <v>200801010594</v>
      </c>
      <c r="H104" t="s">
        <v>248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50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 t="s">
        <v>249</v>
      </c>
    </row>
    <row r="105" spans="1:27" x14ac:dyDescent="0.25">
      <c r="H105" t="s">
        <v>19</v>
      </c>
    </row>
    <row r="106" spans="1:27" x14ac:dyDescent="0.25">
      <c r="A106">
        <v>50</v>
      </c>
      <c r="B106">
        <v>266</v>
      </c>
      <c r="C106" t="s">
        <v>250</v>
      </c>
      <c r="D106" t="s">
        <v>64</v>
      </c>
      <c r="E106" t="s">
        <v>151</v>
      </c>
      <c r="F106" t="s">
        <v>251</v>
      </c>
      <c r="G106" t="str">
        <f>"200801006314"</f>
        <v>200801006314</v>
      </c>
      <c r="H106" t="s">
        <v>252</v>
      </c>
      <c r="I106">
        <v>150</v>
      </c>
      <c r="J106">
        <v>0</v>
      </c>
      <c r="K106">
        <v>0</v>
      </c>
      <c r="L106">
        <v>200</v>
      </c>
      <c r="M106">
        <v>0</v>
      </c>
      <c r="N106">
        <v>70</v>
      </c>
      <c r="O106">
        <v>0</v>
      </c>
      <c r="P106">
        <v>50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72</v>
      </c>
      <c r="W106">
        <v>504</v>
      </c>
      <c r="X106">
        <v>0</v>
      </c>
      <c r="Z106">
        <v>0</v>
      </c>
      <c r="AA106" t="s">
        <v>253</v>
      </c>
    </row>
    <row r="107" spans="1:27" x14ac:dyDescent="0.25">
      <c r="H107" t="s">
        <v>32</v>
      </c>
    </row>
    <row r="108" spans="1:27" x14ac:dyDescent="0.25">
      <c r="A108">
        <v>51</v>
      </c>
      <c r="B108">
        <v>221</v>
      </c>
      <c r="C108" t="s">
        <v>254</v>
      </c>
      <c r="D108" t="s">
        <v>255</v>
      </c>
      <c r="E108" t="s">
        <v>64</v>
      </c>
      <c r="F108" t="s">
        <v>256</v>
      </c>
      <c r="G108" t="str">
        <f>"00158125"</f>
        <v>00158125</v>
      </c>
      <c r="H108">
        <v>880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52</v>
      </c>
      <c r="W108">
        <v>364</v>
      </c>
      <c r="X108">
        <v>0</v>
      </c>
      <c r="Z108">
        <v>0</v>
      </c>
      <c r="AA108">
        <v>1664</v>
      </c>
    </row>
    <row r="109" spans="1:27" x14ac:dyDescent="0.25">
      <c r="H109" t="s">
        <v>19</v>
      </c>
    </row>
    <row r="110" spans="1:27" x14ac:dyDescent="0.25">
      <c r="A110">
        <v>52</v>
      </c>
      <c r="B110">
        <v>387</v>
      </c>
      <c r="C110" t="s">
        <v>257</v>
      </c>
      <c r="D110" t="s">
        <v>258</v>
      </c>
      <c r="E110" t="s">
        <v>258</v>
      </c>
      <c r="F110" t="s">
        <v>259</v>
      </c>
      <c r="G110" t="str">
        <f>"201405000960"</f>
        <v>201405000960</v>
      </c>
      <c r="H110" t="s">
        <v>260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 t="s">
        <v>261</v>
      </c>
    </row>
    <row r="111" spans="1:27" x14ac:dyDescent="0.25">
      <c r="H111" t="s">
        <v>19</v>
      </c>
    </row>
    <row r="112" spans="1:27" x14ac:dyDescent="0.25">
      <c r="A112">
        <v>53</v>
      </c>
      <c r="B112">
        <v>542</v>
      </c>
      <c r="C112" t="s">
        <v>262</v>
      </c>
      <c r="D112" t="s">
        <v>110</v>
      </c>
      <c r="E112" t="s">
        <v>263</v>
      </c>
      <c r="F112" t="s">
        <v>264</v>
      </c>
      <c r="G112" t="str">
        <f>"00109686"</f>
        <v>00109686</v>
      </c>
      <c r="H112" t="s">
        <v>265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266</v>
      </c>
    </row>
    <row r="113" spans="1:27" x14ac:dyDescent="0.25">
      <c r="H113" t="s">
        <v>19</v>
      </c>
    </row>
    <row r="114" spans="1:27" x14ac:dyDescent="0.25">
      <c r="A114">
        <v>54</v>
      </c>
      <c r="B114">
        <v>528</v>
      </c>
      <c r="C114" t="s">
        <v>267</v>
      </c>
      <c r="D114" t="s">
        <v>227</v>
      </c>
      <c r="E114" t="s">
        <v>268</v>
      </c>
      <c r="F114" t="s">
        <v>269</v>
      </c>
      <c r="G114" t="str">
        <f>"201409004534"</f>
        <v>201409004534</v>
      </c>
      <c r="H114" t="s">
        <v>270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 t="s">
        <v>271</v>
      </c>
    </row>
    <row r="115" spans="1:27" x14ac:dyDescent="0.25">
      <c r="H115" t="s">
        <v>19</v>
      </c>
    </row>
    <row r="116" spans="1:27" x14ac:dyDescent="0.25">
      <c r="A116">
        <v>55</v>
      </c>
      <c r="B116">
        <v>699</v>
      </c>
      <c r="C116" t="s">
        <v>272</v>
      </c>
      <c r="D116" t="s">
        <v>273</v>
      </c>
      <c r="E116" t="s">
        <v>15</v>
      </c>
      <c r="F116" t="s">
        <v>274</v>
      </c>
      <c r="G116" t="str">
        <f>"201410001921"</f>
        <v>201410001921</v>
      </c>
      <c r="H116" t="s">
        <v>275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 t="s">
        <v>276</v>
      </c>
    </row>
    <row r="117" spans="1:27" x14ac:dyDescent="0.25">
      <c r="H117" t="s">
        <v>19</v>
      </c>
    </row>
    <row r="118" spans="1:27" x14ac:dyDescent="0.25">
      <c r="A118">
        <v>56</v>
      </c>
      <c r="B118">
        <v>274</v>
      </c>
      <c r="C118" t="s">
        <v>277</v>
      </c>
      <c r="D118" t="s">
        <v>278</v>
      </c>
      <c r="E118" t="s">
        <v>52</v>
      </c>
      <c r="F118" t="s">
        <v>279</v>
      </c>
      <c r="G118" t="str">
        <f>"00011113"</f>
        <v>00011113</v>
      </c>
      <c r="H118" t="s">
        <v>280</v>
      </c>
      <c r="I118">
        <v>0</v>
      </c>
      <c r="J118">
        <v>0</v>
      </c>
      <c r="K118">
        <v>0</v>
      </c>
      <c r="L118">
        <v>200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 t="s">
        <v>281</v>
      </c>
    </row>
    <row r="119" spans="1:27" x14ac:dyDescent="0.25">
      <c r="H119" t="s">
        <v>19</v>
      </c>
    </row>
    <row r="120" spans="1:27" x14ac:dyDescent="0.25">
      <c r="A120">
        <v>57</v>
      </c>
      <c r="B120">
        <v>807</v>
      </c>
      <c r="C120" t="s">
        <v>282</v>
      </c>
      <c r="D120" t="s">
        <v>35</v>
      </c>
      <c r="E120" t="s">
        <v>83</v>
      </c>
      <c r="F120" t="s">
        <v>283</v>
      </c>
      <c r="G120" t="str">
        <f>"00228267"</f>
        <v>00228267</v>
      </c>
      <c r="H120" t="s">
        <v>284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70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 t="s">
        <v>285</v>
      </c>
    </row>
    <row r="121" spans="1:27" x14ac:dyDescent="0.25">
      <c r="H121" t="s">
        <v>19</v>
      </c>
    </row>
    <row r="122" spans="1:27" x14ac:dyDescent="0.25">
      <c r="A122">
        <v>58</v>
      </c>
      <c r="B122">
        <v>787</v>
      </c>
      <c r="C122" t="s">
        <v>286</v>
      </c>
      <c r="D122" t="s">
        <v>99</v>
      </c>
      <c r="E122" t="s">
        <v>27</v>
      </c>
      <c r="F122" t="s">
        <v>287</v>
      </c>
      <c r="G122" t="str">
        <f>"00009592"</f>
        <v>00009592</v>
      </c>
      <c r="H122" t="s">
        <v>284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70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 t="s">
        <v>285</v>
      </c>
    </row>
    <row r="123" spans="1:27" x14ac:dyDescent="0.25">
      <c r="H123" t="s">
        <v>19</v>
      </c>
    </row>
    <row r="124" spans="1:27" x14ac:dyDescent="0.25">
      <c r="A124">
        <v>59</v>
      </c>
      <c r="B124">
        <v>607</v>
      </c>
      <c r="C124" t="s">
        <v>288</v>
      </c>
      <c r="D124" t="s">
        <v>79</v>
      </c>
      <c r="E124" t="s">
        <v>151</v>
      </c>
      <c r="F124" t="s">
        <v>289</v>
      </c>
      <c r="G124" t="str">
        <f>"00011910"</f>
        <v>00011910</v>
      </c>
      <c r="H124" t="s">
        <v>290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50</v>
      </c>
      <c r="O124">
        <v>30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59</v>
      </c>
      <c r="W124">
        <v>413</v>
      </c>
      <c r="X124">
        <v>0</v>
      </c>
      <c r="Z124">
        <v>0</v>
      </c>
      <c r="AA124" t="s">
        <v>291</v>
      </c>
    </row>
    <row r="125" spans="1:27" x14ac:dyDescent="0.25">
      <c r="H125" t="s">
        <v>32</v>
      </c>
    </row>
    <row r="126" spans="1:27" x14ac:dyDescent="0.25">
      <c r="A126">
        <v>60</v>
      </c>
      <c r="B126">
        <v>785</v>
      </c>
      <c r="C126" t="s">
        <v>292</v>
      </c>
      <c r="D126" t="s">
        <v>293</v>
      </c>
      <c r="E126" t="s">
        <v>64</v>
      </c>
      <c r="F126" t="s">
        <v>294</v>
      </c>
      <c r="G126" t="str">
        <f>"201409001171"</f>
        <v>201409001171</v>
      </c>
      <c r="H126" t="s">
        <v>295</v>
      </c>
      <c r="I126">
        <v>150</v>
      </c>
      <c r="J126">
        <v>0</v>
      </c>
      <c r="K126">
        <v>0</v>
      </c>
      <c r="L126">
        <v>200</v>
      </c>
      <c r="M126">
        <v>0</v>
      </c>
      <c r="N126">
        <v>70</v>
      </c>
      <c r="O126">
        <v>30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296</v>
      </c>
    </row>
    <row r="127" spans="1:27" x14ac:dyDescent="0.25">
      <c r="H127">
        <v>518</v>
      </c>
    </row>
    <row r="128" spans="1:27" x14ac:dyDescent="0.25">
      <c r="A128">
        <v>61</v>
      </c>
      <c r="B128">
        <v>105</v>
      </c>
      <c r="C128" t="s">
        <v>297</v>
      </c>
      <c r="D128" t="s">
        <v>298</v>
      </c>
      <c r="E128" t="s">
        <v>15</v>
      </c>
      <c r="F128" t="s">
        <v>299</v>
      </c>
      <c r="G128" t="str">
        <f>"00011225"</f>
        <v>00011225</v>
      </c>
      <c r="H128" t="s">
        <v>300</v>
      </c>
      <c r="I128">
        <v>0</v>
      </c>
      <c r="J128">
        <v>0</v>
      </c>
      <c r="K128">
        <v>0</v>
      </c>
      <c r="L128">
        <v>0</v>
      </c>
      <c r="M128">
        <v>100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 t="s">
        <v>301</v>
      </c>
    </row>
    <row r="129" spans="1:27" x14ac:dyDescent="0.25">
      <c r="H129" t="s">
        <v>19</v>
      </c>
    </row>
    <row r="130" spans="1:27" x14ac:dyDescent="0.25">
      <c r="A130">
        <v>62</v>
      </c>
      <c r="B130">
        <v>729</v>
      </c>
      <c r="C130" t="s">
        <v>302</v>
      </c>
      <c r="D130" t="s">
        <v>303</v>
      </c>
      <c r="E130" t="s">
        <v>304</v>
      </c>
      <c r="F130" t="s">
        <v>305</v>
      </c>
      <c r="G130" t="str">
        <f>"200801001111"</f>
        <v>200801001111</v>
      </c>
      <c r="H130" t="s">
        <v>306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307</v>
      </c>
    </row>
    <row r="131" spans="1:27" x14ac:dyDescent="0.25">
      <c r="H131" t="s">
        <v>19</v>
      </c>
    </row>
    <row r="132" spans="1:27" x14ac:dyDescent="0.25">
      <c r="A132">
        <v>63</v>
      </c>
      <c r="B132">
        <v>408</v>
      </c>
      <c r="C132" t="s">
        <v>308</v>
      </c>
      <c r="D132" t="s">
        <v>309</v>
      </c>
      <c r="E132" t="s">
        <v>310</v>
      </c>
      <c r="F132" t="s">
        <v>311</v>
      </c>
      <c r="G132" t="str">
        <f>"00011827"</f>
        <v>00011827</v>
      </c>
      <c r="H132" t="s">
        <v>312</v>
      </c>
      <c r="I132">
        <v>0</v>
      </c>
      <c r="J132">
        <v>0</v>
      </c>
      <c r="K132">
        <v>0</v>
      </c>
      <c r="L132">
        <v>200</v>
      </c>
      <c r="M132">
        <v>0</v>
      </c>
      <c r="N132">
        <v>70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81</v>
      </c>
      <c r="W132">
        <v>567</v>
      </c>
      <c r="X132">
        <v>0</v>
      </c>
      <c r="Z132">
        <v>0</v>
      </c>
      <c r="AA132" t="s">
        <v>313</v>
      </c>
    </row>
    <row r="133" spans="1:27" x14ac:dyDescent="0.25">
      <c r="H133" t="s">
        <v>32</v>
      </c>
    </row>
    <row r="134" spans="1:27" x14ac:dyDescent="0.25">
      <c r="A134">
        <v>64</v>
      </c>
      <c r="B134">
        <v>901</v>
      </c>
      <c r="C134" t="s">
        <v>314</v>
      </c>
      <c r="D134" t="s">
        <v>27</v>
      </c>
      <c r="E134" t="s">
        <v>315</v>
      </c>
      <c r="F134" t="s">
        <v>316</v>
      </c>
      <c r="G134" t="str">
        <f>"200811000843"</f>
        <v>200811000843</v>
      </c>
      <c r="H134" t="s">
        <v>265</v>
      </c>
      <c r="I134">
        <v>0</v>
      </c>
      <c r="J134">
        <v>0</v>
      </c>
      <c r="K134">
        <v>0</v>
      </c>
      <c r="L134">
        <v>200</v>
      </c>
      <c r="M134">
        <v>0</v>
      </c>
      <c r="N134">
        <v>70</v>
      </c>
      <c r="O134">
        <v>50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77</v>
      </c>
      <c r="W134">
        <v>539</v>
      </c>
      <c r="X134">
        <v>0</v>
      </c>
      <c r="Z134">
        <v>0</v>
      </c>
      <c r="AA134" t="s">
        <v>317</v>
      </c>
    </row>
    <row r="135" spans="1:27" x14ac:dyDescent="0.25">
      <c r="H135" t="s">
        <v>19</v>
      </c>
    </row>
    <row r="136" spans="1:27" x14ac:dyDescent="0.25">
      <c r="A136">
        <v>65</v>
      </c>
      <c r="B136">
        <v>680</v>
      </c>
      <c r="C136" t="s">
        <v>318</v>
      </c>
      <c r="D136" t="s">
        <v>27</v>
      </c>
      <c r="E136" t="s">
        <v>245</v>
      </c>
      <c r="F136" t="s">
        <v>319</v>
      </c>
      <c r="G136" t="str">
        <f>"201410012407"</f>
        <v>201410012407</v>
      </c>
      <c r="H136" t="s">
        <v>320</v>
      </c>
      <c r="I136">
        <v>0</v>
      </c>
      <c r="J136">
        <v>0</v>
      </c>
      <c r="K136">
        <v>0</v>
      </c>
      <c r="L136">
        <v>200</v>
      </c>
      <c r="M136">
        <v>30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3</v>
      </c>
      <c r="AA136" t="s">
        <v>321</v>
      </c>
    </row>
    <row r="137" spans="1:27" x14ac:dyDescent="0.25">
      <c r="H137" t="s">
        <v>32</v>
      </c>
    </row>
    <row r="138" spans="1:27" x14ac:dyDescent="0.25">
      <c r="A138">
        <v>66</v>
      </c>
      <c r="B138">
        <v>839</v>
      </c>
      <c r="C138" t="s">
        <v>322</v>
      </c>
      <c r="D138" t="s">
        <v>15</v>
      </c>
      <c r="E138" t="s">
        <v>28</v>
      </c>
      <c r="F138" t="s">
        <v>323</v>
      </c>
      <c r="G138" t="str">
        <f>"200712001700"</f>
        <v>200712001700</v>
      </c>
      <c r="H138" t="s">
        <v>324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50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 t="s">
        <v>325</v>
      </c>
    </row>
    <row r="139" spans="1:27" x14ac:dyDescent="0.25">
      <c r="H139" t="s">
        <v>19</v>
      </c>
    </row>
    <row r="140" spans="1:27" x14ac:dyDescent="0.25">
      <c r="A140">
        <v>67</v>
      </c>
      <c r="B140">
        <v>228</v>
      </c>
      <c r="C140" t="s">
        <v>326</v>
      </c>
      <c r="D140" t="s">
        <v>327</v>
      </c>
      <c r="E140" t="s">
        <v>46</v>
      </c>
      <c r="F140" t="s">
        <v>328</v>
      </c>
      <c r="G140" t="str">
        <f>"201409001430"</f>
        <v>201409001430</v>
      </c>
      <c r="H140" t="s">
        <v>329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 t="s">
        <v>330</v>
      </c>
    </row>
    <row r="141" spans="1:27" x14ac:dyDescent="0.25">
      <c r="H141" t="s">
        <v>19</v>
      </c>
    </row>
    <row r="142" spans="1:27" x14ac:dyDescent="0.25">
      <c r="A142">
        <v>68</v>
      </c>
      <c r="B142">
        <v>440</v>
      </c>
      <c r="C142" t="s">
        <v>331</v>
      </c>
      <c r="D142" t="s">
        <v>27</v>
      </c>
      <c r="E142" t="s">
        <v>88</v>
      </c>
      <c r="F142" t="s">
        <v>332</v>
      </c>
      <c r="G142" t="str">
        <f>"200802007098"</f>
        <v>200802007098</v>
      </c>
      <c r="H142" t="s">
        <v>333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70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 t="s">
        <v>334</v>
      </c>
    </row>
    <row r="143" spans="1:27" x14ac:dyDescent="0.25">
      <c r="H143" t="s">
        <v>19</v>
      </c>
    </row>
    <row r="144" spans="1:27" x14ac:dyDescent="0.25">
      <c r="A144">
        <v>69</v>
      </c>
      <c r="B144">
        <v>808</v>
      </c>
      <c r="C144" t="s">
        <v>335</v>
      </c>
      <c r="D144" t="s">
        <v>336</v>
      </c>
      <c r="E144" t="s">
        <v>27</v>
      </c>
      <c r="F144" t="s">
        <v>337</v>
      </c>
      <c r="G144" t="str">
        <f>"201402008676"</f>
        <v>201402008676</v>
      </c>
      <c r="H144" t="s">
        <v>338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0</v>
      </c>
      <c r="Q144">
        <v>0</v>
      </c>
      <c r="R144">
        <v>50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 t="s">
        <v>339</v>
      </c>
    </row>
    <row r="145" spans="1:27" x14ac:dyDescent="0.25">
      <c r="H145" t="s">
        <v>19</v>
      </c>
    </row>
    <row r="146" spans="1:27" x14ac:dyDescent="0.25">
      <c r="A146">
        <v>70</v>
      </c>
      <c r="B146">
        <v>692</v>
      </c>
      <c r="C146" t="s">
        <v>340</v>
      </c>
      <c r="D146" t="s">
        <v>94</v>
      </c>
      <c r="E146" t="s">
        <v>15</v>
      </c>
      <c r="F146" t="s">
        <v>341</v>
      </c>
      <c r="G146" t="str">
        <f>"201410011252"</f>
        <v>201410011252</v>
      </c>
      <c r="H146" t="s">
        <v>342</v>
      </c>
      <c r="I146">
        <v>0</v>
      </c>
      <c r="J146">
        <v>0</v>
      </c>
      <c r="K146">
        <v>200</v>
      </c>
      <c r="L146">
        <v>200</v>
      </c>
      <c r="M146">
        <v>0</v>
      </c>
      <c r="N146">
        <v>30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36</v>
      </c>
      <c r="W146">
        <v>252</v>
      </c>
      <c r="X146">
        <v>0</v>
      </c>
      <c r="Z146">
        <v>0</v>
      </c>
      <c r="AA146" t="s">
        <v>343</v>
      </c>
    </row>
    <row r="147" spans="1:27" x14ac:dyDescent="0.25">
      <c r="H147" t="s">
        <v>19</v>
      </c>
    </row>
    <row r="148" spans="1:27" x14ac:dyDescent="0.25">
      <c r="A148">
        <v>71</v>
      </c>
      <c r="B148">
        <v>243</v>
      </c>
      <c r="C148" t="s">
        <v>344</v>
      </c>
      <c r="D148" t="s">
        <v>27</v>
      </c>
      <c r="E148" t="s">
        <v>15</v>
      </c>
      <c r="F148" t="s">
        <v>345</v>
      </c>
      <c r="G148" t="str">
        <f>"200801006098"</f>
        <v>200801006098</v>
      </c>
      <c r="H148" t="s">
        <v>248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346</v>
      </c>
    </row>
    <row r="149" spans="1:27" x14ac:dyDescent="0.25">
      <c r="H149" t="s">
        <v>32</v>
      </c>
    </row>
    <row r="150" spans="1:27" x14ac:dyDescent="0.25">
      <c r="A150">
        <v>72</v>
      </c>
      <c r="B150">
        <v>806</v>
      </c>
      <c r="C150" t="s">
        <v>347</v>
      </c>
      <c r="D150" t="s">
        <v>34</v>
      </c>
      <c r="E150" t="s">
        <v>35</v>
      </c>
      <c r="F150" t="s">
        <v>348</v>
      </c>
      <c r="G150" t="str">
        <f>"201401000571"</f>
        <v>201401000571</v>
      </c>
      <c r="H150" t="s">
        <v>349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 t="s">
        <v>350</v>
      </c>
    </row>
    <row r="151" spans="1:27" x14ac:dyDescent="0.25">
      <c r="H151" t="s">
        <v>19</v>
      </c>
    </row>
    <row r="152" spans="1:27" x14ac:dyDescent="0.25">
      <c r="A152">
        <v>73</v>
      </c>
      <c r="B152">
        <v>311</v>
      </c>
      <c r="C152" t="s">
        <v>351</v>
      </c>
      <c r="D152" t="s">
        <v>52</v>
      </c>
      <c r="E152" t="s">
        <v>258</v>
      </c>
      <c r="F152" t="s">
        <v>352</v>
      </c>
      <c r="G152" t="str">
        <f>"200712001583"</f>
        <v>200712001583</v>
      </c>
      <c r="H152" t="s">
        <v>353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70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354</v>
      </c>
    </row>
    <row r="153" spans="1:27" x14ac:dyDescent="0.25">
      <c r="H153" t="s">
        <v>19</v>
      </c>
    </row>
    <row r="154" spans="1:27" x14ac:dyDescent="0.25">
      <c r="A154">
        <v>74</v>
      </c>
      <c r="B154">
        <v>411</v>
      </c>
      <c r="C154" t="s">
        <v>355</v>
      </c>
      <c r="D154" t="s">
        <v>356</v>
      </c>
      <c r="E154" t="s">
        <v>357</v>
      </c>
      <c r="F154" t="s">
        <v>358</v>
      </c>
      <c r="G154" t="str">
        <f>"201011000065"</f>
        <v>201011000065</v>
      </c>
      <c r="H154" t="s">
        <v>359</v>
      </c>
      <c r="I154">
        <v>0</v>
      </c>
      <c r="J154">
        <v>0</v>
      </c>
      <c r="K154">
        <v>0</v>
      </c>
      <c r="L154">
        <v>200</v>
      </c>
      <c r="M154">
        <v>30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 t="s">
        <v>360</v>
      </c>
    </row>
    <row r="155" spans="1:27" x14ac:dyDescent="0.25">
      <c r="H155" t="s">
        <v>19</v>
      </c>
    </row>
    <row r="156" spans="1:27" x14ac:dyDescent="0.25">
      <c r="A156">
        <v>75</v>
      </c>
      <c r="B156">
        <v>648</v>
      </c>
      <c r="C156" t="s">
        <v>361</v>
      </c>
      <c r="D156" t="s">
        <v>362</v>
      </c>
      <c r="E156" t="s">
        <v>246</v>
      </c>
      <c r="F156" t="s">
        <v>363</v>
      </c>
      <c r="G156" t="str">
        <f>"200712004412"</f>
        <v>200712004412</v>
      </c>
      <c r="H156" t="s">
        <v>364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 t="s">
        <v>365</v>
      </c>
    </row>
    <row r="157" spans="1:27" x14ac:dyDescent="0.25">
      <c r="H157" t="s">
        <v>19</v>
      </c>
    </row>
    <row r="158" spans="1:27" x14ac:dyDescent="0.25">
      <c r="A158">
        <v>76</v>
      </c>
      <c r="B158">
        <v>745</v>
      </c>
      <c r="C158" t="s">
        <v>366</v>
      </c>
      <c r="D158" t="s">
        <v>367</v>
      </c>
      <c r="E158" t="s">
        <v>368</v>
      </c>
      <c r="F158" t="s">
        <v>369</v>
      </c>
      <c r="G158" t="str">
        <f>"00228367"</f>
        <v>00228367</v>
      </c>
      <c r="H158" t="s">
        <v>370</v>
      </c>
      <c r="I158">
        <v>0</v>
      </c>
      <c r="J158">
        <v>0</v>
      </c>
      <c r="K158">
        <v>0</v>
      </c>
      <c r="L158">
        <v>200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68</v>
      </c>
      <c r="W158">
        <v>476</v>
      </c>
      <c r="X158">
        <v>0</v>
      </c>
      <c r="Z158">
        <v>1</v>
      </c>
      <c r="AA158" t="s">
        <v>371</v>
      </c>
    </row>
    <row r="159" spans="1:27" x14ac:dyDescent="0.25">
      <c r="H159" t="s">
        <v>19</v>
      </c>
    </row>
    <row r="160" spans="1:27" x14ac:dyDescent="0.25">
      <c r="A160">
        <v>77</v>
      </c>
      <c r="B160">
        <v>451</v>
      </c>
      <c r="C160" t="s">
        <v>372</v>
      </c>
      <c r="D160" t="s">
        <v>27</v>
      </c>
      <c r="E160" t="s">
        <v>373</v>
      </c>
      <c r="F160" t="s">
        <v>374</v>
      </c>
      <c r="G160" t="str">
        <f>"201511029116"</f>
        <v>201511029116</v>
      </c>
      <c r="H160" t="s">
        <v>375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83</v>
      </c>
      <c r="W160">
        <v>581</v>
      </c>
      <c r="X160">
        <v>0</v>
      </c>
      <c r="Z160">
        <v>0</v>
      </c>
      <c r="AA160" t="s">
        <v>376</v>
      </c>
    </row>
    <row r="161" spans="1:27" x14ac:dyDescent="0.25">
      <c r="H161" t="s">
        <v>32</v>
      </c>
    </row>
    <row r="162" spans="1:27" x14ac:dyDescent="0.25">
      <c r="A162">
        <v>78</v>
      </c>
      <c r="B162">
        <v>236</v>
      </c>
      <c r="C162" t="s">
        <v>377</v>
      </c>
      <c r="D162" t="s">
        <v>15</v>
      </c>
      <c r="E162" t="s">
        <v>378</v>
      </c>
      <c r="F162" t="s">
        <v>379</v>
      </c>
      <c r="G162" t="str">
        <f>"201402003176"</f>
        <v>201402003176</v>
      </c>
      <c r="H162">
        <v>825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70</v>
      </c>
      <c r="U162">
        <v>30</v>
      </c>
      <c r="V162">
        <v>84</v>
      </c>
      <c r="W162">
        <v>588</v>
      </c>
      <c r="X162">
        <v>0</v>
      </c>
      <c r="Z162">
        <v>0</v>
      </c>
      <c r="AA162">
        <v>1583</v>
      </c>
    </row>
    <row r="163" spans="1:27" x14ac:dyDescent="0.25">
      <c r="H163" t="s">
        <v>380</v>
      </c>
    </row>
    <row r="164" spans="1:27" x14ac:dyDescent="0.25">
      <c r="A164">
        <v>79</v>
      </c>
      <c r="B164">
        <v>609</v>
      </c>
      <c r="C164" t="s">
        <v>381</v>
      </c>
      <c r="D164" t="s">
        <v>382</v>
      </c>
      <c r="E164" t="s">
        <v>46</v>
      </c>
      <c r="F164" t="s">
        <v>383</v>
      </c>
      <c r="G164" t="str">
        <f>"201409004794"</f>
        <v>201409004794</v>
      </c>
      <c r="H164" t="s">
        <v>384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385</v>
      </c>
    </row>
    <row r="165" spans="1:27" x14ac:dyDescent="0.25">
      <c r="H165" t="s">
        <v>19</v>
      </c>
    </row>
    <row r="166" spans="1:27" x14ac:dyDescent="0.25">
      <c r="A166">
        <v>80</v>
      </c>
      <c r="B166">
        <v>43</v>
      </c>
      <c r="C166" t="s">
        <v>386</v>
      </c>
      <c r="D166" t="s">
        <v>387</v>
      </c>
      <c r="E166" t="s">
        <v>388</v>
      </c>
      <c r="F166" t="s">
        <v>389</v>
      </c>
      <c r="G166" t="str">
        <f>"200802008983"</f>
        <v>200802008983</v>
      </c>
      <c r="H166" t="s">
        <v>30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 t="s">
        <v>390</v>
      </c>
    </row>
    <row r="167" spans="1:27" x14ac:dyDescent="0.25">
      <c r="H167" t="s">
        <v>19</v>
      </c>
    </row>
    <row r="168" spans="1:27" x14ac:dyDescent="0.25">
      <c r="A168">
        <v>81</v>
      </c>
      <c r="B168">
        <v>108</v>
      </c>
      <c r="C168" t="s">
        <v>221</v>
      </c>
      <c r="D168" t="s">
        <v>391</v>
      </c>
      <c r="E168" t="s">
        <v>46</v>
      </c>
      <c r="F168" t="s">
        <v>392</v>
      </c>
      <c r="G168" t="str">
        <f>"00197025"</f>
        <v>00197025</v>
      </c>
      <c r="H168" t="s">
        <v>393</v>
      </c>
      <c r="I168">
        <v>0</v>
      </c>
      <c r="J168">
        <v>0</v>
      </c>
      <c r="K168">
        <v>0</v>
      </c>
      <c r="L168">
        <v>200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76</v>
      </c>
      <c r="W168">
        <v>532</v>
      </c>
      <c r="X168">
        <v>0</v>
      </c>
      <c r="Z168">
        <v>0</v>
      </c>
      <c r="AA168" t="s">
        <v>394</v>
      </c>
    </row>
    <row r="169" spans="1:27" x14ac:dyDescent="0.25">
      <c r="H169" t="s">
        <v>32</v>
      </c>
    </row>
    <row r="170" spans="1:27" x14ac:dyDescent="0.25">
      <c r="A170">
        <v>82</v>
      </c>
      <c r="B170">
        <v>601</v>
      </c>
      <c r="C170" t="s">
        <v>395</v>
      </c>
      <c r="D170" t="s">
        <v>35</v>
      </c>
      <c r="E170" t="s">
        <v>64</v>
      </c>
      <c r="F170" t="s">
        <v>396</v>
      </c>
      <c r="G170" t="str">
        <f>"201409000405"</f>
        <v>201409000405</v>
      </c>
      <c r="H170" t="s">
        <v>397</v>
      </c>
      <c r="I170">
        <v>0</v>
      </c>
      <c r="J170">
        <v>0</v>
      </c>
      <c r="K170">
        <v>0</v>
      </c>
      <c r="L170">
        <v>200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 t="s">
        <v>398</v>
      </c>
    </row>
    <row r="171" spans="1:27" x14ac:dyDescent="0.25">
      <c r="H171">
        <v>519</v>
      </c>
    </row>
    <row r="172" spans="1:27" x14ac:dyDescent="0.25">
      <c r="A172">
        <v>83</v>
      </c>
      <c r="B172">
        <v>290</v>
      </c>
      <c r="C172" t="s">
        <v>399</v>
      </c>
      <c r="D172" t="s">
        <v>327</v>
      </c>
      <c r="E172" t="s">
        <v>268</v>
      </c>
      <c r="F172" t="s">
        <v>400</v>
      </c>
      <c r="G172" t="str">
        <f>"201402002356"</f>
        <v>201402002356</v>
      </c>
      <c r="H172" t="s">
        <v>306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30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69</v>
      </c>
      <c r="W172">
        <v>483</v>
      </c>
      <c r="X172">
        <v>0</v>
      </c>
      <c r="Z172">
        <v>0</v>
      </c>
      <c r="AA172" t="s">
        <v>401</v>
      </c>
    </row>
    <row r="173" spans="1:27" x14ac:dyDescent="0.25">
      <c r="H173" t="s">
        <v>19</v>
      </c>
    </row>
    <row r="174" spans="1:27" x14ac:dyDescent="0.25">
      <c r="A174">
        <v>84</v>
      </c>
      <c r="B174">
        <v>305</v>
      </c>
      <c r="C174" t="s">
        <v>402</v>
      </c>
      <c r="D174" t="s">
        <v>64</v>
      </c>
      <c r="E174" t="s">
        <v>52</v>
      </c>
      <c r="F174" t="s">
        <v>403</v>
      </c>
      <c r="G174" t="str">
        <f>"201504002481"</f>
        <v>201504002481</v>
      </c>
      <c r="H174" t="s">
        <v>404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 t="s">
        <v>405</v>
      </c>
    </row>
    <row r="175" spans="1:27" x14ac:dyDescent="0.25">
      <c r="H175" t="s">
        <v>19</v>
      </c>
    </row>
    <row r="176" spans="1:27" x14ac:dyDescent="0.25">
      <c r="A176">
        <v>85</v>
      </c>
      <c r="B176">
        <v>726</v>
      </c>
      <c r="C176" t="s">
        <v>406</v>
      </c>
      <c r="D176" t="s">
        <v>407</v>
      </c>
      <c r="E176" t="s">
        <v>151</v>
      </c>
      <c r="F176" t="s">
        <v>408</v>
      </c>
      <c r="G176" t="str">
        <f>"201504005287"</f>
        <v>201504005287</v>
      </c>
      <c r="H176" t="s">
        <v>409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2</v>
      </c>
      <c r="AA176" t="s">
        <v>410</v>
      </c>
    </row>
    <row r="177" spans="1:27" x14ac:dyDescent="0.25">
      <c r="H177" t="s">
        <v>19</v>
      </c>
    </row>
    <row r="178" spans="1:27" x14ac:dyDescent="0.25">
      <c r="A178">
        <v>86</v>
      </c>
      <c r="B178">
        <v>701</v>
      </c>
      <c r="C178" t="s">
        <v>411</v>
      </c>
      <c r="D178" t="s">
        <v>412</v>
      </c>
      <c r="E178" t="s">
        <v>35</v>
      </c>
      <c r="F178" t="s">
        <v>413</v>
      </c>
      <c r="G178" t="str">
        <f>"201511005420"</f>
        <v>201511005420</v>
      </c>
      <c r="H178" t="s">
        <v>196</v>
      </c>
      <c r="I178">
        <v>0</v>
      </c>
      <c r="J178">
        <v>0</v>
      </c>
      <c r="K178">
        <v>200</v>
      </c>
      <c r="L178">
        <v>0</v>
      </c>
      <c r="M178">
        <v>100</v>
      </c>
      <c r="N178">
        <v>70</v>
      </c>
      <c r="O178">
        <v>30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44</v>
      </c>
      <c r="W178">
        <v>308</v>
      </c>
      <c r="X178">
        <v>0</v>
      </c>
      <c r="Z178">
        <v>0</v>
      </c>
      <c r="AA178" t="s">
        <v>414</v>
      </c>
    </row>
    <row r="179" spans="1:27" x14ac:dyDescent="0.25">
      <c r="H179" t="s">
        <v>19</v>
      </c>
    </row>
    <row r="180" spans="1:27" x14ac:dyDescent="0.25">
      <c r="A180">
        <v>87</v>
      </c>
      <c r="B180">
        <v>491</v>
      </c>
      <c r="C180" t="s">
        <v>415</v>
      </c>
      <c r="D180" t="s">
        <v>110</v>
      </c>
      <c r="E180" t="s">
        <v>52</v>
      </c>
      <c r="F180" t="s">
        <v>416</v>
      </c>
      <c r="G180" t="str">
        <f>"00011335"</f>
        <v>00011335</v>
      </c>
      <c r="H180" t="s">
        <v>417</v>
      </c>
      <c r="I180">
        <v>0</v>
      </c>
      <c r="J180">
        <v>0</v>
      </c>
      <c r="K180">
        <v>0</v>
      </c>
      <c r="L180">
        <v>200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72</v>
      </c>
      <c r="W180">
        <v>504</v>
      </c>
      <c r="X180">
        <v>0</v>
      </c>
      <c r="Z180">
        <v>1</v>
      </c>
      <c r="AA180" t="s">
        <v>418</v>
      </c>
    </row>
    <row r="181" spans="1:27" x14ac:dyDescent="0.25">
      <c r="H181" t="s">
        <v>19</v>
      </c>
    </row>
    <row r="182" spans="1:27" x14ac:dyDescent="0.25">
      <c r="A182">
        <v>88</v>
      </c>
      <c r="B182">
        <v>189</v>
      </c>
      <c r="C182" t="s">
        <v>419</v>
      </c>
      <c r="D182" t="s">
        <v>79</v>
      </c>
      <c r="E182" t="s">
        <v>420</v>
      </c>
      <c r="F182" t="s">
        <v>421</v>
      </c>
      <c r="G182" t="str">
        <f>"00011464"</f>
        <v>00011464</v>
      </c>
      <c r="H182" t="s">
        <v>422</v>
      </c>
      <c r="I182">
        <v>0</v>
      </c>
      <c r="J182">
        <v>400</v>
      </c>
      <c r="K182">
        <v>0</v>
      </c>
      <c r="L182">
        <v>200</v>
      </c>
      <c r="M182">
        <v>0</v>
      </c>
      <c r="N182">
        <v>30</v>
      </c>
      <c r="O182">
        <v>30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9</v>
      </c>
      <c r="W182">
        <v>63</v>
      </c>
      <c r="X182">
        <v>0</v>
      </c>
      <c r="Z182">
        <v>0</v>
      </c>
      <c r="AA182" t="s">
        <v>423</v>
      </c>
    </row>
    <row r="183" spans="1:27" x14ac:dyDescent="0.25">
      <c r="H183" t="s">
        <v>73</v>
      </c>
    </row>
    <row r="184" spans="1:27" x14ac:dyDescent="0.25">
      <c r="A184">
        <v>89</v>
      </c>
      <c r="B184">
        <v>390</v>
      </c>
      <c r="C184" t="s">
        <v>424</v>
      </c>
      <c r="D184" t="s">
        <v>425</v>
      </c>
      <c r="E184" t="s">
        <v>35</v>
      </c>
      <c r="F184" t="s">
        <v>426</v>
      </c>
      <c r="G184" t="str">
        <f>"00223085"</f>
        <v>00223085</v>
      </c>
      <c r="H184" t="s">
        <v>427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30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 t="s">
        <v>428</v>
      </c>
    </row>
    <row r="185" spans="1:27" x14ac:dyDescent="0.25">
      <c r="H185" t="s">
        <v>19</v>
      </c>
    </row>
    <row r="186" spans="1:27" x14ac:dyDescent="0.25">
      <c r="A186">
        <v>90</v>
      </c>
      <c r="B186">
        <v>210</v>
      </c>
      <c r="C186" t="s">
        <v>429</v>
      </c>
      <c r="D186" t="s">
        <v>46</v>
      </c>
      <c r="E186" t="s">
        <v>27</v>
      </c>
      <c r="F186" t="s">
        <v>430</v>
      </c>
      <c r="G186" t="str">
        <f>"201302000149"</f>
        <v>201302000149</v>
      </c>
      <c r="H186" t="s">
        <v>42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62</v>
      </c>
      <c r="W186">
        <v>434</v>
      </c>
      <c r="X186">
        <v>0</v>
      </c>
      <c r="Z186">
        <v>0</v>
      </c>
      <c r="AA186" t="s">
        <v>431</v>
      </c>
    </row>
    <row r="187" spans="1:27" x14ac:dyDescent="0.25">
      <c r="H187" t="s">
        <v>19</v>
      </c>
    </row>
    <row r="188" spans="1:27" x14ac:dyDescent="0.25">
      <c r="A188">
        <v>91</v>
      </c>
      <c r="B188">
        <v>406</v>
      </c>
      <c r="C188" t="s">
        <v>432</v>
      </c>
      <c r="D188" t="s">
        <v>433</v>
      </c>
      <c r="E188" t="s">
        <v>35</v>
      </c>
      <c r="F188" t="s">
        <v>434</v>
      </c>
      <c r="G188" t="str">
        <f>"200803001095"</f>
        <v>200803001095</v>
      </c>
      <c r="H188" t="s">
        <v>435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 t="s">
        <v>436</v>
      </c>
    </row>
    <row r="189" spans="1:27" x14ac:dyDescent="0.25">
      <c r="H189" t="s">
        <v>32</v>
      </c>
    </row>
    <row r="190" spans="1:27" x14ac:dyDescent="0.25">
      <c r="A190">
        <v>92</v>
      </c>
      <c r="B190">
        <v>732</v>
      </c>
      <c r="C190" t="s">
        <v>437</v>
      </c>
      <c r="D190" t="s">
        <v>438</v>
      </c>
      <c r="E190" t="s">
        <v>80</v>
      </c>
      <c r="F190" t="s">
        <v>439</v>
      </c>
      <c r="G190" t="str">
        <f>"201410011186"</f>
        <v>201410011186</v>
      </c>
      <c r="H190" t="s">
        <v>440</v>
      </c>
      <c r="I190">
        <v>0</v>
      </c>
      <c r="J190">
        <v>0</v>
      </c>
      <c r="K190">
        <v>0</v>
      </c>
      <c r="L190">
        <v>200</v>
      </c>
      <c r="M190">
        <v>30</v>
      </c>
      <c r="N190">
        <v>70</v>
      </c>
      <c r="O190">
        <v>50</v>
      </c>
      <c r="P190">
        <v>0</v>
      </c>
      <c r="Q190">
        <v>70</v>
      </c>
      <c r="R190">
        <v>0</v>
      </c>
      <c r="S190">
        <v>0</v>
      </c>
      <c r="T190">
        <v>0</v>
      </c>
      <c r="U190">
        <v>0</v>
      </c>
      <c r="V190">
        <v>50</v>
      </c>
      <c r="W190">
        <v>350</v>
      </c>
      <c r="X190">
        <v>0</v>
      </c>
      <c r="Z190">
        <v>0</v>
      </c>
      <c r="AA190" t="s">
        <v>441</v>
      </c>
    </row>
    <row r="191" spans="1:27" x14ac:dyDescent="0.25">
      <c r="H191" t="s">
        <v>19</v>
      </c>
    </row>
    <row r="192" spans="1:27" x14ac:dyDescent="0.25">
      <c r="A192">
        <v>93</v>
      </c>
      <c r="B192">
        <v>248</v>
      </c>
      <c r="C192" t="s">
        <v>442</v>
      </c>
      <c r="D192" t="s">
        <v>52</v>
      </c>
      <c r="E192" t="s">
        <v>443</v>
      </c>
      <c r="F192" t="s">
        <v>444</v>
      </c>
      <c r="G192" t="str">
        <f>"201402005352"</f>
        <v>201402005352</v>
      </c>
      <c r="H192" t="s">
        <v>445</v>
      </c>
      <c r="I192">
        <v>0</v>
      </c>
      <c r="J192">
        <v>0</v>
      </c>
      <c r="K192">
        <v>0</v>
      </c>
      <c r="L192">
        <v>200</v>
      </c>
      <c r="M192">
        <v>30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56</v>
      </c>
      <c r="W192">
        <v>392</v>
      </c>
      <c r="X192">
        <v>0</v>
      </c>
      <c r="Z192">
        <v>1</v>
      </c>
      <c r="AA192" t="s">
        <v>446</v>
      </c>
    </row>
    <row r="193" spans="1:27" x14ac:dyDescent="0.25">
      <c r="H193" t="s">
        <v>19</v>
      </c>
    </row>
    <row r="194" spans="1:27" x14ac:dyDescent="0.25">
      <c r="A194">
        <v>94</v>
      </c>
      <c r="B194">
        <v>95</v>
      </c>
      <c r="C194" t="s">
        <v>447</v>
      </c>
      <c r="D194" t="s">
        <v>304</v>
      </c>
      <c r="E194" t="s">
        <v>315</v>
      </c>
      <c r="F194" t="s">
        <v>448</v>
      </c>
      <c r="G194" t="str">
        <f>"201410007325"</f>
        <v>201410007325</v>
      </c>
      <c r="H194" t="s">
        <v>449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70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75</v>
      </c>
      <c r="W194">
        <v>525</v>
      </c>
      <c r="X194">
        <v>0</v>
      </c>
      <c r="Z194">
        <v>0</v>
      </c>
      <c r="AA194" t="s">
        <v>450</v>
      </c>
    </row>
    <row r="195" spans="1:27" x14ac:dyDescent="0.25">
      <c r="H195" t="s">
        <v>32</v>
      </c>
    </row>
    <row r="196" spans="1:27" x14ac:dyDescent="0.25">
      <c r="A196">
        <v>95</v>
      </c>
      <c r="B196">
        <v>115</v>
      </c>
      <c r="C196" t="s">
        <v>451</v>
      </c>
      <c r="D196" t="s">
        <v>452</v>
      </c>
      <c r="E196" t="s">
        <v>453</v>
      </c>
      <c r="F196" t="s">
        <v>454</v>
      </c>
      <c r="G196" t="str">
        <f>"201504002516"</f>
        <v>201504002516</v>
      </c>
      <c r="H196" t="s">
        <v>455</v>
      </c>
      <c r="I196">
        <v>0</v>
      </c>
      <c r="J196">
        <v>0</v>
      </c>
      <c r="K196">
        <v>0</v>
      </c>
      <c r="L196">
        <v>0</v>
      </c>
      <c r="M196">
        <v>100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84</v>
      </c>
      <c r="W196">
        <v>588</v>
      </c>
      <c r="X196">
        <v>0</v>
      </c>
      <c r="Z196">
        <v>2</v>
      </c>
      <c r="AA196" t="s">
        <v>456</v>
      </c>
    </row>
    <row r="197" spans="1:27" x14ac:dyDescent="0.25">
      <c r="H197" t="s">
        <v>32</v>
      </c>
    </row>
    <row r="198" spans="1:27" x14ac:dyDescent="0.25">
      <c r="A198">
        <v>96</v>
      </c>
      <c r="B198">
        <v>38</v>
      </c>
      <c r="C198" t="s">
        <v>457</v>
      </c>
      <c r="D198" t="s">
        <v>35</v>
      </c>
      <c r="E198" t="s">
        <v>22</v>
      </c>
      <c r="F198" t="s">
        <v>458</v>
      </c>
      <c r="G198" t="str">
        <f>"00212435"</f>
        <v>00212435</v>
      </c>
      <c r="H198" t="s">
        <v>459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66</v>
      </c>
      <c r="W198">
        <v>462</v>
      </c>
      <c r="X198">
        <v>0</v>
      </c>
      <c r="Z198">
        <v>0</v>
      </c>
      <c r="AA198" t="s">
        <v>460</v>
      </c>
    </row>
    <row r="199" spans="1:27" x14ac:dyDescent="0.25">
      <c r="H199" t="s">
        <v>19</v>
      </c>
    </row>
    <row r="200" spans="1:27" x14ac:dyDescent="0.25">
      <c r="A200">
        <v>97</v>
      </c>
      <c r="B200">
        <v>124</v>
      </c>
      <c r="C200" t="s">
        <v>461</v>
      </c>
      <c r="D200" t="s">
        <v>46</v>
      </c>
      <c r="E200" t="s">
        <v>136</v>
      </c>
      <c r="F200" t="s">
        <v>462</v>
      </c>
      <c r="G200" t="str">
        <f>"00011760"</f>
        <v>00011760</v>
      </c>
      <c r="H200" t="s">
        <v>393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50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61</v>
      </c>
      <c r="W200">
        <v>427</v>
      </c>
      <c r="X200">
        <v>0</v>
      </c>
      <c r="Z200">
        <v>0</v>
      </c>
      <c r="AA200" t="s">
        <v>463</v>
      </c>
    </row>
    <row r="201" spans="1:27" x14ac:dyDescent="0.25">
      <c r="H201" t="s">
        <v>19</v>
      </c>
    </row>
    <row r="202" spans="1:27" x14ac:dyDescent="0.25">
      <c r="A202">
        <v>98</v>
      </c>
      <c r="B202">
        <v>453</v>
      </c>
      <c r="C202" t="s">
        <v>464</v>
      </c>
      <c r="D202" t="s">
        <v>465</v>
      </c>
      <c r="E202" t="s">
        <v>466</v>
      </c>
      <c r="F202" t="s">
        <v>467</v>
      </c>
      <c r="G202" t="str">
        <f>"201406003163"</f>
        <v>201406003163</v>
      </c>
      <c r="H202" t="s">
        <v>468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70</v>
      </c>
      <c r="O202">
        <v>0</v>
      </c>
      <c r="P202">
        <v>0</v>
      </c>
      <c r="Q202">
        <v>0</v>
      </c>
      <c r="R202">
        <v>30</v>
      </c>
      <c r="S202">
        <v>0</v>
      </c>
      <c r="T202">
        <v>0</v>
      </c>
      <c r="U202">
        <v>0</v>
      </c>
      <c r="V202">
        <v>66</v>
      </c>
      <c r="W202">
        <v>462</v>
      </c>
      <c r="X202">
        <v>0</v>
      </c>
      <c r="Z202">
        <v>1</v>
      </c>
      <c r="AA202" t="s">
        <v>469</v>
      </c>
    </row>
    <row r="203" spans="1:27" x14ac:dyDescent="0.25">
      <c r="H203" t="s">
        <v>73</v>
      </c>
    </row>
    <row r="204" spans="1:27" x14ac:dyDescent="0.25">
      <c r="A204">
        <v>99</v>
      </c>
      <c r="B204">
        <v>330</v>
      </c>
      <c r="C204" t="s">
        <v>470</v>
      </c>
      <c r="D204" t="s">
        <v>471</v>
      </c>
      <c r="E204" t="s">
        <v>64</v>
      </c>
      <c r="F204" t="s">
        <v>472</v>
      </c>
      <c r="G204" t="str">
        <f>"201410000799"</f>
        <v>201410000799</v>
      </c>
      <c r="H204" t="s">
        <v>71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50</v>
      </c>
      <c r="R204">
        <v>0</v>
      </c>
      <c r="S204">
        <v>0</v>
      </c>
      <c r="T204">
        <v>0</v>
      </c>
      <c r="U204">
        <v>0</v>
      </c>
      <c r="V204">
        <v>84</v>
      </c>
      <c r="W204">
        <v>588</v>
      </c>
      <c r="X204">
        <v>0</v>
      </c>
      <c r="Z204">
        <v>0</v>
      </c>
      <c r="AA204" t="s">
        <v>473</v>
      </c>
    </row>
    <row r="205" spans="1:27" x14ac:dyDescent="0.25">
      <c r="H205" t="s">
        <v>19</v>
      </c>
    </row>
    <row r="206" spans="1:27" x14ac:dyDescent="0.25">
      <c r="A206">
        <v>100</v>
      </c>
      <c r="B206">
        <v>6</v>
      </c>
      <c r="C206" t="s">
        <v>474</v>
      </c>
      <c r="D206" t="s">
        <v>52</v>
      </c>
      <c r="E206" t="s">
        <v>64</v>
      </c>
      <c r="F206" t="s">
        <v>475</v>
      </c>
      <c r="G206" t="str">
        <f>"00011258"</f>
        <v>00011258</v>
      </c>
      <c r="H206" t="s">
        <v>468</v>
      </c>
      <c r="I206">
        <v>0</v>
      </c>
      <c r="J206">
        <v>0</v>
      </c>
      <c r="K206">
        <v>0</v>
      </c>
      <c r="L206">
        <v>200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70</v>
      </c>
      <c r="W206">
        <v>490</v>
      </c>
      <c r="X206">
        <v>0</v>
      </c>
      <c r="Z206">
        <v>0</v>
      </c>
      <c r="AA206" t="s">
        <v>476</v>
      </c>
    </row>
    <row r="207" spans="1:27" x14ac:dyDescent="0.25">
      <c r="H207" t="s">
        <v>32</v>
      </c>
    </row>
    <row r="208" spans="1:27" x14ac:dyDescent="0.25">
      <c r="A208">
        <v>101</v>
      </c>
      <c r="B208">
        <v>756</v>
      </c>
      <c r="C208" t="s">
        <v>477</v>
      </c>
      <c r="D208" t="s">
        <v>478</v>
      </c>
      <c r="E208" t="s">
        <v>131</v>
      </c>
      <c r="F208" t="s">
        <v>479</v>
      </c>
      <c r="G208" t="str">
        <f>"00108627"</f>
        <v>00108627</v>
      </c>
      <c r="H208" t="s">
        <v>42</v>
      </c>
      <c r="I208">
        <v>0</v>
      </c>
      <c r="J208">
        <v>0</v>
      </c>
      <c r="K208">
        <v>200</v>
      </c>
      <c r="L208">
        <v>200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33</v>
      </c>
      <c r="W208">
        <v>231</v>
      </c>
      <c r="X208">
        <v>0</v>
      </c>
      <c r="Z208">
        <v>0</v>
      </c>
      <c r="AA208" t="s">
        <v>480</v>
      </c>
    </row>
    <row r="209" spans="1:27" x14ac:dyDescent="0.25">
      <c r="H209" t="s">
        <v>19</v>
      </c>
    </row>
    <row r="210" spans="1:27" x14ac:dyDescent="0.25">
      <c r="A210">
        <v>102</v>
      </c>
      <c r="B210">
        <v>76</v>
      </c>
      <c r="C210" t="s">
        <v>481</v>
      </c>
      <c r="D210" t="s">
        <v>64</v>
      </c>
      <c r="E210" t="s">
        <v>35</v>
      </c>
      <c r="F210" t="s">
        <v>482</v>
      </c>
      <c r="G210" t="str">
        <f>"200901000947"</f>
        <v>200901000947</v>
      </c>
      <c r="H210">
        <v>693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1511</v>
      </c>
    </row>
    <row r="211" spans="1:27" x14ac:dyDescent="0.25">
      <c r="H211" t="s">
        <v>32</v>
      </c>
    </row>
    <row r="212" spans="1:27" x14ac:dyDescent="0.25">
      <c r="A212">
        <v>103</v>
      </c>
      <c r="B212">
        <v>535</v>
      </c>
      <c r="C212" t="s">
        <v>483</v>
      </c>
      <c r="D212" t="s">
        <v>22</v>
      </c>
      <c r="E212" t="s">
        <v>35</v>
      </c>
      <c r="F212" t="s">
        <v>484</v>
      </c>
      <c r="G212" t="str">
        <f>"200802004439"</f>
        <v>200802004439</v>
      </c>
      <c r="H212" t="s">
        <v>485</v>
      </c>
      <c r="I212">
        <v>0</v>
      </c>
      <c r="J212">
        <v>0</v>
      </c>
      <c r="K212">
        <v>0</v>
      </c>
      <c r="L212">
        <v>200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84</v>
      </c>
      <c r="W212">
        <v>588</v>
      </c>
      <c r="X212">
        <v>0</v>
      </c>
      <c r="Z212">
        <v>0</v>
      </c>
      <c r="AA212" t="s">
        <v>486</v>
      </c>
    </row>
    <row r="213" spans="1:27" x14ac:dyDescent="0.25">
      <c r="H213">
        <v>519</v>
      </c>
    </row>
    <row r="214" spans="1:27" x14ac:dyDescent="0.25">
      <c r="A214">
        <v>104</v>
      </c>
      <c r="B214">
        <v>565</v>
      </c>
      <c r="C214" t="s">
        <v>487</v>
      </c>
      <c r="D214" t="s">
        <v>46</v>
      </c>
      <c r="E214" t="s">
        <v>298</v>
      </c>
      <c r="F214" t="s">
        <v>488</v>
      </c>
      <c r="G214" t="str">
        <f>"200802010253"</f>
        <v>200802010253</v>
      </c>
      <c r="H214" t="s">
        <v>489</v>
      </c>
      <c r="I214">
        <v>0</v>
      </c>
      <c r="J214">
        <v>0</v>
      </c>
      <c r="K214">
        <v>0</v>
      </c>
      <c r="L214">
        <v>0</v>
      </c>
      <c r="M214">
        <v>100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84</v>
      </c>
      <c r="W214">
        <v>588</v>
      </c>
      <c r="X214">
        <v>0</v>
      </c>
      <c r="Z214">
        <v>0</v>
      </c>
      <c r="AA214" t="s">
        <v>490</v>
      </c>
    </row>
    <row r="215" spans="1:27" x14ac:dyDescent="0.25">
      <c r="H215" t="s">
        <v>19</v>
      </c>
    </row>
    <row r="216" spans="1:27" x14ac:dyDescent="0.25">
      <c r="A216">
        <v>105</v>
      </c>
      <c r="B216">
        <v>446</v>
      </c>
      <c r="C216" t="s">
        <v>491</v>
      </c>
      <c r="D216" t="s">
        <v>22</v>
      </c>
      <c r="E216" t="s">
        <v>258</v>
      </c>
      <c r="F216" t="s">
        <v>492</v>
      </c>
      <c r="G216" t="str">
        <f>"201409000373"</f>
        <v>201409000373</v>
      </c>
      <c r="H216" t="s">
        <v>493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65</v>
      </c>
      <c r="W216">
        <v>455</v>
      </c>
      <c r="X216">
        <v>0</v>
      </c>
      <c r="Z216">
        <v>0</v>
      </c>
      <c r="AA216" t="s">
        <v>494</v>
      </c>
    </row>
    <row r="217" spans="1:27" x14ac:dyDescent="0.25">
      <c r="H217" t="s">
        <v>32</v>
      </c>
    </row>
    <row r="218" spans="1:27" x14ac:dyDescent="0.25">
      <c r="A218">
        <v>106</v>
      </c>
      <c r="B218">
        <v>838</v>
      </c>
      <c r="C218" t="s">
        <v>495</v>
      </c>
      <c r="D218" t="s">
        <v>327</v>
      </c>
      <c r="E218" t="s">
        <v>27</v>
      </c>
      <c r="F218" t="s">
        <v>496</v>
      </c>
      <c r="G218" t="str">
        <f>"201409006950"</f>
        <v>201409006950</v>
      </c>
      <c r="H218" t="s">
        <v>497</v>
      </c>
      <c r="I218">
        <v>0</v>
      </c>
      <c r="J218">
        <v>0</v>
      </c>
      <c r="K218">
        <v>0</v>
      </c>
      <c r="L218">
        <v>200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38</v>
      </c>
      <c r="W218">
        <v>266</v>
      </c>
      <c r="X218">
        <v>0</v>
      </c>
      <c r="Z218">
        <v>0</v>
      </c>
      <c r="AA218" t="s">
        <v>498</v>
      </c>
    </row>
    <row r="219" spans="1:27" x14ac:dyDescent="0.25">
      <c r="H219">
        <v>519</v>
      </c>
    </row>
    <row r="220" spans="1:27" x14ac:dyDescent="0.25">
      <c r="A220">
        <v>107</v>
      </c>
      <c r="B220">
        <v>78</v>
      </c>
      <c r="C220" t="s">
        <v>499</v>
      </c>
      <c r="D220" t="s">
        <v>373</v>
      </c>
      <c r="E220" t="s">
        <v>46</v>
      </c>
      <c r="F220" t="s">
        <v>500</v>
      </c>
      <c r="G220" t="str">
        <f>"201502003569"</f>
        <v>201502003569</v>
      </c>
      <c r="H220" t="s">
        <v>501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 t="s">
        <v>502</v>
      </c>
    </row>
    <row r="221" spans="1:27" x14ac:dyDescent="0.25">
      <c r="H221" t="s">
        <v>19</v>
      </c>
    </row>
    <row r="222" spans="1:27" x14ac:dyDescent="0.25">
      <c r="A222">
        <v>108</v>
      </c>
      <c r="B222">
        <v>291</v>
      </c>
      <c r="C222" t="s">
        <v>503</v>
      </c>
      <c r="D222" t="s">
        <v>15</v>
      </c>
      <c r="E222" t="s">
        <v>94</v>
      </c>
      <c r="F222" t="s">
        <v>504</v>
      </c>
      <c r="G222" t="str">
        <f>"00157816"</f>
        <v>00157816</v>
      </c>
      <c r="H222">
        <v>605</v>
      </c>
      <c r="I222">
        <v>0</v>
      </c>
      <c r="J222">
        <v>0</v>
      </c>
      <c r="K222">
        <v>0</v>
      </c>
      <c r="L222">
        <v>200</v>
      </c>
      <c r="M222">
        <v>0</v>
      </c>
      <c r="N222">
        <v>70</v>
      </c>
      <c r="O222">
        <v>30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1493</v>
      </c>
    </row>
    <row r="223" spans="1:27" x14ac:dyDescent="0.25">
      <c r="H223" t="s">
        <v>19</v>
      </c>
    </row>
    <row r="224" spans="1:27" x14ac:dyDescent="0.25">
      <c r="A224">
        <v>109</v>
      </c>
      <c r="B224">
        <v>537</v>
      </c>
      <c r="C224" t="s">
        <v>505</v>
      </c>
      <c r="D224" t="s">
        <v>506</v>
      </c>
      <c r="E224" t="s">
        <v>27</v>
      </c>
      <c r="F224" t="s">
        <v>507</v>
      </c>
      <c r="G224" t="str">
        <f>"201409006572"</f>
        <v>201409006572</v>
      </c>
      <c r="H224" t="s">
        <v>234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 t="s">
        <v>508</v>
      </c>
    </row>
    <row r="225" spans="1:27" x14ac:dyDescent="0.25">
      <c r="H225" t="s">
        <v>19</v>
      </c>
    </row>
    <row r="226" spans="1:27" x14ac:dyDescent="0.25">
      <c r="A226">
        <v>110</v>
      </c>
      <c r="B226">
        <v>850</v>
      </c>
      <c r="C226" t="s">
        <v>509</v>
      </c>
      <c r="D226" t="s">
        <v>510</v>
      </c>
      <c r="E226" t="s">
        <v>368</v>
      </c>
      <c r="F226" t="s">
        <v>511</v>
      </c>
      <c r="G226" t="str">
        <f>"201409005127"</f>
        <v>201409005127</v>
      </c>
      <c r="H226" t="s">
        <v>512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30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70</v>
      </c>
      <c r="W226">
        <v>490</v>
      </c>
      <c r="X226">
        <v>0</v>
      </c>
      <c r="Z226">
        <v>0</v>
      </c>
      <c r="AA226" t="s">
        <v>513</v>
      </c>
    </row>
    <row r="227" spans="1:27" x14ac:dyDescent="0.25">
      <c r="H227" t="s">
        <v>32</v>
      </c>
    </row>
    <row r="228" spans="1:27" x14ac:dyDescent="0.25">
      <c r="A228">
        <v>111</v>
      </c>
      <c r="B228">
        <v>33</v>
      </c>
      <c r="C228" t="s">
        <v>514</v>
      </c>
      <c r="D228" t="s">
        <v>515</v>
      </c>
      <c r="E228" t="s">
        <v>516</v>
      </c>
      <c r="F228" t="s">
        <v>517</v>
      </c>
      <c r="G228" t="str">
        <f>"201401000559"</f>
        <v>201401000559</v>
      </c>
      <c r="H228" t="s">
        <v>290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50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58</v>
      </c>
      <c r="W228">
        <v>406</v>
      </c>
      <c r="X228">
        <v>0</v>
      </c>
      <c r="Z228">
        <v>0</v>
      </c>
      <c r="AA228" t="s">
        <v>518</v>
      </c>
    </row>
    <row r="229" spans="1:27" x14ac:dyDescent="0.25">
      <c r="H229" t="s">
        <v>519</v>
      </c>
    </row>
    <row r="230" spans="1:27" x14ac:dyDescent="0.25">
      <c r="A230">
        <v>112</v>
      </c>
      <c r="B230">
        <v>389</v>
      </c>
      <c r="C230" t="s">
        <v>520</v>
      </c>
      <c r="D230" t="s">
        <v>521</v>
      </c>
      <c r="E230" t="s">
        <v>52</v>
      </c>
      <c r="F230" t="s">
        <v>522</v>
      </c>
      <c r="G230" t="str">
        <f>"201504001078"</f>
        <v>201504001078</v>
      </c>
      <c r="H230" t="s">
        <v>393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70</v>
      </c>
      <c r="O230">
        <v>50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82</v>
      </c>
      <c r="W230">
        <v>574</v>
      </c>
      <c r="X230">
        <v>0</v>
      </c>
      <c r="Z230">
        <v>0</v>
      </c>
      <c r="AA230" t="s">
        <v>523</v>
      </c>
    </row>
    <row r="231" spans="1:27" x14ac:dyDescent="0.25">
      <c r="H231" t="s">
        <v>19</v>
      </c>
    </row>
    <row r="232" spans="1:27" x14ac:dyDescent="0.25">
      <c r="A232">
        <v>113</v>
      </c>
      <c r="B232">
        <v>544</v>
      </c>
      <c r="C232" t="s">
        <v>524</v>
      </c>
      <c r="D232" t="s">
        <v>525</v>
      </c>
      <c r="E232" t="s">
        <v>526</v>
      </c>
      <c r="F232" t="s">
        <v>527</v>
      </c>
      <c r="G232" t="str">
        <f>"201504004796"</f>
        <v>201504004796</v>
      </c>
      <c r="H232" t="s">
        <v>528</v>
      </c>
      <c r="I232">
        <v>0</v>
      </c>
      <c r="J232">
        <v>0</v>
      </c>
      <c r="K232">
        <v>0</v>
      </c>
      <c r="L232">
        <v>0</v>
      </c>
      <c r="M232">
        <v>100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84</v>
      </c>
      <c r="W232">
        <v>588</v>
      </c>
      <c r="X232">
        <v>0</v>
      </c>
      <c r="Z232">
        <v>0</v>
      </c>
      <c r="AA232" t="s">
        <v>529</v>
      </c>
    </row>
    <row r="233" spans="1:27" x14ac:dyDescent="0.25">
      <c r="H233" t="s">
        <v>32</v>
      </c>
    </row>
    <row r="234" spans="1:27" x14ac:dyDescent="0.25">
      <c r="A234">
        <v>114</v>
      </c>
      <c r="B234">
        <v>219</v>
      </c>
      <c r="C234" t="s">
        <v>530</v>
      </c>
      <c r="D234" t="s">
        <v>327</v>
      </c>
      <c r="E234" t="s">
        <v>298</v>
      </c>
      <c r="F234" t="s">
        <v>531</v>
      </c>
      <c r="G234" t="str">
        <f>"00223514"</f>
        <v>00223514</v>
      </c>
      <c r="H234" t="s">
        <v>417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70</v>
      </c>
      <c r="O234">
        <v>30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 t="s">
        <v>532</v>
      </c>
    </row>
    <row r="235" spans="1:27" x14ac:dyDescent="0.25">
      <c r="H235" t="s">
        <v>19</v>
      </c>
    </row>
    <row r="236" spans="1:27" x14ac:dyDescent="0.25">
      <c r="A236">
        <v>115</v>
      </c>
      <c r="B236">
        <v>87</v>
      </c>
      <c r="C236" t="s">
        <v>533</v>
      </c>
      <c r="D236" t="s">
        <v>327</v>
      </c>
      <c r="E236" t="s">
        <v>245</v>
      </c>
      <c r="F236" t="s">
        <v>534</v>
      </c>
      <c r="G236" t="str">
        <f>"200801006331"</f>
        <v>200801006331</v>
      </c>
      <c r="H236" t="s">
        <v>535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30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54</v>
      </c>
      <c r="W236">
        <v>378</v>
      </c>
      <c r="X236">
        <v>0</v>
      </c>
      <c r="Z236">
        <v>0</v>
      </c>
      <c r="AA236" t="s">
        <v>536</v>
      </c>
    </row>
    <row r="237" spans="1:27" x14ac:dyDescent="0.25">
      <c r="H237" t="s">
        <v>32</v>
      </c>
    </row>
    <row r="238" spans="1:27" x14ac:dyDescent="0.25">
      <c r="A238">
        <v>116</v>
      </c>
      <c r="B238">
        <v>757</v>
      </c>
      <c r="C238" t="s">
        <v>537</v>
      </c>
      <c r="D238" t="s">
        <v>367</v>
      </c>
      <c r="E238" t="s">
        <v>64</v>
      </c>
      <c r="F238" t="s">
        <v>538</v>
      </c>
      <c r="G238" t="str">
        <f>"201511034668"</f>
        <v>201511034668</v>
      </c>
      <c r="H238" t="s">
        <v>493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1</v>
      </c>
      <c r="AA238" t="s">
        <v>539</v>
      </c>
    </row>
    <row r="239" spans="1:27" x14ac:dyDescent="0.25">
      <c r="H239" t="s">
        <v>19</v>
      </c>
    </row>
    <row r="240" spans="1:27" x14ac:dyDescent="0.25">
      <c r="A240">
        <v>117</v>
      </c>
      <c r="B240">
        <v>19</v>
      </c>
      <c r="C240" t="s">
        <v>540</v>
      </c>
      <c r="D240" t="s">
        <v>63</v>
      </c>
      <c r="E240" t="s">
        <v>15</v>
      </c>
      <c r="F240" t="s">
        <v>541</v>
      </c>
      <c r="G240" t="str">
        <f>"00225404"</f>
        <v>00225404</v>
      </c>
      <c r="H240" t="s">
        <v>542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50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84</v>
      </c>
      <c r="W240">
        <v>588</v>
      </c>
      <c r="X240">
        <v>0</v>
      </c>
      <c r="Z240">
        <v>0</v>
      </c>
      <c r="AA240" t="s">
        <v>543</v>
      </c>
    </row>
    <row r="241" spans="1:27" x14ac:dyDescent="0.25">
      <c r="H241" t="s">
        <v>19</v>
      </c>
    </row>
    <row r="242" spans="1:27" x14ac:dyDescent="0.25">
      <c r="A242">
        <v>118</v>
      </c>
      <c r="B242">
        <v>594</v>
      </c>
      <c r="C242" t="s">
        <v>544</v>
      </c>
      <c r="D242" t="s">
        <v>27</v>
      </c>
      <c r="E242" t="s">
        <v>35</v>
      </c>
      <c r="F242" t="s">
        <v>545</v>
      </c>
      <c r="G242" t="str">
        <f>"201512005419"</f>
        <v>201512005419</v>
      </c>
      <c r="H242" t="s">
        <v>91</v>
      </c>
      <c r="I242">
        <v>0</v>
      </c>
      <c r="J242">
        <v>0</v>
      </c>
      <c r="K242">
        <v>0</v>
      </c>
      <c r="L242">
        <v>200</v>
      </c>
      <c r="M242">
        <v>0</v>
      </c>
      <c r="N242">
        <v>70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61</v>
      </c>
      <c r="W242">
        <v>427</v>
      </c>
      <c r="X242">
        <v>0</v>
      </c>
      <c r="Z242">
        <v>0</v>
      </c>
      <c r="AA242" t="s">
        <v>546</v>
      </c>
    </row>
    <row r="243" spans="1:27" x14ac:dyDescent="0.25">
      <c r="H243" t="s">
        <v>32</v>
      </c>
    </row>
    <row r="244" spans="1:27" x14ac:dyDescent="0.25">
      <c r="A244">
        <v>119</v>
      </c>
      <c r="B244">
        <v>465</v>
      </c>
      <c r="C244" t="s">
        <v>547</v>
      </c>
      <c r="D244" t="s">
        <v>110</v>
      </c>
      <c r="E244" t="s">
        <v>46</v>
      </c>
      <c r="F244" t="s">
        <v>548</v>
      </c>
      <c r="G244" t="str">
        <f>"201402004047"</f>
        <v>201402004047</v>
      </c>
      <c r="H244" t="s">
        <v>166</v>
      </c>
      <c r="I244">
        <v>0</v>
      </c>
      <c r="J244">
        <v>0</v>
      </c>
      <c r="K244">
        <v>0</v>
      </c>
      <c r="L244">
        <v>0</v>
      </c>
      <c r="M244">
        <v>100</v>
      </c>
      <c r="N244">
        <v>70</v>
      </c>
      <c r="O244">
        <v>50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70</v>
      </c>
      <c r="W244">
        <v>490</v>
      </c>
      <c r="X244">
        <v>0</v>
      </c>
      <c r="Z244">
        <v>0</v>
      </c>
      <c r="AA244" t="s">
        <v>549</v>
      </c>
    </row>
    <row r="245" spans="1:27" x14ac:dyDescent="0.25">
      <c r="H245" t="s">
        <v>550</v>
      </c>
    </row>
    <row r="246" spans="1:27" x14ac:dyDescent="0.25">
      <c r="A246">
        <v>120</v>
      </c>
      <c r="B246">
        <v>758</v>
      </c>
      <c r="C246" t="s">
        <v>551</v>
      </c>
      <c r="D246" t="s">
        <v>552</v>
      </c>
      <c r="E246" t="s">
        <v>304</v>
      </c>
      <c r="F246" t="s">
        <v>553</v>
      </c>
      <c r="G246" t="str">
        <f>"00143732"</f>
        <v>00143732</v>
      </c>
      <c r="H246" t="s">
        <v>280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30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84</v>
      </c>
      <c r="W246">
        <v>588</v>
      </c>
      <c r="X246">
        <v>0</v>
      </c>
      <c r="Z246">
        <v>0</v>
      </c>
      <c r="AA246" t="s">
        <v>554</v>
      </c>
    </row>
    <row r="247" spans="1:27" x14ac:dyDescent="0.25">
      <c r="H247" t="s">
        <v>19</v>
      </c>
    </row>
    <row r="248" spans="1:27" x14ac:dyDescent="0.25">
      <c r="A248">
        <v>121</v>
      </c>
      <c r="B248">
        <v>702</v>
      </c>
      <c r="C248" t="s">
        <v>555</v>
      </c>
      <c r="D248" t="s">
        <v>556</v>
      </c>
      <c r="E248" t="s">
        <v>478</v>
      </c>
      <c r="F248" t="s">
        <v>557</v>
      </c>
      <c r="G248" t="str">
        <f>"201410007957"</f>
        <v>201410007957</v>
      </c>
      <c r="H248" t="s">
        <v>558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70</v>
      </c>
      <c r="P248">
        <v>0</v>
      </c>
      <c r="Q248">
        <v>0</v>
      </c>
      <c r="R248">
        <v>30</v>
      </c>
      <c r="S248">
        <v>0</v>
      </c>
      <c r="T248">
        <v>0</v>
      </c>
      <c r="U248">
        <v>0</v>
      </c>
      <c r="V248">
        <v>72</v>
      </c>
      <c r="W248">
        <v>504</v>
      </c>
      <c r="X248">
        <v>0</v>
      </c>
      <c r="Z248">
        <v>0</v>
      </c>
      <c r="AA248" t="s">
        <v>559</v>
      </c>
    </row>
    <row r="249" spans="1:27" x14ac:dyDescent="0.25">
      <c r="H249" t="s">
        <v>19</v>
      </c>
    </row>
    <row r="250" spans="1:27" x14ac:dyDescent="0.25">
      <c r="A250">
        <v>122</v>
      </c>
      <c r="B250">
        <v>766</v>
      </c>
      <c r="C250" t="s">
        <v>560</v>
      </c>
      <c r="D250" t="s">
        <v>561</v>
      </c>
      <c r="E250" t="s">
        <v>99</v>
      </c>
      <c r="F250" t="s">
        <v>562</v>
      </c>
      <c r="G250" t="str">
        <f>"201402010245"</f>
        <v>201402010245</v>
      </c>
      <c r="H250" t="s">
        <v>563</v>
      </c>
      <c r="I250">
        <v>0</v>
      </c>
      <c r="J250">
        <v>0</v>
      </c>
      <c r="K250">
        <v>0</v>
      </c>
      <c r="L250">
        <v>200</v>
      </c>
      <c r="M250">
        <v>0</v>
      </c>
      <c r="N250">
        <v>70</v>
      </c>
      <c r="O250">
        <v>30</v>
      </c>
      <c r="P250">
        <v>0</v>
      </c>
      <c r="Q250">
        <v>0</v>
      </c>
      <c r="R250">
        <v>0</v>
      </c>
      <c r="S250">
        <v>0</v>
      </c>
      <c r="T250">
        <v>50</v>
      </c>
      <c r="U250">
        <v>0</v>
      </c>
      <c r="V250">
        <v>45</v>
      </c>
      <c r="W250">
        <v>315</v>
      </c>
      <c r="X250">
        <v>0</v>
      </c>
      <c r="Z250">
        <v>0</v>
      </c>
      <c r="AA250" t="s">
        <v>564</v>
      </c>
    </row>
    <row r="251" spans="1:27" x14ac:dyDescent="0.25">
      <c r="H251">
        <v>518</v>
      </c>
    </row>
    <row r="252" spans="1:27" x14ac:dyDescent="0.25">
      <c r="A252">
        <v>123</v>
      </c>
      <c r="B252">
        <v>497</v>
      </c>
      <c r="C252" t="s">
        <v>565</v>
      </c>
      <c r="D252" t="s">
        <v>64</v>
      </c>
      <c r="E252" t="s">
        <v>245</v>
      </c>
      <c r="F252" t="s">
        <v>566</v>
      </c>
      <c r="G252" t="str">
        <f>"201402012472"</f>
        <v>201402012472</v>
      </c>
      <c r="H252" t="s">
        <v>211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75</v>
      </c>
      <c r="W252">
        <v>525</v>
      </c>
      <c r="X252">
        <v>0</v>
      </c>
      <c r="Z252">
        <v>0</v>
      </c>
      <c r="AA252" t="s">
        <v>567</v>
      </c>
    </row>
    <row r="253" spans="1:27" x14ac:dyDescent="0.25">
      <c r="H253" t="s">
        <v>19</v>
      </c>
    </row>
    <row r="254" spans="1:27" x14ac:dyDescent="0.25">
      <c r="A254">
        <v>124</v>
      </c>
      <c r="B254">
        <v>673</v>
      </c>
      <c r="C254" t="s">
        <v>568</v>
      </c>
      <c r="D254" t="s">
        <v>569</v>
      </c>
      <c r="E254" t="s">
        <v>570</v>
      </c>
      <c r="F254" t="s">
        <v>571</v>
      </c>
      <c r="G254" t="str">
        <f>"00127250"</f>
        <v>00127250</v>
      </c>
      <c r="H254" t="s">
        <v>501</v>
      </c>
      <c r="I254">
        <v>0</v>
      </c>
      <c r="J254">
        <v>0</v>
      </c>
      <c r="K254">
        <v>0</v>
      </c>
      <c r="L254">
        <v>0</v>
      </c>
      <c r="M254">
        <v>100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84</v>
      </c>
      <c r="W254">
        <v>588</v>
      </c>
      <c r="X254">
        <v>0</v>
      </c>
      <c r="Z254">
        <v>2</v>
      </c>
      <c r="AA254" t="s">
        <v>572</v>
      </c>
    </row>
    <row r="255" spans="1:27" x14ac:dyDescent="0.25">
      <c r="H255" t="s">
        <v>32</v>
      </c>
    </row>
    <row r="256" spans="1:27" x14ac:dyDescent="0.25">
      <c r="A256">
        <v>125</v>
      </c>
      <c r="B256">
        <v>851</v>
      </c>
      <c r="C256" t="s">
        <v>573</v>
      </c>
      <c r="D256" t="s">
        <v>574</v>
      </c>
      <c r="E256" t="s">
        <v>575</v>
      </c>
      <c r="F256" t="s">
        <v>576</v>
      </c>
      <c r="G256" t="str">
        <f>"200802006180"</f>
        <v>200802006180</v>
      </c>
      <c r="H256" t="s">
        <v>248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50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 t="s">
        <v>577</v>
      </c>
    </row>
    <row r="257" spans="1:27" x14ac:dyDescent="0.25">
      <c r="H257" t="s">
        <v>19</v>
      </c>
    </row>
    <row r="258" spans="1:27" x14ac:dyDescent="0.25">
      <c r="A258">
        <v>126</v>
      </c>
      <c r="B258">
        <v>150</v>
      </c>
      <c r="C258" t="s">
        <v>578</v>
      </c>
      <c r="D258" t="s">
        <v>579</v>
      </c>
      <c r="E258" t="s">
        <v>580</v>
      </c>
      <c r="F258" t="s">
        <v>581</v>
      </c>
      <c r="G258" t="str">
        <f>"00224995"</f>
        <v>00224995</v>
      </c>
      <c r="H258">
        <v>803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84</v>
      </c>
      <c r="W258">
        <v>588</v>
      </c>
      <c r="X258">
        <v>0</v>
      </c>
      <c r="Z258">
        <v>0</v>
      </c>
      <c r="AA258">
        <v>1391</v>
      </c>
    </row>
    <row r="259" spans="1:27" x14ac:dyDescent="0.25">
      <c r="H259" t="s">
        <v>19</v>
      </c>
    </row>
    <row r="260" spans="1:27" x14ac:dyDescent="0.25">
      <c r="A260">
        <v>127</v>
      </c>
      <c r="B260">
        <v>612</v>
      </c>
      <c r="C260" t="s">
        <v>582</v>
      </c>
      <c r="D260" t="s">
        <v>27</v>
      </c>
      <c r="E260" t="s">
        <v>15</v>
      </c>
      <c r="F260" t="s">
        <v>583</v>
      </c>
      <c r="G260" t="str">
        <f>"00228490"</f>
        <v>00228490</v>
      </c>
      <c r="H260" t="s">
        <v>584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70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41</v>
      </c>
      <c r="W260">
        <v>287</v>
      </c>
      <c r="X260">
        <v>0</v>
      </c>
      <c r="Z260">
        <v>0</v>
      </c>
      <c r="AA260" t="s">
        <v>585</v>
      </c>
    </row>
    <row r="261" spans="1:27" x14ac:dyDescent="0.25">
      <c r="H261" t="s">
        <v>19</v>
      </c>
    </row>
    <row r="262" spans="1:27" x14ac:dyDescent="0.25">
      <c r="A262">
        <v>128</v>
      </c>
      <c r="B262">
        <v>345</v>
      </c>
      <c r="C262" t="s">
        <v>586</v>
      </c>
      <c r="D262" t="s">
        <v>142</v>
      </c>
      <c r="E262" t="s">
        <v>587</v>
      </c>
      <c r="F262" t="s">
        <v>588</v>
      </c>
      <c r="G262" t="str">
        <f>"201402000682"</f>
        <v>201402000682</v>
      </c>
      <c r="H262" t="s">
        <v>589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60</v>
      </c>
      <c r="W262">
        <v>420</v>
      </c>
      <c r="X262">
        <v>0</v>
      </c>
      <c r="Z262">
        <v>0</v>
      </c>
      <c r="AA262" t="s">
        <v>590</v>
      </c>
    </row>
    <row r="263" spans="1:27" x14ac:dyDescent="0.25">
      <c r="H263" t="s">
        <v>19</v>
      </c>
    </row>
    <row r="264" spans="1:27" x14ac:dyDescent="0.25">
      <c r="A264">
        <v>129</v>
      </c>
      <c r="B264">
        <v>848</v>
      </c>
      <c r="C264" t="s">
        <v>591</v>
      </c>
      <c r="D264" t="s">
        <v>303</v>
      </c>
      <c r="E264" t="s">
        <v>35</v>
      </c>
      <c r="F264" t="s">
        <v>592</v>
      </c>
      <c r="G264" t="str">
        <f>"00087579"</f>
        <v>00087579</v>
      </c>
      <c r="H264" t="s">
        <v>593</v>
      </c>
      <c r="I264">
        <v>0</v>
      </c>
      <c r="J264">
        <v>0</v>
      </c>
      <c r="K264">
        <v>0</v>
      </c>
      <c r="L264">
        <v>0</v>
      </c>
      <c r="M264">
        <v>100</v>
      </c>
      <c r="N264">
        <v>30</v>
      </c>
      <c r="O264">
        <v>0</v>
      </c>
      <c r="P264">
        <v>0</v>
      </c>
      <c r="Q264">
        <v>70</v>
      </c>
      <c r="R264">
        <v>0</v>
      </c>
      <c r="S264">
        <v>0</v>
      </c>
      <c r="T264">
        <v>0</v>
      </c>
      <c r="U264">
        <v>0</v>
      </c>
      <c r="V264">
        <v>40</v>
      </c>
      <c r="W264">
        <v>280</v>
      </c>
      <c r="X264">
        <v>0</v>
      </c>
      <c r="Z264">
        <v>0</v>
      </c>
      <c r="AA264" t="s">
        <v>594</v>
      </c>
    </row>
    <row r="265" spans="1:27" x14ac:dyDescent="0.25">
      <c r="H265" t="s">
        <v>595</v>
      </c>
    </row>
    <row r="266" spans="1:27" x14ac:dyDescent="0.25">
      <c r="A266">
        <v>130</v>
      </c>
      <c r="B266">
        <v>397</v>
      </c>
      <c r="C266" t="s">
        <v>596</v>
      </c>
      <c r="D266" t="s">
        <v>34</v>
      </c>
      <c r="E266" t="s">
        <v>117</v>
      </c>
      <c r="F266" t="s">
        <v>597</v>
      </c>
      <c r="G266" t="str">
        <f>"00002886"</f>
        <v>00002886</v>
      </c>
      <c r="H266" t="s">
        <v>598</v>
      </c>
      <c r="I266">
        <v>150</v>
      </c>
      <c r="J266">
        <v>0</v>
      </c>
      <c r="K266">
        <v>0</v>
      </c>
      <c r="L266">
        <v>200</v>
      </c>
      <c r="M266">
        <v>30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29</v>
      </c>
      <c r="W266">
        <v>203</v>
      </c>
      <c r="X266">
        <v>0</v>
      </c>
      <c r="Z266">
        <v>0</v>
      </c>
      <c r="AA266" t="s">
        <v>599</v>
      </c>
    </row>
    <row r="267" spans="1:27" x14ac:dyDescent="0.25">
      <c r="H267" t="s">
        <v>32</v>
      </c>
    </row>
    <row r="268" spans="1:27" x14ac:dyDescent="0.25">
      <c r="A268">
        <v>131</v>
      </c>
      <c r="B268">
        <v>134</v>
      </c>
      <c r="C268" t="s">
        <v>600</v>
      </c>
      <c r="D268" t="s">
        <v>231</v>
      </c>
      <c r="E268" t="s">
        <v>88</v>
      </c>
      <c r="F268" t="s">
        <v>601</v>
      </c>
      <c r="G268" t="str">
        <f>"00223204"</f>
        <v>00223204</v>
      </c>
      <c r="H268" t="s">
        <v>602</v>
      </c>
      <c r="I268">
        <v>150</v>
      </c>
      <c r="J268">
        <v>0</v>
      </c>
      <c r="K268">
        <v>0</v>
      </c>
      <c r="L268">
        <v>200</v>
      </c>
      <c r="M268">
        <v>0</v>
      </c>
      <c r="N268">
        <v>70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4</v>
      </c>
      <c r="W268">
        <v>28</v>
      </c>
      <c r="X268">
        <v>0</v>
      </c>
      <c r="Z268">
        <v>0</v>
      </c>
      <c r="AA268" t="s">
        <v>603</v>
      </c>
    </row>
    <row r="269" spans="1:27" x14ac:dyDescent="0.25">
      <c r="H269" t="s">
        <v>19</v>
      </c>
    </row>
    <row r="270" spans="1:27" x14ac:dyDescent="0.25">
      <c r="A270">
        <v>132</v>
      </c>
      <c r="B270">
        <v>470</v>
      </c>
      <c r="C270" t="s">
        <v>604</v>
      </c>
      <c r="D270" t="s">
        <v>420</v>
      </c>
      <c r="E270" t="s">
        <v>258</v>
      </c>
      <c r="F270" t="s">
        <v>605</v>
      </c>
      <c r="G270" t="str">
        <f>"00011796"</f>
        <v>00011796</v>
      </c>
      <c r="H270" t="s">
        <v>606</v>
      </c>
      <c r="I270">
        <v>0</v>
      </c>
      <c r="J270">
        <v>0</v>
      </c>
      <c r="K270">
        <v>0</v>
      </c>
      <c r="L270">
        <v>200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36</v>
      </c>
      <c r="W270">
        <v>252</v>
      </c>
      <c r="X270">
        <v>0</v>
      </c>
      <c r="Z270">
        <v>0</v>
      </c>
      <c r="AA270" t="s">
        <v>607</v>
      </c>
    </row>
    <row r="271" spans="1:27" x14ac:dyDescent="0.25">
      <c r="H271" t="s">
        <v>19</v>
      </c>
    </row>
    <row r="272" spans="1:27" x14ac:dyDescent="0.25">
      <c r="A272">
        <v>133</v>
      </c>
      <c r="B272">
        <v>23</v>
      </c>
      <c r="C272" t="s">
        <v>608</v>
      </c>
      <c r="D272" t="s">
        <v>117</v>
      </c>
      <c r="E272" t="s">
        <v>609</v>
      </c>
      <c r="F272" t="s">
        <v>610</v>
      </c>
      <c r="G272" t="str">
        <f>"00221951"</f>
        <v>00221951</v>
      </c>
      <c r="H272" t="s">
        <v>611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76</v>
      </c>
      <c r="W272">
        <v>532</v>
      </c>
      <c r="X272">
        <v>0</v>
      </c>
      <c r="Z272">
        <v>0</v>
      </c>
      <c r="AA272" t="s">
        <v>612</v>
      </c>
    </row>
    <row r="273" spans="1:27" x14ac:dyDescent="0.25">
      <c r="H273">
        <v>519</v>
      </c>
    </row>
    <row r="274" spans="1:27" x14ac:dyDescent="0.25">
      <c r="A274">
        <v>134</v>
      </c>
      <c r="B274">
        <v>482</v>
      </c>
      <c r="C274" t="s">
        <v>613</v>
      </c>
      <c r="D274" t="s">
        <v>614</v>
      </c>
      <c r="E274" t="s">
        <v>80</v>
      </c>
      <c r="F274" t="s">
        <v>615</v>
      </c>
      <c r="G274" t="str">
        <f>"201112000060"</f>
        <v>201112000060</v>
      </c>
      <c r="H274" t="s">
        <v>393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42</v>
      </c>
      <c r="W274">
        <v>294</v>
      </c>
      <c r="X274">
        <v>0</v>
      </c>
      <c r="Z274">
        <v>0</v>
      </c>
      <c r="AA274" t="s">
        <v>616</v>
      </c>
    </row>
    <row r="275" spans="1:27" x14ac:dyDescent="0.25">
      <c r="H275" t="s">
        <v>19</v>
      </c>
    </row>
    <row r="276" spans="1:27" x14ac:dyDescent="0.25">
      <c r="A276">
        <v>135</v>
      </c>
      <c r="B276">
        <v>746</v>
      </c>
      <c r="C276" t="s">
        <v>617</v>
      </c>
      <c r="D276" t="s">
        <v>293</v>
      </c>
      <c r="E276" t="s">
        <v>15</v>
      </c>
      <c r="F276" t="s">
        <v>618</v>
      </c>
      <c r="G276" t="str">
        <f>"201412000130"</f>
        <v>201412000130</v>
      </c>
      <c r="H276" t="s">
        <v>324</v>
      </c>
      <c r="I276">
        <v>150</v>
      </c>
      <c r="J276">
        <v>0</v>
      </c>
      <c r="K276">
        <v>0</v>
      </c>
      <c r="L276">
        <v>0</v>
      </c>
      <c r="M276">
        <v>100</v>
      </c>
      <c r="N276">
        <v>70</v>
      </c>
      <c r="O276">
        <v>50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25</v>
      </c>
      <c r="W276">
        <v>175</v>
      </c>
      <c r="X276">
        <v>0</v>
      </c>
      <c r="Z276">
        <v>0</v>
      </c>
      <c r="AA276" t="s">
        <v>619</v>
      </c>
    </row>
    <row r="277" spans="1:27" x14ac:dyDescent="0.25">
      <c r="H277" t="s">
        <v>32</v>
      </c>
    </row>
    <row r="278" spans="1:27" x14ac:dyDescent="0.25">
      <c r="A278">
        <v>136</v>
      </c>
      <c r="B278">
        <v>880</v>
      </c>
      <c r="C278" t="s">
        <v>620</v>
      </c>
      <c r="D278" t="s">
        <v>621</v>
      </c>
      <c r="E278" t="s">
        <v>27</v>
      </c>
      <c r="F278" t="s">
        <v>622</v>
      </c>
      <c r="G278" t="str">
        <f>"00216055"</f>
        <v>00216055</v>
      </c>
      <c r="H278">
        <v>715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84</v>
      </c>
      <c r="W278">
        <v>588</v>
      </c>
      <c r="X278">
        <v>0</v>
      </c>
      <c r="Z278">
        <v>2</v>
      </c>
      <c r="AA278">
        <v>1333</v>
      </c>
    </row>
    <row r="279" spans="1:27" x14ac:dyDescent="0.25">
      <c r="H279" t="s">
        <v>32</v>
      </c>
    </row>
    <row r="280" spans="1:27" x14ac:dyDescent="0.25">
      <c r="A280">
        <v>137</v>
      </c>
      <c r="B280">
        <v>393</v>
      </c>
      <c r="C280" t="s">
        <v>623</v>
      </c>
      <c r="D280" t="s">
        <v>169</v>
      </c>
      <c r="E280" t="s">
        <v>510</v>
      </c>
      <c r="F280" t="s">
        <v>624</v>
      </c>
      <c r="G280" t="str">
        <f>"201406000809"</f>
        <v>201406000809</v>
      </c>
      <c r="H280">
        <v>737</v>
      </c>
      <c r="I280">
        <v>0</v>
      </c>
      <c r="J280">
        <v>0</v>
      </c>
      <c r="K280">
        <v>0</v>
      </c>
      <c r="L280">
        <v>200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30</v>
      </c>
      <c r="S280">
        <v>0</v>
      </c>
      <c r="T280">
        <v>0</v>
      </c>
      <c r="U280">
        <v>0</v>
      </c>
      <c r="V280">
        <v>46</v>
      </c>
      <c r="W280">
        <v>322</v>
      </c>
      <c r="X280">
        <v>0</v>
      </c>
      <c r="Z280">
        <v>0</v>
      </c>
      <c r="AA280">
        <v>1319</v>
      </c>
    </row>
    <row r="281" spans="1:27" x14ac:dyDescent="0.25">
      <c r="H281" t="s">
        <v>32</v>
      </c>
    </row>
    <row r="282" spans="1:27" x14ac:dyDescent="0.25">
      <c r="A282">
        <v>138</v>
      </c>
      <c r="B282">
        <v>770</v>
      </c>
      <c r="C282" t="s">
        <v>625</v>
      </c>
      <c r="D282" t="s">
        <v>15</v>
      </c>
      <c r="E282" t="s">
        <v>315</v>
      </c>
      <c r="F282" t="s">
        <v>626</v>
      </c>
      <c r="G282" t="str">
        <f>"00227174"</f>
        <v>00227174</v>
      </c>
      <c r="H282">
        <v>660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70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84</v>
      </c>
      <c r="W282">
        <v>588</v>
      </c>
      <c r="X282">
        <v>0</v>
      </c>
      <c r="Z282">
        <v>0</v>
      </c>
      <c r="AA282">
        <v>1318</v>
      </c>
    </row>
    <row r="283" spans="1:27" x14ac:dyDescent="0.25">
      <c r="H283">
        <v>519</v>
      </c>
    </row>
    <row r="284" spans="1:27" x14ac:dyDescent="0.25">
      <c r="A284">
        <v>139</v>
      </c>
      <c r="B284">
        <v>165</v>
      </c>
      <c r="C284" t="s">
        <v>627</v>
      </c>
      <c r="D284" t="s">
        <v>122</v>
      </c>
      <c r="E284" t="s">
        <v>128</v>
      </c>
      <c r="F284" t="s">
        <v>628</v>
      </c>
      <c r="G284" t="str">
        <f>"00225031"</f>
        <v>00225031</v>
      </c>
      <c r="H284" t="s">
        <v>512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84</v>
      </c>
      <c r="W284">
        <v>588</v>
      </c>
      <c r="X284">
        <v>0</v>
      </c>
      <c r="Z284">
        <v>0</v>
      </c>
      <c r="AA284" t="s">
        <v>629</v>
      </c>
    </row>
    <row r="285" spans="1:27" x14ac:dyDescent="0.25">
      <c r="H285" t="s">
        <v>32</v>
      </c>
    </row>
    <row r="286" spans="1:27" x14ac:dyDescent="0.25">
      <c r="A286">
        <v>140</v>
      </c>
      <c r="B286">
        <v>445</v>
      </c>
      <c r="C286" t="s">
        <v>630</v>
      </c>
      <c r="D286" t="s">
        <v>631</v>
      </c>
      <c r="E286" t="s">
        <v>27</v>
      </c>
      <c r="F286" t="s">
        <v>632</v>
      </c>
      <c r="G286" t="str">
        <f>"200802010948"</f>
        <v>200802010948</v>
      </c>
      <c r="H286">
        <v>825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30</v>
      </c>
      <c r="W286">
        <v>210</v>
      </c>
      <c r="X286">
        <v>0</v>
      </c>
      <c r="Z286">
        <v>0</v>
      </c>
      <c r="AA286">
        <v>1305</v>
      </c>
    </row>
    <row r="287" spans="1:27" x14ac:dyDescent="0.25">
      <c r="H287" t="s">
        <v>73</v>
      </c>
    </row>
    <row r="288" spans="1:27" x14ac:dyDescent="0.25">
      <c r="A288">
        <v>141</v>
      </c>
      <c r="B288">
        <v>37</v>
      </c>
      <c r="C288" t="s">
        <v>633</v>
      </c>
      <c r="D288" t="s">
        <v>634</v>
      </c>
      <c r="E288" t="s">
        <v>510</v>
      </c>
      <c r="F288" t="s">
        <v>635</v>
      </c>
      <c r="G288" t="str">
        <f>"201105000138"</f>
        <v>201105000138</v>
      </c>
      <c r="H288" t="s">
        <v>636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81</v>
      </c>
      <c r="W288">
        <v>567</v>
      </c>
      <c r="X288">
        <v>0</v>
      </c>
      <c r="Z288">
        <v>0</v>
      </c>
      <c r="AA288" t="s">
        <v>637</v>
      </c>
    </row>
    <row r="289" spans="1:27" x14ac:dyDescent="0.25">
      <c r="H289" t="s">
        <v>19</v>
      </c>
    </row>
    <row r="290" spans="1:27" x14ac:dyDescent="0.25">
      <c r="A290">
        <v>142</v>
      </c>
      <c r="B290">
        <v>675</v>
      </c>
      <c r="C290" t="s">
        <v>638</v>
      </c>
      <c r="D290" t="s">
        <v>15</v>
      </c>
      <c r="E290" t="s">
        <v>35</v>
      </c>
      <c r="F290" t="s">
        <v>639</v>
      </c>
      <c r="G290" t="str">
        <f>"201402008233"</f>
        <v>201402008233</v>
      </c>
      <c r="H290" t="s">
        <v>640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30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42</v>
      </c>
      <c r="W290">
        <v>294</v>
      </c>
      <c r="X290">
        <v>0</v>
      </c>
      <c r="Z290">
        <v>0</v>
      </c>
      <c r="AA290" t="s">
        <v>641</v>
      </c>
    </row>
    <row r="291" spans="1:27" x14ac:dyDescent="0.25">
      <c r="H291" t="s">
        <v>595</v>
      </c>
    </row>
    <row r="292" spans="1:27" x14ac:dyDescent="0.25">
      <c r="A292">
        <v>143</v>
      </c>
      <c r="B292">
        <v>173</v>
      </c>
      <c r="C292" t="s">
        <v>642</v>
      </c>
      <c r="D292" t="s">
        <v>46</v>
      </c>
      <c r="E292" t="s">
        <v>146</v>
      </c>
      <c r="F292" t="s">
        <v>643</v>
      </c>
      <c r="G292" t="str">
        <f>"00221267"</f>
        <v>00221267</v>
      </c>
      <c r="H292" t="s">
        <v>644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 t="s">
        <v>645</v>
      </c>
    </row>
    <row r="293" spans="1:27" x14ac:dyDescent="0.25">
      <c r="H293" t="s">
        <v>19</v>
      </c>
    </row>
    <row r="294" spans="1:27" x14ac:dyDescent="0.25">
      <c r="A294">
        <v>144</v>
      </c>
      <c r="B294">
        <v>868</v>
      </c>
      <c r="C294" t="s">
        <v>646</v>
      </c>
      <c r="D294" t="s">
        <v>647</v>
      </c>
      <c r="E294" t="s">
        <v>151</v>
      </c>
      <c r="F294" t="s">
        <v>648</v>
      </c>
      <c r="G294" t="str">
        <f>"200909000151"</f>
        <v>200909000151</v>
      </c>
      <c r="H294" t="s">
        <v>649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30</v>
      </c>
      <c r="S294">
        <v>0</v>
      </c>
      <c r="T294">
        <v>0</v>
      </c>
      <c r="U294">
        <v>0</v>
      </c>
      <c r="V294">
        <v>42</v>
      </c>
      <c r="W294">
        <v>294</v>
      </c>
      <c r="X294">
        <v>0</v>
      </c>
      <c r="Z294">
        <v>0</v>
      </c>
      <c r="AA294" t="s">
        <v>650</v>
      </c>
    </row>
    <row r="295" spans="1:27" x14ac:dyDescent="0.25">
      <c r="H295" t="s">
        <v>32</v>
      </c>
    </row>
    <row r="296" spans="1:27" x14ac:dyDescent="0.25">
      <c r="A296">
        <v>145</v>
      </c>
      <c r="B296">
        <v>238</v>
      </c>
      <c r="C296" t="s">
        <v>651</v>
      </c>
      <c r="D296" t="s">
        <v>64</v>
      </c>
      <c r="E296" t="s">
        <v>128</v>
      </c>
      <c r="F296" t="s">
        <v>652</v>
      </c>
      <c r="G296" t="str">
        <f>"201206000008"</f>
        <v>201206000008</v>
      </c>
      <c r="H296" t="s">
        <v>653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70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37</v>
      </c>
      <c r="W296">
        <v>259</v>
      </c>
      <c r="X296">
        <v>0</v>
      </c>
      <c r="Z296">
        <v>0</v>
      </c>
      <c r="AA296" t="s">
        <v>654</v>
      </c>
    </row>
    <row r="297" spans="1:27" x14ac:dyDescent="0.25">
      <c r="H297" t="s">
        <v>19</v>
      </c>
    </row>
    <row r="298" spans="1:27" x14ac:dyDescent="0.25">
      <c r="A298">
        <v>146</v>
      </c>
      <c r="B298">
        <v>709</v>
      </c>
      <c r="C298" t="s">
        <v>655</v>
      </c>
      <c r="D298" t="s">
        <v>146</v>
      </c>
      <c r="E298" t="s">
        <v>28</v>
      </c>
      <c r="F298" t="s">
        <v>656</v>
      </c>
      <c r="G298" t="str">
        <f>"00107586"</f>
        <v>00107586</v>
      </c>
      <c r="H298" t="s">
        <v>542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48</v>
      </c>
      <c r="W298">
        <v>336</v>
      </c>
      <c r="X298">
        <v>0</v>
      </c>
      <c r="Z298">
        <v>0</v>
      </c>
      <c r="AA298" t="s">
        <v>657</v>
      </c>
    </row>
    <row r="299" spans="1:27" x14ac:dyDescent="0.25">
      <c r="H299" t="s">
        <v>32</v>
      </c>
    </row>
    <row r="300" spans="1:27" x14ac:dyDescent="0.25">
      <c r="A300">
        <v>147</v>
      </c>
      <c r="B300">
        <v>677</v>
      </c>
      <c r="C300" t="s">
        <v>658</v>
      </c>
      <c r="D300" t="s">
        <v>40</v>
      </c>
      <c r="E300" t="s">
        <v>659</v>
      </c>
      <c r="F300" t="s">
        <v>660</v>
      </c>
      <c r="G300" t="str">
        <f>"00011804"</f>
        <v>00011804</v>
      </c>
      <c r="H300">
        <v>759</v>
      </c>
      <c r="I300">
        <v>0</v>
      </c>
      <c r="J300">
        <v>0</v>
      </c>
      <c r="K300">
        <v>0</v>
      </c>
      <c r="L300">
        <v>0</v>
      </c>
      <c r="M300">
        <v>100</v>
      </c>
      <c r="N300">
        <v>70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51</v>
      </c>
      <c r="W300">
        <v>357</v>
      </c>
      <c r="X300">
        <v>0</v>
      </c>
      <c r="Z300">
        <v>1</v>
      </c>
      <c r="AA300">
        <v>1286</v>
      </c>
    </row>
    <row r="301" spans="1:27" x14ac:dyDescent="0.25">
      <c r="H301" t="s">
        <v>32</v>
      </c>
    </row>
    <row r="302" spans="1:27" x14ac:dyDescent="0.25">
      <c r="A302">
        <v>148</v>
      </c>
      <c r="B302">
        <v>684</v>
      </c>
      <c r="C302" t="s">
        <v>661</v>
      </c>
      <c r="D302" t="s">
        <v>569</v>
      </c>
      <c r="E302" t="s">
        <v>94</v>
      </c>
      <c r="F302" t="s">
        <v>662</v>
      </c>
      <c r="G302" t="str">
        <f>"201409003433"</f>
        <v>201409003433</v>
      </c>
      <c r="H302">
        <v>660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30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1278</v>
      </c>
    </row>
    <row r="303" spans="1:27" x14ac:dyDescent="0.25">
      <c r="H303" t="s">
        <v>32</v>
      </c>
    </row>
    <row r="304" spans="1:27" x14ac:dyDescent="0.25">
      <c r="A304">
        <v>149</v>
      </c>
      <c r="B304">
        <v>319</v>
      </c>
      <c r="C304" t="s">
        <v>663</v>
      </c>
      <c r="D304" t="s">
        <v>664</v>
      </c>
      <c r="E304" t="s">
        <v>304</v>
      </c>
      <c r="F304" t="s">
        <v>665</v>
      </c>
      <c r="G304" t="str">
        <f>"00223240"</f>
        <v>00223240</v>
      </c>
      <c r="H304" t="s">
        <v>265</v>
      </c>
      <c r="I304">
        <v>0</v>
      </c>
      <c r="J304">
        <v>0</v>
      </c>
      <c r="K304">
        <v>0</v>
      </c>
      <c r="L304">
        <v>200</v>
      </c>
      <c r="M304">
        <v>0</v>
      </c>
      <c r="N304">
        <v>50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35</v>
      </c>
      <c r="W304">
        <v>245</v>
      </c>
      <c r="X304">
        <v>0</v>
      </c>
      <c r="Z304">
        <v>0</v>
      </c>
      <c r="AA304" t="s">
        <v>666</v>
      </c>
    </row>
    <row r="305" spans="1:27" x14ac:dyDescent="0.25">
      <c r="H305" t="s">
        <v>19</v>
      </c>
    </row>
    <row r="306" spans="1:27" x14ac:dyDescent="0.25">
      <c r="A306">
        <v>150</v>
      </c>
      <c r="B306">
        <v>674</v>
      </c>
      <c r="C306" t="s">
        <v>667</v>
      </c>
      <c r="D306" t="s">
        <v>478</v>
      </c>
      <c r="E306" t="s">
        <v>64</v>
      </c>
      <c r="F306" t="s">
        <v>668</v>
      </c>
      <c r="G306" t="str">
        <f>"00228246"</f>
        <v>00228246</v>
      </c>
      <c r="H306">
        <v>550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70</v>
      </c>
      <c r="O306">
        <v>0</v>
      </c>
      <c r="P306">
        <v>50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84</v>
      </c>
      <c r="W306">
        <v>588</v>
      </c>
      <c r="X306">
        <v>0</v>
      </c>
      <c r="Z306">
        <v>0</v>
      </c>
      <c r="AA306">
        <v>1258</v>
      </c>
    </row>
    <row r="307" spans="1:27" x14ac:dyDescent="0.25">
      <c r="H307" t="s">
        <v>19</v>
      </c>
    </row>
    <row r="308" spans="1:27" x14ac:dyDescent="0.25">
      <c r="A308">
        <v>151</v>
      </c>
      <c r="B308">
        <v>578</v>
      </c>
      <c r="C308" t="s">
        <v>669</v>
      </c>
      <c r="D308" t="s">
        <v>670</v>
      </c>
      <c r="E308" t="s">
        <v>478</v>
      </c>
      <c r="F308" t="s">
        <v>671</v>
      </c>
      <c r="G308" t="str">
        <f>"00222211"</f>
        <v>00222211</v>
      </c>
      <c r="H308" t="s">
        <v>672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70</v>
      </c>
      <c r="S308">
        <v>30</v>
      </c>
      <c r="T308">
        <v>0</v>
      </c>
      <c r="U308">
        <v>0</v>
      </c>
      <c r="V308">
        <v>26</v>
      </c>
      <c r="W308">
        <v>182</v>
      </c>
      <c r="X308">
        <v>0</v>
      </c>
      <c r="Z308">
        <v>0</v>
      </c>
      <c r="AA308" t="s">
        <v>673</v>
      </c>
    </row>
    <row r="309" spans="1:27" x14ac:dyDescent="0.25">
      <c r="H309" t="s">
        <v>19</v>
      </c>
    </row>
    <row r="310" spans="1:27" x14ac:dyDescent="0.25">
      <c r="A310">
        <v>152</v>
      </c>
      <c r="B310">
        <v>113</v>
      </c>
      <c r="C310" t="s">
        <v>674</v>
      </c>
      <c r="D310" t="s">
        <v>368</v>
      </c>
      <c r="E310" t="s">
        <v>94</v>
      </c>
      <c r="F310" t="s">
        <v>675</v>
      </c>
      <c r="G310" t="str">
        <f>"00007979"</f>
        <v>00007979</v>
      </c>
      <c r="H310" t="s">
        <v>676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50</v>
      </c>
      <c r="O310">
        <v>30</v>
      </c>
      <c r="P310">
        <v>0</v>
      </c>
      <c r="Q310">
        <v>70</v>
      </c>
      <c r="R310">
        <v>0</v>
      </c>
      <c r="S310">
        <v>0</v>
      </c>
      <c r="T310">
        <v>0</v>
      </c>
      <c r="U310">
        <v>0</v>
      </c>
      <c r="V310">
        <v>60</v>
      </c>
      <c r="W310">
        <v>420</v>
      </c>
      <c r="X310">
        <v>0</v>
      </c>
      <c r="Z310">
        <v>0</v>
      </c>
      <c r="AA310" t="s">
        <v>677</v>
      </c>
    </row>
    <row r="311" spans="1:27" x14ac:dyDescent="0.25">
      <c r="H311" t="s">
        <v>19</v>
      </c>
    </row>
    <row r="312" spans="1:27" x14ac:dyDescent="0.25">
      <c r="A312">
        <v>153</v>
      </c>
      <c r="B312">
        <v>180</v>
      </c>
      <c r="C312" t="s">
        <v>678</v>
      </c>
      <c r="D312" t="s">
        <v>46</v>
      </c>
      <c r="E312" t="s">
        <v>64</v>
      </c>
      <c r="F312" t="s">
        <v>679</v>
      </c>
      <c r="G312" t="str">
        <f>"201504004011"</f>
        <v>201504004011</v>
      </c>
      <c r="H312" t="s">
        <v>680</v>
      </c>
      <c r="I312">
        <v>0</v>
      </c>
      <c r="J312">
        <v>0</v>
      </c>
      <c r="K312">
        <v>0</v>
      </c>
      <c r="L312">
        <v>200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50</v>
      </c>
      <c r="W312">
        <v>350</v>
      </c>
      <c r="X312">
        <v>0</v>
      </c>
      <c r="Z312">
        <v>0</v>
      </c>
      <c r="AA312" t="s">
        <v>681</v>
      </c>
    </row>
    <row r="313" spans="1:27" x14ac:dyDescent="0.25">
      <c r="H313" t="s">
        <v>19</v>
      </c>
    </row>
    <row r="314" spans="1:27" x14ac:dyDescent="0.25">
      <c r="A314">
        <v>154</v>
      </c>
      <c r="B314">
        <v>874</v>
      </c>
      <c r="C314" t="s">
        <v>682</v>
      </c>
      <c r="D314" t="s">
        <v>15</v>
      </c>
      <c r="E314" t="s">
        <v>52</v>
      </c>
      <c r="F314" t="s">
        <v>683</v>
      </c>
      <c r="G314" t="str">
        <f>"00160386"</f>
        <v>00160386</v>
      </c>
      <c r="H314" t="s">
        <v>684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81</v>
      </c>
      <c r="W314">
        <v>567</v>
      </c>
      <c r="X314">
        <v>0</v>
      </c>
      <c r="Z314">
        <v>1</v>
      </c>
      <c r="AA314" t="s">
        <v>685</v>
      </c>
    </row>
    <row r="315" spans="1:27" x14ac:dyDescent="0.25">
      <c r="H315" t="s">
        <v>32</v>
      </c>
    </row>
    <row r="316" spans="1:27" x14ac:dyDescent="0.25">
      <c r="A316">
        <v>155</v>
      </c>
      <c r="B316">
        <v>716</v>
      </c>
      <c r="C316" t="s">
        <v>686</v>
      </c>
      <c r="D316" t="s">
        <v>687</v>
      </c>
      <c r="E316" t="s">
        <v>46</v>
      </c>
      <c r="F316" t="s">
        <v>688</v>
      </c>
      <c r="G316" t="str">
        <f>"200712002434"</f>
        <v>200712002434</v>
      </c>
      <c r="H316" t="s">
        <v>653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28</v>
      </c>
      <c r="W316">
        <v>196</v>
      </c>
      <c r="X316">
        <v>0</v>
      </c>
      <c r="Z316">
        <v>0</v>
      </c>
      <c r="AA316" t="s">
        <v>689</v>
      </c>
    </row>
    <row r="317" spans="1:27" x14ac:dyDescent="0.25">
      <c r="H317" t="s">
        <v>19</v>
      </c>
    </row>
    <row r="318" spans="1:27" x14ac:dyDescent="0.25">
      <c r="A318">
        <v>156</v>
      </c>
      <c r="B318">
        <v>10</v>
      </c>
      <c r="C318" t="s">
        <v>690</v>
      </c>
      <c r="D318" t="s">
        <v>15</v>
      </c>
      <c r="E318" t="s">
        <v>35</v>
      </c>
      <c r="F318" t="s">
        <v>691</v>
      </c>
      <c r="G318" t="str">
        <f>"201406018270"</f>
        <v>201406018270</v>
      </c>
      <c r="H318" t="s">
        <v>692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70</v>
      </c>
      <c r="O318">
        <v>0</v>
      </c>
      <c r="P318">
        <v>30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67</v>
      </c>
      <c r="W318">
        <v>469</v>
      </c>
      <c r="X318">
        <v>0</v>
      </c>
      <c r="Z318">
        <v>0</v>
      </c>
      <c r="AA318" t="s">
        <v>693</v>
      </c>
    </row>
    <row r="319" spans="1:27" x14ac:dyDescent="0.25">
      <c r="H319" t="s">
        <v>19</v>
      </c>
    </row>
    <row r="320" spans="1:27" x14ac:dyDescent="0.25">
      <c r="A320">
        <v>157</v>
      </c>
      <c r="B320">
        <v>388</v>
      </c>
      <c r="C320" t="s">
        <v>694</v>
      </c>
      <c r="D320" t="s">
        <v>695</v>
      </c>
      <c r="E320" t="s">
        <v>146</v>
      </c>
      <c r="F320" t="s">
        <v>696</v>
      </c>
      <c r="G320" t="str">
        <f>"00223525"</f>
        <v>00223525</v>
      </c>
      <c r="H320" t="s">
        <v>306</v>
      </c>
      <c r="I320">
        <v>0</v>
      </c>
      <c r="J320">
        <v>0</v>
      </c>
      <c r="K320">
        <v>0</v>
      </c>
      <c r="L320">
        <v>200</v>
      </c>
      <c r="M320">
        <v>0</v>
      </c>
      <c r="N320">
        <v>70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24</v>
      </c>
      <c r="W320">
        <v>168</v>
      </c>
      <c r="X320">
        <v>0</v>
      </c>
      <c r="Z320">
        <v>0</v>
      </c>
      <c r="AA320" t="s">
        <v>697</v>
      </c>
    </row>
    <row r="321" spans="1:27" x14ac:dyDescent="0.25">
      <c r="H321" t="s">
        <v>19</v>
      </c>
    </row>
    <row r="322" spans="1:27" x14ac:dyDescent="0.25">
      <c r="A322">
        <v>158</v>
      </c>
      <c r="B322">
        <v>833</v>
      </c>
      <c r="C322" t="s">
        <v>698</v>
      </c>
      <c r="D322" t="s">
        <v>80</v>
      </c>
      <c r="E322" t="s">
        <v>64</v>
      </c>
      <c r="F322" t="s">
        <v>699</v>
      </c>
      <c r="G322" t="str">
        <f>"00012268"</f>
        <v>00012268</v>
      </c>
      <c r="H322" t="s">
        <v>700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50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55</v>
      </c>
      <c r="W322">
        <v>385</v>
      </c>
      <c r="X322">
        <v>0</v>
      </c>
      <c r="Z322">
        <v>0</v>
      </c>
      <c r="AA322" t="s">
        <v>701</v>
      </c>
    </row>
    <row r="323" spans="1:27" x14ac:dyDescent="0.25">
      <c r="H323" t="s">
        <v>32</v>
      </c>
    </row>
    <row r="324" spans="1:27" x14ac:dyDescent="0.25">
      <c r="A324">
        <v>159</v>
      </c>
      <c r="B324">
        <v>842</v>
      </c>
      <c r="C324" t="s">
        <v>702</v>
      </c>
      <c r="D324" t="s">
        <v>15</v>
      </c>
      <c r="E324" t="s">
        <v>99</v>
      </c>
      <c r="F324" t="s">
        <v>703</v>
      </c>
      <c r="G324" t="str">
        <f>"201601001195"</f>
        <v>201601001195</v>
      </c>
      <c r="H324">
        <v>550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1208</v>
      </c>
    </row>
    <row r="325" spans="1:27" x14ac:dyDescent="0.25">
      <c r="H325" t="s">
        <v>19</v>
      </c>
    </row>
    <row r="326" spans="1:27" x14ac:dyDescent="0.25">
      <c r="A326">
        <v>160</v>
      </c>
      <c r="B326">
        <v>550</v>
      </c>
      <c r="C326" t="s">
        <v>704</v>
      </c>
      <c r="D326" t="s">
        <v>327</v>
      </c>
      <c r="E326" t="s">
        <v>94</v>
      </c>
      <c r="F326" t="s">
        <v>705</v>
      </c>
      <c r="G326" t="str">
        <f>"00011769"</f>
        <v>00011769</v>
      </c>
      <c r="H326">
        <v>715</v>
      </c>
      <c r="I326">
        <v>0</v>
      </c>
      <c r="J326">
        <v>0</v>
      </c>
      <c r="K326">
        <v>0</v>
      </c>
      <c r="L326">
        <v>0</v>
      </c>
      <c r="M326">
        <v>100</v>
      </c>
      <c r="N326">
        <v>30</v>
      </c>
      <c r="O326">
        <v>30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47</v>
      </c>
      <c r="W326">
        <v>329</v>
      </c>
      <c r="X326">
        <v>0</v>
      </c>
      <c r="Z326">
        <v>0</v>
      </c>
      <c r="AA326">
        <v>1204</v>
      </c>
    </row>
    <row r="327" spans="1:27" x14ac:dyDescent="0.25">
      <c r="H327" t="s">
        <v>19</v>
      </c>
    </row>
    <row r="328" spans="1:27" x14ac:dyDescent="0.25">
      <c r="A328">
        <v>161</v>
      </c>
      <c r="B328">
        <v>349</v>
      </c>
      <c r="C328" t="s">
        <v>706</v>
      </c>
      <c r="D328" t="s">
        <v>110</v>
      </c>
      <c r="E328" t="s">
        <v>117</v>
      </c>
      <c r="F328" t="s">
        <v>707</v>
      </c>
      <c r="G328" t="str">
        <f>"00015587"</f>
        <v>00015587</v>
      </c>
      <c r="H328" t="s">
        <v>708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30</v>
      </c>
      <c r="R328">
        <v>0</v>
      </c>
      <c r="S328">
        <v>0</v>
      </c>
      <c r="T328">
        <v>0</v>
      </c>
      <c r="U328">
        <v>0</v>
      </c>
      <c r="V328">
        <v>57</v>
      </c>
      <c r="W328">
        <v>399</v>
      </c>
      <c r="X328">
        <v>0</v>
      </c>
      <c r="Z328">
        <v>0</v>
      </c>
      <c r="AA328" t="s">
        <v>709</v>
      </c>
    </row>
    <row r="329" spans="1:27" x14ac:dyDescent="0.25">
      <c r="H329" t="s">
        <v>32</v>
      </c>
    </row>
    <row r="330" spans="1:27" x14ac:dyDescent="0.25">
      <c r="A330">
        <v>162</v>
      </c>
      <c r="B330">
        <v>101</v>
      </c>
      <c r="C330" t="s">
        <v>710</v>
      </c>
      <c r="D330" t="s">
        <v>711</v>
      </c>
      <c r="E330" t="s">
        <v>712</v>
      </c>
      <c r="F330" t="s">
        <v>713</v>
      </c>
      <c r="G330" t="str">
        <f>"00223223"</f>
        <v>00223223</v>
      </c>
      <c r="H330" t="s">
        <v>649</v>
      </c>
      <c r="I330">
        <v>0</v>
      </c>
      <c r="J330">
        <v>0</v>
      </c>
      <c r="K330">
        <v>0</v>
      </c>
      <c r="L330">
        <v>200</v>
      </c>
      <c r="M330">
        <v>0</v>
      </c>
      <c r="N330">
        <v>70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26</v>
      </c>
      <c r="W330">
        <v>182</v>
      </c>
      <c r="X330">
        <v>0</v>
      </c>
      <c r="Z330">
        <v>0</v>
      </c>
      <c r="AA330" t="s">
        <v>714</v>
      </c>
    </row>
    <row r="331" spans="1:27" x14ac:dyDescent="0.25">
      <c r="H331" t="s">
        <v>32</v>
      </c>
    </row>
    <row r="332" spans="1:27" x14ac:dyDescent="0.25">
      <c r="A332">
        <v>163</v>
      </c>
      <c r="B332">
        <v>432</v>
      </c>
      <c r="C332" t="s">
        <v>715</v>
      </c>
      <c r="D332" t="s">
        <v>245</v>
      </c>
      <c r="E332" t="s">
        <v>146</v>
      </c>
      <c r="F332" t="s">
        <v>716</v>
      </c>
      <c r="G332" t="str">
        <f>"00169253"</f>
        <v>00169253</v>
      </c>
      <c r="H332" t="s">
        <v>342</v>
      </c>
      <c r="I332">
        <v>0</v>
      </c>
      <c r="J332">
        <v>0</v>
      </c>
      <c r="K332">
        <v>0</v>
      </c>
      <c r="L332">
        <v>200</v>
      </c>
      <c r="M332">
        <v>0</v>
      </c>
      <c r="N332">
        <v>50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Z332">
        <v>0</v>
      </c>
      <c r="AA332" t="s">
        <v>717</v>
      </c>
    </row>
    <row r="333" spans="1:27" x14ac:dyDescent="0.25">
      <c r="H333" t="s">
        <v>380</v>
      </c>
    </row>
    <row r="334" spans="1:27" x14ac:dyDescent="0.25">
      <c r="A334">
        <v>164</v>
      </c>
      <c r="B334">
        <v>915</v>
      </c>
      <c r="C334" t="s">
        <v>491</v>
      </c>
      <c r="D334" t="s">
        <v>35</v>
      </c>
      <c r="E334" t="s">
        <v>128</v>
      </c>
      <c r="F334" t="s">
        <v>718</v>
      </c>
      <c r="G334" t="str">
        <f>"00224906"</f>
        <v>00224906</v>
      </c>
      <c r="H334" t="s">
        <v>468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70</v>
      </c>
      <c r="O334">
        <v>30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24</v>
      </c>
      <c r="W334">
        <v>168</v>
      </c>
      <c r="X334">
        <v>0</v>
      </c>
      <c r="Z334">
        <v>0</v>
      </c>
      <c r="AA334" t="s">
        <v>719</v>
      </c>
    </row>
    <row r="335" spans="1:27" x14ac:dyDescent="0.25">
      <c r="H335" t="s">
        <v>32</v>
      </c>
    </row>
    <row r="336" spans="1:27" x14ac:dyDescent="0.25">
      <c r="A336">
        <v>165</v>
      </c>
      <c r="B336">
        <v>385</v>
      </c>
      <c r="C336" t="s">
        <v>720</v>
      </c>
      <c r="D336" t="s">
        <v>64</v>
      </c>
      <c r="E336" t="s">
        <v>146</v>
      </c>
      <c r="F336" t="s">
        <v>721</v>
      </c>
      <c r="G336" t="str">
        <f>"00190703"</f>
        <v>00190703</v>
      </c>
      <c r="H336" t="s">
        <v>700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51</v>
      </c>
      <c r="W336">
        <v>357</v>
      </c>
      <c r="X336">
        <v>0</v>
      </c>
      <c r="Z336">
        <v>0</v>
      </c>
      <c r="AA336" t="s">
        <v>722</v>
      </c>
    </row>
    <row r="337" spans="1:27" x14ac:dyDescent="0.25">
      <c r="H337" t="s">
        <v>32</v>
      </c>
    </row>
    <row r="338" spans="1:27" x14ac:dyDescent="0.25">
      <c r="A338">
        <v>166</v>
      </c>
      <c r="B338">
        <v>671</v>
      </c>
      <c r="C338" t="s">
        <v>723</v>
      </c>
      <c r="D338" t="s">
        <v>136</v>
      </c>
      <c r="E338" t="s">
        <v>15</v>
      </c>
      <c r="F338" t="s">
        <v>724</v>
      </c>
      <c r="G338" t="str">
        <f>"201410002696"</f>
        <v>201410002696</v>
      </c>
      <c r="H338" t="s">
        <v>60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44</v>
      </c>
      <c r="W338">
        <v>308</v>
      </c>
      <c r="X338">
        <v>0</v>
      </c>
      <c r="Z338">
        <v>0</v>
      </c>
      <c r="AA338" t="s">
        <v>725</v>
      </c>
    </row>
    <row r="339" spans="1:27" x14ac:dyDescent="0.25">
      <c r="H339" t="s">
        <v>19</v>
      </c>
    </row>
    <row r="340" spans="1:27" x14ac:dyDescent="0.25">
      <c r="A340">
        <v>167</v>
      </c>
      <c r="B340">
        <v>253</v>
      </c>
      <c r="C340" t="s">
        <v>726</v>
      </c>
      <c r="D340" t="s">
        <v>245</v>
      </c>
      <c r="E340" t="s">
        <v>727</v>
      </c>
      <c r="F340" t="s">
        <v>728</v>
      </c>
      <c r="G340" t="str">
        <f>"00223788"</f>
        <v>00223788</v>
      </c>
      <c r="H340" t="s">
        <v>493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70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42</v>
      </c>
      <c r="W340">
        <v>294</v>
      </c>
      <c r="X340">
        <v>0</v>
      </c>
      <c r="Z340">
        <v>0</v>
      </c>
      <c r="AA340" t="s">
        <v>729</v>
      </c>
    </row>
    <row r="341" spans="1:27" x14ac:dyDescent="0.25">
      <c r="H341" t="s">
        <v>550</v>
      </c>
    </row>
    <row r="342" spans="1:27" x14ac:dyDescent="0.25">
      <c r="A342">
        <v>168</v>
      </c>
      <c r="B342">
        <v>454</v>
      </c>
      <c r="C342" t="s">
        <v>730</v>
      </c>
      <c r="D342" t="s">
        <v>731</v>
      </c>
      <c r="E342" t="s">
        <v>64</v>
      </c>
      <c r="F342" t="s">
        <v>732</v>
      </c>
      <c r="G342" t="str">
        <f>"00227206"</f>
        <v>00227206</v>
      </c>
      <c r="H342" t="s">
        <v>733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30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6</v>
      </c>
      <c r="W342">
        <v>42</v>
      </c>
      <c r="X342">
        <v>0</v>
      </c>
      <c r="Z342">
        <v>0</v>
      </c>
      <c r="AA342" t="s">
        <v>734</v>
      </c>
    </row>
    <row r="343" spans="1:27" x14ac:dyDescent="0.25">
      <c r="H343">
        <v>519</v>
      </c>
    </row>
    <row r="344" spans="1:27" x14ac:dyDescent="0.25">
      <c r="A344">
        <v>169</v>
      </c>
      <c r="B344">
        <v>682</v>
      </c>
      <c r="C344" t="s">
        <v>735</v>
      </c>
      <c r="D344" t="s">
        <v>293</v>
      </c>
      <c r="E344" t="s">
        <v>35</v>
      </c>
      <c r="F344" t="s">
        <v>736</v>
      </c>
      <c r="G344" t="str">
        <f>"00112563"</f>
        <v>00112563</v>
      </c>
      <c r="H344" t="s">
        <v>737</v>
      </c>
      <c r="I344">
        <v>0</v>
      </c>
      <c r="J344">
        <v>0</v>
      </c>
      <c r="K344">
        <v>0</v>
      </c>
      <c r="L344">
        <v>200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10</v>
      </c>
      <c r="W344">
        <v>70</v>
      </c>
      <c r="X344">
        <v>0</v>
      </c>
      <c r="Z344">
        <v>0</v>
      </c>
      <c r="AA344" t="s">
        <v>738</v>
      </c>
    </row>
    <row r="345" spans="1:27" x14ac:dyDescent="0.25">
      <c r="H345" t="s">
        <v>19</v>
      </c>
    </row>
    <row r="346" spans="1:27" x14ac:dyDescent="0.25">
      <c r="A346">
        <v>170</v>
      </c>
      <c r="B346">
        <v>146</v>
      </c>
      <c r="C346" t="s">
        <v>739</v>
      </c>
      <c r="D346" t="s">
        <v>52</v>
      </c>
      <c r="E346" t="s">
        <v>740</v>
      </c>
      <c r="F346" t="s">
        <v>741</v>
      </c>
      <c r="G346" t="str">
        <f>"201406019331"</f>
        <v>201406019331</v>
      </c>
      <c r="H346" t="s">
        <v>449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70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39</v>
      </c>
      <c r="W346">
        <v>273</v>
      </c>
      <c r="X346">
        <v>0</v>
      </c>
      <c r="Z346">
        <v>0</v>
      </c>
      <c r="AA346" t="s">
        <v>742</v>
      </c>
    </row>
    <row r="347" spans="1:27" x14ac:dyDescent="0.25">
      <c r="H347" t="s">
        <v>19</v>
      </c>
    </row>
    <row r="348" spans="1:27" x14ac:dyDescent="0.25">
      <c r="A348">
        <v>171</v>
      </c>
      <c r="B348">
        <v>70</v>
      </c>
      <c r="C348" t="s">
        <v>743</v>
      </c>
      <c r="D348" t="s">
        <v>227</v>
      </c>
      <c r="E348" t="s">
        <v>40</v>
      </c>
      <c r="F348" t="s">
        <v>744</v>
      </c>
      <c r="G348" t="str">
        <f>"00010813"</f>
        <v>00010813</v>
      </c>
      <c r="H348" t="s">
        <v>215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30</v>
      </c>
      <c r="S348">
        <v>0</v>
      </c>
      <c r="T348">
        <v>0</v>
      </c>
      <c r="U348">
        <v>0</v>
      </c>
      <c r="V348">
        <v>22</v>
      </c>
      <c r="W348">
        <v>154</v>
      </c>
      <c r="X348">
        <v>0</v>
      </c>
      <c r="Z348">
        <v>0</v>
      </c>
      <c r="AA348" t="s">
        <v>745</v>
      </c>
    </row>
    <row r="349" spans="1:27" x14ac:dyDescent="0.25">
      <c r="H349" t="s">
        <v>19</v>
      </c>
    </row>
    <row r="350" spans="1:27" x14ac:dyDescent="0.25">
      <c r="A350">
        <v>172</v>
      </c>
      <c r="B350">
        <v>61</v>
      </c>
      <c r="C350" t="s">
        <v>746</v>
      </c>
      <c r="D350" t="s">
        <v>80</v>
      </c>
      <c r="E350" t="s">
        <v>747</v>
      </c>
      <c r="F350" t="s">
        <v>748</v>
      </c>
      <c r="G350" t="str">
        <f>"201511039981"</f>
        <v>201511039981</v>
      </c>
      <c r="H350" t="s">
        <v>260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24</v>
      </c>
      <c r="W350">
        <v>168</v>
      </c>
      <c r="X350">
        <v>0</v>
      </c>
      <c r="Z350">
        <v>1</v>
      </c>
      <c r="AA350" t="s">
        <v>749</v>
      </c>
    </row>
    <row r="351" spans="1:27" x14ac:dyDescent="0.25">
      <c r="H351" t="s">
        <v>19</v>
      </c>
    </row>
    <row r="352" spans="1:27" x14ac:dyDescent="0.25">
      <c r="A352">
        <v>173</v>
      </c>
      <c r="B352">
        <v>872</v>
      </c>
      <c r="C352" t="s">
        <v>750</v>
      </c>
      <c r="D352" t="s">
        <v>751</v>
      </c>
      <c r="E352" t="s">
        <v>80</v>
      </c>
      <c r="F352" t="s">
        <v>752</v>
      </c>
      <c r="G352" t="str">
        <f>"201412004727"</f>
        <v>201412004727</v>
      </c>
      <c r="H352" t="s">
        <v>753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43</v>
      </c>
      <c r="W352">
        <v>301</v>
      </c>
      <c r="X352">
        <v>0</v>
      </c>
      <c r="Z352">
        <v>2</v>
      </c>
      <c r="AA352" t="s">
        <v>754</v>
      </c>
    </row>
    <row r="353" spans="1:27" x14ac:dyDescent="0.25">
      <c r="H353" t="s">
        <v>32</v>
      </c>
    </row>
    <row r="354" spans="1:27" x14ac:dyDescent="0.25">
      <c r="A354">
        <v>174</v>
      </c>
      <c r="B354">
        <v>626</v>
      </c>
      <c r="C354" t="s">
        <v>755</v>
      </c>
      <c r="D354" t="s">
        <v>46</v>
      </c>
      <c r="E354" t="s">
        <v>22</v>
      </c>
      <c r="F354" t="s">
        <v>756</v>
      </c>
      <c r="G354" t="str">
        <f>"201406013729"</f>
        <v>201406013729</v>
      </c>
      <c r="H354" t="s">
        <v>435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31</v>
      </c>
      <c r="W354">
        <v>217</v>
      </c>
      <c r="X354">
        <v>0</v>
      </c>
      <c r="Z354">
        <v>0</v>
      </c>
      <c r="AA354" t="s">
        <v>757</v>
      </c>
    </row>
    <row r="355" spans="1:27" x14ac:dyDescent="0.25">
      <c r="H355" t="s">
        <v>32</v>
      </c>
    </row>
    <row r="356" spans="1:27" x14ac:dyDescent="0.25">
      <c r="A356">
        <v>175</v>
      </c>
      <c r="B356">
        <v>499</v>
      </c>
      <c r="C356" t="s">
        <v>758</v>
      </c>
      <c r="D356" t="s">
        <v>759</v>
      </c>
      <c r="E356" t="s">
        <v>46</v>
      </c>
      <c r="F356" t="s">
        <v>760</v>
      </c>
      <c r="G356" t="str">
        <f>"201502000481"</f>
        <v>201502000481</v>
      </c>
      <c r="H356" t="s">
        <v>653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70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23</v>
      </c>
      <c r="W356">
        <v>161</v>
      </c>
      <c r="X356">
        <v>0</v>
      </c>
      <c r="Z356">
        <v>0</v>
      </c>
      <c r="AA356" t="s">
        <v>761</v>
      </c>
    </row>
    <row r="357" spans="1:27" x14ac:dyDescent="0.25">
      <c r="H357" t="s">
        <v>19</v>
      </c>
    </row>
    <row r="358" spans="1:27" x14ac:dyDescent="0.25">
      <c r="A358">
        <v>176</v>
      </c>
      <c r="B358">
        <v>908</v>
      </c>
      <c r="C358" t="s">
        <v>762</v>
      </c>
      <c r="D358" t="s">
        <v>15</v>
      </c>
      <c r="E358" t="s">
        <v>35</v>
      </c>
      <c r="F358" t="s">
        <v>763</v>
      </c>
      <c r="G358" t="str">
        <f>"201402012022"</f>
        <v>201402012022</v>
      </c>
      <c r="H358">
        <v>550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50</v>
      </c>
      <c r="W358">
        <v>350</v>
      </c>
      <c r="X358">
        <v>0</v>
      </c>
      <c r="Z358">
        <v>0</v>
      </c>
      <c r="AA358">
        <v>970</v>
      </c>
    </row>
    <row r="359" spans="1:27" x14ac:dyDescent="0.25">
      <c r="H359" t="s">
        <v>19</v>
      </c>
    </row>
    <row r="360" spans="1:27" x14ac:dyDescent="0.25">
      <c r="A360">
        <v>177</v>
      </c>
      <c r="B360">
        <v>424</v>
      </c>
      <c r="C360" t="s">
        <v>764</v>
      </c>
      <c r="D360" t="s">
        <v>110</v>
      </c>
      <c r="E360" t="s">
        <v>142</v>
      </c>
      <c r="F360" t="s">
        <v>765</v>
      </c>
      <c r="G360" t="str">
        <f>"201409006476"</f>
        <v>201409006476</v>
      </c>
      <c r="H360" t="s">
        <v>766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70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31</v>
      </c>
      <c r="W360">
        <v>217</v>
      </c>
      <c r="X360">
        <v>0</v>
      </c>
      <c r="Z360">
        <v>0</v>
      </c>
      <c r="AA360" t="s">
        <v>767</v>
      </c>
    </row>
    <row r="361" spans="1:27" x14ac:dyDescent="0.25">
      <c r="H361" t="s">
        <v>380</v>
      </c>
    </row>
    <row r="362" spans="1:27" x14ac:dyDescent="0.25">
      <c r="A362">
        <v>178</v>
      </c>
      <c r="B362">
        <v>647</v>
      </c>
      <c r="C362" t="s">
        <v>768</v>
      </c>
      <c r="D362" t="s">
        <v>747</v>
      </c>
      <c r="E362" t="s">
        <v>27</v>
      </c>
      <c r="F362" t="s">
        <v>769</v>
      </c>
      <c r="G362" t="str">
        <f>"00012127"</f>
        <v>00012127</v>
      </c>
      <c r="H362" t="s">
        <v>770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28</v>
      </c>
      <c r="W362">
        <v>196</v>
      </c>
      <c r="X362">
        <v>0</v>
      </c>
      <c r="Z362">
        <v>0</v>
      </c>
      <c r="AA362" t="s">
        <v>771</v>
      </c>
    </row>
    <row r="363" spans="1:27" x14ac:dyDescent="0.25">
      <c r="H363" t="s">
        <v>19</v>
      </c>
    </row>
    <row r="364" spans="1:27" x14ac:dyDescent="0.25">
      <c r="A364">
        <v>179</v>
      </c>
      <c r="B364">
        <v>203</v>
      </c>
      <c r="C364" t="s">
        <v>772</v>
      </c>
      <c r="D364" t="s">
        <v>79</v>
      </c>
      <c r="E364" t="s">
        <v>22</v>
      </c>
      <c r="F364" t="s">
        <v>773</v>
      </c>
      <c r="G364" t="str">
        <f>"00222462"</f>
        <v>00222462</v>
      </c>
      <c r="H364" t="s">
        <v>774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26</v>
      </c>
      <c r="W364">
        <v>182</v>
      </c>
      <c r="X364">
        <v>0</v>
      </c>
      <c r="Z364">
        <v>2</v>
      </c>
      <c r="AA364" t="s">
        <v>775</v>
      </c>
    </row>
    <row r="365" spans="1:27" x14ac:dyDescent="0.25">
      <c r="H365" t="s">
        <v>32</v>
      </c>
    </row>
    <row r="366" spans="1:27" x14ac:dyDescent="0.25">
      <c r="A366">
        <v>180</v>
      </c>
      <c r="B366">
        <v>356</v>
      </c>
      <c r="C366" t="s">
        <v>776</v>
      </c>
      <c r="D366" t="s">
        <v>128</v>
      </c>
      <c r="E366" t="s">
        <v>777</v>
      </c>
      <c r="F366" t="s">
        <v>778</v>
      </c>
      <c r="G366" t="str">
        <f>"00142433"</f>
        <v>00142433</v>
      </c>
      <c r="H366" t="s">
        <v>324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50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12</v>
      </c>
      <c r="W366">
        <v>84</v>
      </c>
      <c r="X366">
        <v>0</v>
      </c>
      <c r="Z366">
        <v>1</v>
      </c>
      <c r="AA366" t="s">
        <v>779</v>
      </c>
    </row>
    <row r="367" spans="1:27" x14ac:dyDescent="0.25">
      <c r="H367" t="s">
        <v>32</v>
      </c>
    </row>
    <row r="368" spans="1:27" x14ac:dyDescent="0.25">
      <c r="A368">
        <v>181</v>
      </c>
      <c r="B368">
        <v>92</v>
      </c>
      <c r="C368" t="s">
        <v>780</v>
      </c>
      <c r="D368" t="s">
        <v>569</v>
      </c>
      <c r="E368" t="s">
        <v>27</v>
      </c>
      <c r="F368" t="s">
        <v>781</v>
      </c>
      <c r="G368" t="str">
        <f>"201502000476"</f>
        <v>201502000476</v>
      </c>
      <c r="H368" t="s">
        <v>782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43</v>
      </c>
      <c r="W368">
        <v>301</v>
      </c>
      <c r="X368">
        <v>0</v>
      </c>
      <c r="Z368">
        <v>1</v>
      </c>
      <c r="AA368" t="s">
        <v>783</v>
      </c>
    </row>
    <row r="369" spans="1:27" x14ac:dyDescent="0.25">
      <c r="H369" t="s">
        <v>19</v>
      </c>
    </row>
    <row r="370" spans="1:27" x14ac:dyDescent="0.25">
      <c r="A370">
        <v>182</v>
      </c>
      <c r="B370">
        <v>551</v>
      </c>
      <c r="C370" t="s">
        <v>784</v>
      </c>
      <c r="D370" t="s">
        <v>362</v>
      </c>
      <c r="E370" t="s">
        <v>15</v>
      </c>
      <c r="F370" t="s">
        <v>785</v>
      </c>
      <c r="G370" t="str">
        <f>"201409004071"</f>
        <v>201409004071</v>
      </c>
      <c r="H370" t="s">
        <v>786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32</v>
      </c>
      <c r="W370">
        <v>224</v>
      </c>
      <c r="X370">
        <v>0</v>
      </c>
      <c r="Z370">
        <v>2</v>
      </c>
      <c r="AA370" t="s">
        <v>787</v>
      </c>
    </row>
    <row r="371" spans="1:27" x14ac:dyDescent="0.25">
      <c r="H371">
        <v>518</v>
      </c>
    </row>
    <row r="372" spans="1:27" x14ac:dyDescent="0.25">
      <c r="A372">
        <v>183</v>
      </c>
      <c r="B372">
        <v>140</v>
      </c>
      <c r="C372" t="s">
        <v>788</v>
      </c>
      <c r="D372" t="s">
        <v>117</v>
      </c>
      <c r="E372" t="s">
        <v>27</v>
      </c>
      <c r="F372" t="s">
        <v>789</v>
      </c>
      <c r="G372" t="str">
        <f>"201410006374"</f>
        <v>201410006374</v>
      </c>
      <c r="H372" t="s">
        <v>790</v>
      </c>
      <c r="I372">
        <v>0</v>
      </c>
      <c r="J372">
        <v>0</v>
      </c>
      <c r="K372">
        <v>0</v>
      </c>
      <c r="L372">
        <v>200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5</v>
      </c>
      <c r="W372">
        <v>35</v>
      </c>
      <c r="X372">
        <v>0</v>
      </c>
      <c r="Z372">
        <v>0</v>
      </c>
      <c r="AA372" t="s">
        <v>791</v>
      </c>
    </row>
    <row r="373" spans="1:27" x14ac:dyDescent="0.25">
      <c r="H373" t="s">
        <v>19</v>
      </c>
    </row>
    <row r="374" spans="1:27" x14ac:dyDescent="0.25">
      <c r="A374">
        <v>184</v>
      </c>
      <c r="B374">
        <v>112</v>
      </c>
      <c r="C374" t="s">
        <v>792</v>
      </c>
      <c r="D374" t="s">
        <v>793</v>
      </c>
      <c r="E374" t="s">
        <v>46</v>
      </c>
      <c r="F374" t="s">
        <v>794</v>
      </c>
      <c r="G374" t="str">
        <f>"00226645"</f>
        <v>00226645</v>
      </c>
      <c r="H374" t="s">
        <v>795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70</v>
      </c>
      <c r="O374">
        <v>70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0</v>
      </c>
      <c r="AA374" t="s">
        <v>796</v>
      </c>
    </row>
    <row r="375" spans="1:27" x14ac:dyDescent="0.25">
      <c r="H375">
        <v>519</v>
      </c>
    </row>
    <row r="376" spans="1:27" x14ac:dyDescent="0.25">
      <c r="A376">
        <v>185</v>
      </c>
      <c r="B376">
        <v>197</v>
      </c>
      <c r="C376" t="s">
        <v>797</v>
      </c>
      <c r="D376" t="s">
        <v>110</v>
      </c>
      <c r="E376" t="s">
        <v>94</v>
      </c>
      <c r="F376" t="s">
        <v>798</v>
      </c>
      <c r="G376" t="str">
        <f>"00157803"</f>
        <v>00157803</v>
      </c>
      <c r="H376" t="s">
        <v>799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5</v>
      </c>
      <c r="W376">
        <v>35</v>
      </c>
      <c r="X376">
        <v>0</v>
      </c>
      <c r="Z376">
        <v>0</v>
      </c>
      <c r="AA376" t="s">
        <v>800</v>
      </c>
    </row>
    <row r="377" spans="1:27" x14ac:dyDescent="0.25">
      <c r="H377" t="s">
        <v>19</v>
      </c>
    </row>
    <row r="378" spans="1:27" x14ac:dyDescent="0.25">
      <c r="A378">
        <v>186</v>
      </c>
      <c r="B378">
        <v>569</v>
      </c>
      <c r="C378" t="s">
        <v>801</v>
      </c>
      <c r="D378" t="s">
        <v>35</v>
      </c>
      <c r="E378" t="s">
        <v>15</v>
      </c>
      <c r="F378" t="s">
        <v>802</v>
      </c>
      <c r="G378" t="str">
        <f>"00226454"</f>
        <v>00226454</v>
      </c>
      <c r="H378" t="s">
        <v>803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 t="s">
        <v>804</v>
      </c>
    </row>
    <row r="379" spans="1:27" x14ac:dyDescent="0.25">
      <c r="H379" t="s">
        <v>32</v>
      </c>
    </row>
    <row r="381" spans="1:27" x14ac:dyDescent="0.25">
      <c r="A381" t="s">
        <v>805</v>
      </c>
    </row>
    <row r="382" spans="1:27" x14ac:dyDescent="0.25">
      <c r="A382" t="s">
        <v>806</v>
      </c>
    </row>
    <row r="383" spans="1:27" x14ac:dyDescent="0.25">
      <c r="A383" t="s">
        <v>807</v>
      </c>
    </row>
    <row r="384" spans="1:27" x14ac:dyDescent="0.25">
      <c r="A384" t="s">
        <v>808</v>
      </c>
    </row>
    <row r="385" spans="1:1" x14ac:dyDescent="0.25">
      <c r="A385" t="s">
        <v>809</v>
      </c>
    </row>
    <row r="386" spans="1:1" x14ac:dyDescent="0.25">
      <c r="A386" t="s">
        <v>810</v>
      </c>
    </row>
    <row r="387" spans="1:1" x14ac:dyDescent="0.25">
      <c r="A387" t="s">
        <v>811</v>
      </c>
    </row>
    <row r="388" spans="1:1" x14ac:dyDescent="0.25">
      <c r="A388" t="s">
        <v>812</v>
      </c>
    </row>
    <row r="389" spans="1:1" x14ac:dyDescent="0.25">
      <c r="A389" t="s">
        <v>813</v>
      </c>
    </row>
    <row r="390" spans="1:1" x14ac:dyDescent="0.25">
      <c r="A390" t="s">
        <v>814</v>
      </c>
    </row>
    <row r="391" spans="1:1" x14ac:dyDescent="0.25">
      <c r="A391" t="s">
        <v>815</v>
      </c>
    </row>
    <row r="392" spans="1:1" x14ac:dyDescent="0.25">
      <c r="A392" t="s">
        <v>816</v>
      </c>
    </row>
    <row r="393" spans="1:1" x14ac:dyDescent="0.25">
      <c r="A393" t="s">
        <v>817</v>
      </c>
    </row>
    <row r="394" spans="1:1" x14ac:dyDescent="0.25">
      <c r="A394" t="s">
        <v>818</v>
      </c>
    </row>
    <row r="395" spans="1:1" x14ac:dyDescent="0.25">
      <c r="A395" t="s">
        <v>819</v>
      </c>
    </row>
    <row r="396" spans="1:1" x14ac:dyDescent="0.25">
      <c r="A396" t="s">
        <v>820</v>
      </c>
    </row>
    <row r="397" spans="1:1" x14ac:dyDescent="0.25">
      <c r="A397" t="s">
        <v>821</v>
      </c>
    </row>
    <row r="398" spans="1:1" x14ac:dyDescent="0.25">
      <c r="A398" t="s">
        <v>822</v>
      </c>
    </row>
    <row r="399" spans="1:1" x14ac:dyDescent="0.25">
      <c r="A399" t="s">
        <v>823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2018-11-01T08:24:14Z</dcterms:created>
  <dcterms:modified xsi:type="dcterms:W3CDTF">2018-11-01T08:24:16Z</dcterms:modified>
</cp:coreProperties>
</file>