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64" i="1" l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<sst xmlns="http://schemas.openxmlformats.org/spreadsheetml/2006/main" count="801" uniqueCount="611">
  <si>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</si>
  <si>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</si>
  <si>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</si>
  <si>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ΓΕΝΙΚΕΣ ΘΕΣΕΙΣ ΜΕ ΕΜΠΕΙΡΙΑ</t>
  </si>
  <si>
    <t>ΠΕ ΔΙΟΙΚΗΤΙΚΟΥ ΘΕΣΗ 502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</si>
  <si>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</si>
  <si>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</si>
  <si>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</si>
  <si>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</si>
  <si>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</si>
  <si>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</si>
  <si>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</si>
  <si>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</si>
  <si>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ΣΑΧΙΝΟΓΛΟΥ</t>
  </si>
  <si>
    <t>ΓΡΗΓΟΡΙΟΣ</t>
  </si>
  <si>
    <t>ΜΙΧΑΗΛ</t>
  </si>
  <si>
    <t>ΑΖ959483</t>
  </si>
  <si>
    <t>1054,9</t>
  </si>
  <si>
    <t>2062,9</t>
  </si>
  <si>
    <t>ΓΥΠΑΡΑΚΗΣ</t>
  </si>
  <si>
    <t>ΘΕΟΧΑΡΗΣ</t>
  </si>
  <si>
    <t>ΜΑΝΟΥΣΟΣ</t>
  </si>
  <si>
    <t>ΑΚ731468</t>
  </si>
  <si>
    <t>ΠΕΤΡΙΚΙΟΖΟΓΛΟΥ</t>
  </si>
  <si>
    <t>ΣΤΕΡΓΙΟΣ</t>
  </si>
  <si>
    <t>ΓΕΩΡΓΙΟΣ</t>
  </si>
  <si>
    <t>ΑΝ078104</t>
  </si>
  <si>
    <t>861,3</t>
  </si>
  <si>
    <t>1719,3</t>
  </si>
  <si>
    <t>502-501</t>
  </si>
  <si>
    <t>ΝΙΚΟΛΑΚΑΚΗΣ</t>
  </si>
  <si>
    <t>ΝΕΚΤΑΡΙΟΣ</t>
  </si>
  <si>
    <t>ΝΙΚΟΛΑΟΣ</t>
  </si>
  <si>
    <t>ΑΝ478844</t>
  </si>
  <si>
    <t>919,6</t>
  </si>
  <si>
    <t>1710,6</t>
  </si>
  <si>
    <t>ΚΑΡΑΓΚΟΥΝΗΣ</t>
  </si>
  <si>
    <t>ΔΗΜΗΤΡΙΟΣ</t>
  </si>
  <si>
    <t>ΜΙΛΤΙΑΔΗΣ</t>
  </si>
  <si>
    <t>ΑΕ655108</t>
  </si>
  <si>
    <t>753,5</t>
  </si>
  <si>
    <t>1701,5</t>
  </si>
  <si>
    <t>501-502</t>
  </si>
  <si>
    <t>ΚΑΚΑΡΟΓΛΟΥ</t>
  </si>
  <si>
    <t>ΓΑΒΡΙΗΛ</t>
  </si>
  <si>
    <t>ΕΜΜΑΝΟΥΗΛ</t>
  </si>
  <si>
    <t>Σ513766</t>
  </si>
  <si>
    <t>849,2</t>
  </si>
  <si>
    <t>1687,2</t>
  </si>
  <si>
    <t>ΔΕΣΠΟΤΕΡΗΣ</t>
  </si>
  <si>
    <t>ΒΑΣΙΛΕΙΟΣ</t>
  </si>
  <si>
    <t>ΑΒ268472</t>
  </si>
  <si>
    <t>819,5</t>
  </si>
  <si>
    <t>1677,5</t>
  </si>
  <si>
    <t>ΚΑΡΑΝΤΩΝΗΣ</t>
  </si>
  <si>
    <t>ΑΜ316808</t>
  </si>
  <si>
    <t>785,4</t>
  </si>
  <si>
    <t>1673,4</t>
  </si>
  <si>
    <t>ΒΟΥΤΣΗ</t>
  </si>
  <si>
    <t>ΘΕΟΔΩΡΑ</t>
  </si>
  <si>
    <t>ΚΩΝΣΤΑΝΤΙΝΟΣ</t>
  </si>
  <si>
    <t>ΑΕ070661</t>
  </si>
  <si>
    <t>804,1</t>
  </si>
  <si>
    <t>1672,1</t>
  </si>
  <si>
    <t>ΦΙΛΗΣ</t>
  </si>
  <si>
    <t>ΠΑΝΑΓΙΩΤΗΣ</t>
  </si>
  <si>
    <t>ΑΚ055460</t>
  </si>
  <si>
    <t>808,5</t>
  </si>
  <si>
    <t>1666,5</t>
  </si>
  <si>
    <t>ΚΟΥΦΑΚΗΣ</t>
  </si>
  <si>
    <t>ΙΩΑΝΝΗΣ</t>
  </si>
  <si>
    <t>ΣΤΕΦΑΝΟΣ</t>
  </si>
  <si>
    <t>ΑΕ010900</t>
  </si>
  <si>
    <t>794,2</t>
  </si>
  <si>
    <t>1632,2</t>
  </si>
  <si>
    <t>ΚΑΡΑΝΤΑΙΔΟΥ - ΓΙΑΝΝΑΚΗ</t>
  </si>
  <si>
    <t>ΜΑΡΙΑ</t>
  </si>
  <si>
    <t>ΑΜ872279</t>
  </si>
  <si>
    <t>833,8</t>
  </si>
  <si>
    <t>1603,8</t>
  </si>
  <si>
    <t>ΝΟΥΛΑΣ</t>
  </si>
  <si>
    <t>ΑΚ681192</t>
  </si>
  <si>
    <t>ΒΟΥΛΓΑΡΙΔΟΥ</t>
  </si>
  <si>
    <t>ΑΡΤΕΜΙΣ</t>
  </si>
  <si>
    <t>AH190993</t>
  </si>
  <si>
    <t>951,5</t>
  </si>
  <si>
    <t>1589,5</t>
  </si>
  <si>
    <t>ΠΙΤΣΙΚΑΛΗ</t>
  </si>
  <si>
    <t>ΕΙΡΗΝΗ</t>
  </si>
  <si>
    <t>Ρ088532</t>
  </si>
  <si>
    <t>940,5</t>
  </si>
  <si>
    <t>1588,5</t>
  </si>
  <si>
    <t>ΠΟΥΤΑΚΙΔΟΥ</t>
  </si>
  <si>
    <t>ΜΑΡΙΑ ΑΝΑΣΤΑΣΙΑ</t>
  </si>
  <si>
    <t>Χ173218</t>
  </si>
  <si>
    <t>811,8</t>
  </si>
  <si>
    <t>1585,8</t>
  </si>
  <si>
    <t>ΚΩΝΣΤΑΝΤΑ</t>
  </si>
  <si>
    <t>ΔΗΜΗΤΡΑ</t>
  </si>
  <si>
    <t>ΘΕΟΔΩΡΟΣ</t>
  </si>
  <si>
    <t>ΑΗ764653</t>
  </si>
  <si>
    <t>ΖΑΧΑΡΗΣ</t>
  </si>
  <si>
    <t>ΧΡΙΣΤΟΦΟΡΟΣ</t>
  </si>
  <si>
    <t>ΖΩΗΣ</t>
  </si>
  <si>
    <t>ΑΙ071734</t>
  </si>
  <si>
    <t>793,1</t>
  </si>
  <si>
    <t>1574,1</t>
  </si>
  <si>
    <t>ΜΠΛΑΝΤΖΩΝΗ</t>
  </si>
  <si>
    <t>ΠΑΡΑΣΚΕΥΗ ΕΙΡΗΝΗ</t>
  </si>
  <si>
    <t>Σ038212</t>
  </si>
  <si>
    <t>640,2</t>
  </si>
  <si>
    <t>1568,2</t>
  </si>
  <si>
    <t>ΤΣΟΥΛΗ</t>
  </si>
  <si>
    <t>ΕΥΑΝΘΙΑ</t>
  </si>
  <si>
    <t>Ξ711500</t>
  </si>
  <si>
    <t>767,8</t>
  </si>
  <si>
    <t>1565,8</t>
  </si>
  <si>
    <t>ΠΑΠΑΝΙΚΟΛΑΟΥ</t>
  </si>
  <si>
    <t>ΜΕΤΑΞΙΑ</t>
  </si>
  <si>
    <t>ΧΡΗΣΤΟΣ</t>
  </si>
  <si>
    <t>ΑΜ196789</t>
  </si>
  <si>
    <t>848,1</t>
  </si>
  <si>
    <t>1557,1</t>
  </si>
  <si>
    <t>ΣΧΟΙΝΑ</t>
  </si>
  <si>
    <t>ΜΑΡΙΑΝΝΑ</t>
  </si>
  <si>
    <t>ΑΝ302868</t>
  </si>
  <si>
    <t>1553,4</t>
  </si>
  <si>
    <t>ΜΠΑΝΤΑΒΑΝΟΥ</t>
  </si>
  <si>
    <t>ΑΘΑΝΑΣΙΑ</t>
  </si>
  <si>
    <t>ΑΧΙΛΛΕΑΣ</t>
  </si>
  <si>
    <t>ΑΒ669652</t>
  </si>
  <si>
    <t>662,2</t>
  </si>
  <si>
    <t>1550,2</t>
  </si>
  <si>
    <t>ΚΑΡΠΟΔΙΝΗ</t>
  </si>
  <si>
    <t>ΕΥΑΓΓΕΛΙΑ</t>
  </si>
  <si>
    <t>ΚΥΡΙΑΚΟΣ</t>
  </si>
  <si>
    <t>ΑΖ558328</t>
  </si>
  <si>
    <t>1542,2</t>
  </si>
  <si>
    <t>ΚΟΥΡΗ</t>
  </si>
  <si>
    <t>ΣΤΥΛΙΑΝΗ - ΕΙΡΗΝΗ</t>
  </si>
  <si>
    <t>ΣΤΑΜΑΤΙΟΣ</t>
  </si>
  <si>
    <t>Τ359712</t>
  </si>
  <si>
    <t>986,7</t>
  </si>
  <si>
    <t>1534,7</t>
  </si>
  <si>
    <t>ΓΙΑΝΝΙΚΟΥ</t>
  </si>
  <si>
    <t>ΠΑΡΑΣΚΕΥΗ</t>
  </si>
  <si>
    <t>ΑΖ579762</t>
  </si>
  <si>
    <t>762,3</t>
  </si>
  <si>
    <t>1517,3</t>
  </si>
  <si>
    <t>ΔΑΣΚΑΛΑΚΗ</t>
  </si>
  <si>
    <t>ΓΕΩΡΓΙΑ</t>
  </si>
  <si>
    <t>ΑΜ168873</t>
  </si>
  <si>
    <t>744,7</t>
  </si>
  <si>
    <t>1512,7</t>
  </si>
  <si>
    <t>ΓΕΩΡΓΑΚΑ</t>
  </si>
  <si>
    <t>ΑΚ079015</t>
  </si>
  <si>
    <t>832,7</t>
  </si>
  <si>
    <t>1490,7</t>
  </si>
  <si>
    <t>ΓΚΡΙΕΛΑ</t>
  </si>
  <si>
    <t>ΕΥΦΡΟΣΥΝΗ</t>
  </si>
  <si>
    <t>ΦΡΑΓΚΙΣΚΟΣ</t>
  </si>
  <si>
    <t>Χ164061</t>
  </si>
  <si>
    <t>955,9</t>
  </si>
  <si>
    <t>1481,9</t>
  </si>
  <si>
    <t>518-519-502-501</t>
  </si>
  <si>
    <t>ΧΡΗΣΤΟΥ</t>
  </si>
  <si>
    <t>ΑΜ589095</t>
  </si>
  <si>
    <t>713,9</t>
  </si>
  <si>
    <t>ΖΙΑ</t>
  </si>
  <si>
    <t>ΑΝΑΣΤΑΣΙΑ-ΛΑΜΠΡΙΝΗ</t>
  </si>
  <si>
    <t>Σ193935</t>
  </si>
  <si>
    <t>916,3</t>
  </si>
  <si>
    <t>1481,3</t>
  </si>
  <si>
    <t>ΒΑΡΕΛΑ</t>
  </si>
  <si>
    <t>ΑΙΚΑΤΕΡΙΝΗ</t>
  </si>
  <si>
    <t>ΑΒ325256</t>
  </si>
  <si>
    <t>790,9</t>
  </si>
  <si>
    <t>1478,9</t>
  </si>
  <si>
    <t>ΑΥΓΕΝΑΚΗ</t>
  </si>
  <si>
    <t>ΔΕΣΠΟΙΝΑ</t>
  </si>
  <si>
    <t>Χ852756</t>
  </si>
  <si>
    <t>ΠΑΠΑΜΑΚΑΡΙΟΣ</t>
  </si>
  <si>
    <t>Ρ527717</t>
  </si>
  <si>
    <t>905,3</t>
  </si>
  <si>
    <t>1468,3</t>
  </si>
  <si>
    <t>ΦΟΥΡΛΑ</t>
  </si>
  <si>
    <t>ΣΠΥΡΙΔΩΝ</t>
  </si>
  <si>
    <t>ΑΙ663493</t>
  </si>
  <si>
    <t>1467,2</t>
  </si>
  <si>
    <t>ΚΑΛΟΥΔΗ</t>
  </si>
  <si>
    <t>ΑΣΠΑΣΙΑ</t>
  </si>
  <si>
    <t>ΔΗΜΟΣ</t>
  </si>
  <si>
    <t>ΑΒ687071</t>
  </si>
  <si>
    <t>739,2</t>
  </si>
  <si>
    <t>1457,2</t>
  </si>
  <si>
    <t>ΤΑΣΟΛΑΜΠΡΟΥ</t>
  </si>
  <si>
    <t>ΦΩΤΙΟΣ</t>
  </si>
  <si>
    <t>ΑΙ253487</t>
  </si>
  <si>
    <t>668,8</t>
  </si>
  <si>
    <t>1441,8</t>
  </si>
  <si>
    <t>ΚΛΕΦΤΟΓΙΑΝΝΗ</t>
  </si>
  <si>
    <t>Χ525496</t>
  </si>
  <si>
    <t>1423,9</t>
  </si>
  <si>
    <t>502-518-519</t>
  </si>
  <si>
    <t>ΚΑΛΟΥΣΙΟΣ</t>
  </si>
  <si>
    <t>Χ477399</t>
  </si>
  <si>
    <t>873,4</t>
  </si>
  <si>
    <t>1409,4</t>
  </si>
  <si>
    <t>ΚΕΣΚΙΝΙΔΗΣ</t>
  </si>
  <si>
    <t>ΔΑΝΙΗΛ</t>
  </si>
  <si>
    <t>ΑΕ523771</t>
  </si>
  <si>
    <t>1408,2</t>
  </si>
  <si>
    <t>ΜΠΕΝΑΤΣΗ</t>
  </si>
  <si>
    <t>ΛΑΜΠΡΙΝΗ</t>
  </si>
  <si>
    <t>ΑΠΟΣΤΟΛΟΣ</t>
  </si>
  <si>
    <t>Ρ841588</t>
  </si>
  <si>
    <t>772,2</t>
  </si>
  <si>
    <t>1394,2</t>
  </si>
  <si>
    <t>ΝΟΙΤΣΑΚΗΣ</t>
  </si>
  <si>
    <t>ΛΕΩΝΙΔΑΣ</t>
  </si>
  <si>
    <t>ΑΙ725196</t>
  </si>
  <si>
    <t>ΤΣΙΝΤΖΟΣ</t>
  </si>
  <si>
    <t>ΘΕΟΔΟΣΙΟΣ</t>
  </si>
  <si>
    <t>ΑΕ595069</t>
  </si>
  <si>
    <t>721,6</t>
  </si>
  <si>
    <t>1369,6</t>
  </si>
  <si>
    <t>ΜΕΛΑΝΙΤΗΣ</t>
  </si>
  <si>
    <t>ΑΝΔΡΕΑΣ</t>
  </si>
  <si>
    <t>ΑΙ416883</t>
  </si>
  <si>
    <t>778,8</t>
  </si>
  <si>
    <t>1366,8</t>
  </si>
  <si>
    <t>ΣΟΥΛΟΥΤΑ</t>
  </si>
  <si>
    <t>ΠΑΝΑΓΙΩΤΑ</t>
  </si>
  <si>
    <t>ΑΖ536149</t>
  </si>
  <si>
    <t>751,3</t>
  </si>
  <si>
    <t>1362,3</t>
  </si>
  <si>
    <t>ΜΠΛΑΝΤΗΣ</t>
  </si>
  <si>
    <t>ΑΒ604487</t>
  </si>
  <si>
    <t>1353,3</t>
  </si>
  <si>
    <t>ΧΑΡΟΚΟΠΑΚΗ</t>
  </si>
  <si>
    <t>ΑΙ964847</t>
  </si>
  <si>
    <t>734,8</t>
  </si>
  <si>
    <t>1352,8</t>
  </si>
  <si>
    <t>ΒΑΪΤΣΗ</t>
  </si>
  <si>
    <t>ΜΑΡΙΑΝΑ</t>
  </si>
  <si>
    <t>ΑΜ369151</t>
  </si>
  <si>
    <t>731,5</t>
  </si>
  <si>
    <t>1349,5</t>
  </si>
  <si>
    <t>ΖΓΚΙΡΛΙΑ</t>
  </si>
  <si>
    <t>ΚΩΝΣΤΑΝΤΙΝΑ</t>
  </si>
  <si>
    <t>ΑΖ294573</t>
  </si>
  <si>
    <t>1345,6</t>
  </si>
  <si>
    <t>ΚΩΝΣΤΑΝΤΑΚΟΠΟΥΛΟΥ</t>
  </si>
  <si>
    <t>ΑΖ537156</t>
  </si>
  <si>
    <t>1334,3</t>
  </si>
  <si>
    <t>ΓΙΑΝΝΗ</t>
  </si>
  <si>
    <t>ΙΩΑΝΝΑ</t>
  </si>
  <si>
    <t>ΙΓΝΑΤΙΟΣ</t>
  </si>
  <si>
    <t>Φ350778</t>
  </si>
  <si>
    <t>ΣΑΛΑΜΟΥΡΑΣ</t>
  </si>
  <si>
    <t>ΑΜ178358</t>
  </si>
  <si>
    <t>764,5</t>
  </si>
  <si>
    <t>1331,5</t>
  </si>
  <si>
    <t>ΚΟΥΤΑΒΑΚΗΣ</t>
  </si>
  <si>
    <t>ΑΝΑΣΤΑΣΙΟΣ</t>
  </si>
  <si>
    <t>ΑΒ795413</t>
  </si>
  <si>
    <t>657,8</t>
  </si>
  <si>
    <t>1321,8</t>
  </si>
  <si>
    <t>ΔΗΜΗΤΡΟΥΛΑΚΗ</t>
  </si>
  <si>
    <t>Σ224905</t>
  </si>
  <si>
    <t>702,9</t>
  </si>
  <si>
    <t>1320,9</t>
  </si>
  <si>
    <t>ΑΛΕΞΟΓΙΑΝΝΗΣ</t>
  </si>
  <si>
    <t>ΗΛΙΑΣ ΠΑΝΑΓΙΩΤΗΣ</t>
  </si>
  <si>
    <t>ΕΥΘΥΜΙΟΣ</t>
  </si>
  <si>
    <t>ΑΚ220174</t>
  </si>
  <si>
    <t>720,5</t>
  </si>
  <si>
    <t>1308,5</t>
  </si>
  <si>
    <t>ΚΩΒΑΙΟΥ</t>
  </si>
  <si>
    <t>Χ401373</t>
  </si>
  <si>
    <t>689,7</t>
  </si>
  <si>
    <t>1307,7</t>
  </si>
  <si>
    <t>ΤΖΟΥΜΑΛΑΚΗ</t>
  </si>
  <si>
    <t>ΒΑΣΙΛΙΚΗ</t>
  </si>
  <si>
    <t>ΑΕ864383</t>
  </si>
  <si>
    <t>830,5</t>
  </si>
  <si>
    <t>1297,5</t>
  </si>
  <si>
    <t>ΣΤΑΘΗ</t>
  </si>
  <si>
    <t>ΑΓΓΕΛΙΚΗ</t>
  </si>
  <si>
    <t>ΗΛΙΑΣ</t>
  </si>
  <si>
    <t>ΑΕ637333</t>
  </si>
  <si>
    <t>812,9</t>
  </si>
  <si>
    <t>1296,9</t>
  </si>
  <si>
    <t>ΚΑΛΑΙΤΖΑΚΗΣ</t>
  </si>
  <si>
    <t>ΑΝΤΩΝΙΟΣ</t>
  </si>
  <si>
    <t>Φ253132</t>
  </si>
  <si>
    <t>797,5</t>
  </si>
  <si>
    <t>1279,5</t>
  </si>
  <si>
    <t>ΒΑΧΡΑΤΙΔΗΣ</t>
  </si>
  <si>
    <t>Φ350050</t>
  </si>
  <si>
    <t>728,2</t>
  </si>
  <si>
    <t>1279,2</t>
  </si>
  <si>
    <t>ΚΕΙΣΟΓΛΟΥ</t>
  </si>
  <si>
    <t>ΕΥΘΥΜΙΑ</t>
  </si>
  <si>
    <t>ΕΥΑΓΓΕΛΟΣ</t>
  </si>
  <si>
    <t>ΑΖ940009</t>
  </si>
  <si>
    <t>683,1</t>
  </si>
  <si>
    <t>1271,1</t>
  </si>
  <si>
    <t>ΚΑΝΤΑ</t>
  </si>
  <si>
    <t>ΑΓΛΑΙΑ-ΑΙΚΑΤΕΡΙΝΗ</t>
  </si>
  <si>
    <t>ΛΟΥΚΑΣ</t>
  </si>
  <si>
    <t>ΑΒ196135</t>
  </si>
  <si>
    <t>944,9</t>
  </si>
  <si>
    <t>1247,9</t>
  </si>
  <si>
    <t>ΨΙΛΙΑΣ</t>
  </si>
  <si>
    <t>ΣΩΚΡΑΤΗΣ</t>
  </si>
  <si>
    <t>ΑΗ221455</t>
  </si>
  <si>
    <t>863,5</t>
  </si>
  <si>
    <t>1247,5</t>
  </si>
  <si>
    <t>502-520-521-522</t>
  </si>
  <si>
    <t>ΠΑΠΑΘΕΟΔΟΣΙΟΥ</t>
  </si>
  <si>
    <t>ΜΕΡΣΙΝΗ</t>
  </si>
  <si>
    <t>Χ525672</t>
  </si>
  <si>
    <t>915,2</t>
  </si>
  <si>
    <t>1239,2</t>
  </si>
  <si>
    <t>ΓΚΟΥΝΗΣ</t>
  </si>
  <si>
    <t>ΑΒ201071</t>
  </si>
  <si>
    <t>801,9</t>
  </si>
  <si>
    <t>1235,9</t>
  </si>
  <si>
    <t>ΑΘΑΝΑΣΟΠΟΥΛΟΣ</t>
  </si>
  <si>
    <t>ΕΙΡΗΝΑΙΟΣ</t>
  </si>
  <si>
    <t>ΕΥΣΤΑΘΙΟΣ</t>
  </si>
  <si>
    <t>Χ051604</t>
  </si>
  <si>
    <t>1234,5</t>
  </si>
  <si>
    <t>ΜΠΕΝΙΣΗΣ</t>
  </si>
  <si>
    <t>ΜΑΡΙΟΣ</t>
  </si>
  <si>
    <t>Ρ300592</t>
  </si>
  <si>
    <t>908,6</t>
  </si>
  <si>
    <t>1230,6</t>
  </si>
  <si>
    <t>ΓΚΙΟΚΑ</t>
  </si>
  <si>
    <t>ΕΛΕΝΗ</t>
  </si>
  <si>
    <t>ΣΩΤΗΡΙΟΣ</t>
  </si>
  <si>
    <t>Χ308996</t>
  </si>
  <si>
    <t>837,1</t>
  </si>
  <si>
    <t>1197,1</t>
  </si>
  <si>
    <t>Κρητικου</t>
  </si>
  <si>
    <t>Μαρια Ιωαννα</t>
  </si>
  <si>
    <t>Ελευθεριος</t>
  </si>
  <si>
    <t>ΑΖ929445</t>
  </si>
  <si>
    <t>ΜΙΣΣΙΡΗ</t>
  </si>
  <si>
    <t>ΑΛΕΞΑΝΔΡΟΣ</t>
  </si>
  <si>
    <t>ΑΝ052189</t>
  </si>
  <si>
    <t>1193,5</t>
  </si>
  <si>
    <t>ΞΑΝΘΟΣ</t>
  </si>
  <si>
    <t>ΣΤΥΛΙΑΝΟΣ</t>
  </si>
  <si>
    <t>ΑΒ221838</t>
  </si>
  <si>
    <t>1170,5</t>
  </si>
  <si>
    <t>ΜΑΣΤΡΟΣΑΒΒΑΚΗΣ</t>
  </si>
  <si>
    <t>ΔΗΜΗΤΡΙΟΣ ΠΑΝΑΓΙΩΤΗΣ</t>
  </si>
  <si>
    <t>Τ540526</t>
  </si>
  <si>
    <t>776,6</t>
  </si>
  <si>
    <t>1140,6</t>
  </si>
  <si>
    <t>ΒΟΡΓΙΑ</t>
  </si>
  <si>
    <t>ΑΒ495331</t>
  </si>
  <si>
    <t>1134,8</t>
  </si>
  <si>
    <t>ΣΤΙΒΑΝΑΚΗ</t>
  </si>
  <si>
    <t>Χ806529</t>
  </si>
  <si>
    <t>809,6</t>
  </si>
  <si>
    <t>1133,6</t>
  </si>
  <si>
    <t>ΒΟΥΛΓΑΡΗ</t>
  </si>
  <si>
    <t>Χ938905</t>
  </si>
  <si>
    <t>641,3</t>
  </si>
  <si>
    <t>1133,3</t>
  </si>
  <si>
    <t>ΤΑΣΟΥΛΗ</t>
  </si>
  <si>
    <t>ΑΝΔΡΟΝΙΚΗ - ΑΜΑΛΙΑ</t>
  </si>
  <si>
    <t>ΑΚ568221</t>
  </si>
  <si>
    <t>646,8</t>
  </si>
  <si>
    <t>1130,8</t>
  </si>
  <si>
    <t>ΗΛΙΟΠΟΥΛΟΣ</t>
  </si>
  <si>
    <t>ΑΙ068540</t>
  </si>
  <si>
    <t>1129,6</t>
  </si>
  <si>
    <t>ΚΟΚΚΙΝΟΣ</t>
  </si>
  <si>
    <t>ΛΟΙΖΟΣ ΜΑΡΙΟΣ</t>
  </si>
  <si>
    <t>ΣΑΒΒΑΣ</t>
  </si>
  <si>
    <t>ΠΡΟΚΑΚΗΣ</t>
  </si>
  <si>
    <t>Χ689399</t>
  </si>
  <si>
    <t>779,9</t>
  </si>
  <si>
    <t>1107,9</t>
  </si>
  <si>
    <t>ΚΟΝΤΟΓΙΑΝΝΗ</t>
  </si>
  <si>
    <t>ΕΥΡΥΔΙΚΗ</t>
  </si>
  <si>
    <t>Π148938</t>
  </si>
  <si>
    <t>630,3</t>
  </si>
  <si>
    <t>1101,3</t>
  </si>
  <si>
    <t>ΣΙΣΤΟΒΑΡΗ</t>
  </si>
  <si>
    <t>ΦΩΤΕΙΝΗ</t>
  </si>
  <si>
    <t>ΑΘΑΝΑΣΙΟΣ</t>
  </si>
  <si>
    <t>ΑΚ136382</t>
  </si>
  <si>
    <t>643,5</t>
  </si>
  <si>
    <t>1086,5</t>
  </si>
  <si>
    <t>ΠΕΡΡΩΤΗΣ</t>
  </si>
  <si>
    <t>ΕΛΕΥΘΕΡΙΟΣ</t>
  </si>
  <si>
    <t>Χ701806</t>
  </si>
  <si>
    <t>906,4</t>
  </si>
  <si>
    <t>1077,4</t>
  </si>
  <si>
    <t>ΜΗΤΡΟΠΟΥΛΟΣ</t>
  </si>
  <si>
    <t>ΑΚ027193</t>
  </si>
  <si>
    <t>786,5</t>
  </si>
  <si>
    <t>1068,5</t>
  </si>
  <si>
    <t>ΓΕΩΡΓΟΥΔΗ</t>
  </si>
  <si>
    <t>ΑΕ326677</t>
  </si>
  <si>
    <t>994,4</t>
  </si>
  <si>
    <t>1064,4</t>
  </si>
  <si>
    <t>ΚΑΚΑΡΩΝΗΣ</t>
  </si>
  <si>
    <t>ΑΕ 036660</t>
  </si>
  <si>
    <t>518-519-502</t>
  </si>
  <si>
    <t>ΦΡΑΤΣΕΑ</t>
  </si>
  <si>
    <t>ΘΩΜΑΙΣ-ΝΙΚΟΛΕΤΤΑ</t>
  </si>
  <si>
    <t>ΑΙ546013</t>
  </si>
  <si>
    <t>ΔΗΜΗΤΡΑΚΟΠΟΥΛΟΥ</t>
  </si>
  <si>
    <t>ΑΒ302300</t>
  </si>
  <si>
    <t>806,3</t>
  </si>
  <si>
    <t>1038,3</t>
  </si>
  <si>
    <t>ΘΕΟΔΩΡΟΠΟΥΛΟΣ</t>
  </si>
  <si>
    <t>ΑΑ791234</t>
  </si>
  <si>
    <t>729,3</t>
  </si>
  <si>
    <t>1037,3</t>
  </si>
  <si>
    <t>ΤΣΟΓΚΑΣ</t>
  </si>
  <si>
    <t>ΑΕ515344</t>
  </si>
  <si>
    <t>677,6</t>
  </si>
  <si>
    <t>1036,6</t>
  </si>
  <si>
    <t>ΓΚΑΓΚΤΖΗ</t>
  </si>
  <si>
    <t>ΧΡΥΣΟΥΛΑ</t>
  </si>
  <si>
    <t>Χ313868</t>
  </si>
  <si>
    <t>871,2</t>
  </si>
  <si>
    <t>1029,2</t>
  </si>
  <si>
    <t>ΒΕΝΤΟΥΡΗ</t>
  </si>
  <si>
    <t>ΖΑΜΠΕΤΑ</t>
  </si>
  <si>
    <t>ΘΕΜΙΣΤΟΚΛΗΣ</t>
  </si>
  <si>
    <t>ΑΑ041354</t>
  </si>
  <si>
    <t>ΔΟΥΛΟΥΔΗ</t>
  </si>
  <si>
    <t>ΕΥΑΓΓΕΛΙΑ-ΚΩΝΣΤΑΝΤΙΝΑ</t>
  </si>
  <si>
    <t>ΑΕ423994</t>
  </si>
  <si>
    <t>756,8</t>
  </si>
  <si>
    <t>1025,8</t>
  </si>
  <si>
    <t>ΤΣΙΑΜΑΝΤΑ</t>
  </si>
  <si>
    <t>ΜΑΡΙΝΑ</t>
  </si>
  <si>
    <t>Φ288476</t>
  </si>
  <si>
    <t>711,7</t>
  </si>
  <si>
    <t>1016,7</t>
  </si>
  <si>
    <t>ΘΕΟΔΩΡΑΚΙΔΟΥ</t>
  </si>
  <si>
    <t>ΑΗ414756</t>
  </si>
  <si>
    <t>ΜΠΡΙΑΣΟΥΛΗΣ</t>
  </si>
  <si>
    <t>ΑΛΕΞΑΝΔΡΟΣ-ΦΙΛΙΠΠΟΣ</t>
  </si>
  <si>
    <t>ΑΜ239343</t>
  </si>
  <si>
    <t>1005,6</t>
  </si>
  <si>
    <t>ΚΡΙΠΠΑΣ</t>
  </si>
  <si>
    <t>Σ665536</t>
  </si>
  <si>
    <t>ΜΠΟΝΙΑΣ</t>
  </si>
  <si>
    <t>Χ712168</t>
  </si>
  <si>
    <t>927,3</t>
  </si>
  <si>
    <t>997,3</t>
  </si>
  <si>
    <t>ΜΑΚΡΕΝΟΓΛΟΥ</t>
  </si>
  <si>
    <t>Χ618023</t>
  </si>
  <si>
    <t>963,6</t>
  </si>
  <si>
    <t>993,6</t>
  </si>
  <si>
    <t>ΤΕΡΖΟΠΟΥΛΟΥ</t>
  </si>
  <si>
    <t>Χ540799</t>
  </si>
  <si>
    <t>805,2</t>
  </si>
  <si>
    <t>989,2</t>
  </si>
  <si>
    <t>ΒΕΛΑΝΗΣ</t>
  </si>
  <si>
    <t>Ρ407385</t>
  </si>
  <si>
    <t>ΞΕΣΦΥΓΓΗΣ</t>
  </si>
  <si>
    <t>ΛΑΜΠΡΟΣ</t>
  </si>
  <si>
    <t>ΑΙ649280</t>
  </si>
  <si>
    <t>967,8</t>
  </si>
  <si>
    <t>ΜΑΝΩΛΑΚΟΣ</t>
  </si>
  <si>
    <t>ΔΗΜΟΣΘΕΝΗΣ</t>
  </si>
  <si>
    <t>ΑΜ779537</t>
  </si>
  <si>
    <t>903,1</t>
  </si>
  <si>
    <t>953,1</t>
  </si>
  <si>
    <t>ΚΑΝΑΚΑΡΗ</t>
  </si>
  <si>
    <t>ΑΙ370248</t>
  </si>
  <si>
    <t>766,7</t>
  </si>
  <si>
    <t>943,7</t>
  </si>
  <si>
    <t>ΣΙΑΜΟΥ</t>
  </si>
  <si>
    <t>ΑΜΑΛΙΑ</t>
  </si>
  <si>
    <t>ΑΒ004672</t>
  </si>
  <si>
    <t>717,2</t>
  </si>
  <si>
    <t>937,2</t>
  </si>
  <si>
    <t>ΚΑΡΤΣΙΣΤΑΡΗ</t>
  </si>
  <si>
    <t>ΑΖ692182</t>
  </si>
  <si>
    <t>696,3</t>
  </si>
  <si>
    <t>936,3</t>
  </si>
  <si>
    <t>ΜΑΝΤΖΙΟΥ</t>
  </si>
  <si>
    <t>ΠΕΤΡΟΣ</t>
  </si>
  <si>
    <t>Χ076117</t>
  </si>
  <si>
    <t>719,4</t>
  </si>
  <si>
    <t>924,4</t>
  </si>
  <si>
    <t>ΜΠΟΥΡΑΣ</t>
  </si>
  <si>
    <t>ΑΙ661074</t>
  </si>
  <si>
    <t>698,5</t>
  </si>
  <si>
    <t>915,5</t>
  </si>
  <si>
    <t>ΠΑΣΑΚΑΛΙΔΗ</t>
  </si>
  <si>
    <t>Χ720067</t>
  </si>
  <si>
    <t>795,3</t>
  </si>
  <si>
    <t>910,3</t>
  </si>
  <si>
    <t>ΤΑΝΤΟΥ</t>
  </si>
  <si>
    <t>ΑΖ283409</t>
  </si>
  <si>
    <t>727,1</t>
  </si>
  <si>
    <t>890,1</t>
  </si>
  <si>
    <t>ΠΑΠΑΚΩΝΣΤΑΝΤΙΝΟΥ</t>
  </si>
  <si>
    <t>Ρ801903</t>
  </si>
  <si>
    <t>ΜΠΛΟΥΚΑ</t>
  </si>
  <si>
    <t>ΕΥΠΡΑΞΙΑ</t>
  </si>
  <si>
    <t>ΑΒ247979</t>
  </si>
  <si>
    <t>735,9</t>
  </si>
  <si>
    <t>870,9</t>
  </si>
  <si>
    <t>ΔΗΜΟΥ</t>
  </si>
  <si>
    <t>ΑΛΕΞΑΝΔΡΑ</t>
  </si>
  <si>
    <t>Φ055590</t>
  </si>
  <si>
    <t>709,5</t>
  </si>
  <si>
    <t>844,5</t>
  </si>
  <si>
    <t>ΚΑΡΑΛΗ</t>
  </si>
  <si>
    <t>Χ141980</t>
  </si>
  <si>
    <t>837,8</t>
  </si>
  <si>
    <t>ΜΕΤΑΞΑ</t>
  </si>
  <si>
    <t>ΝΑΥΣΙΚΑ</t>
  </si>
  <si>
    <t>ΑΑ074348</t>
  </si>
  <si>
    <t>831,6</t>
  </si>
  <si>
    <t>ΓΕΡΑΛΗΣ</t>
  </si>
  <si>
    <t>ΑΑ121233</t>
  </si>
  <si>
    <t>817,3</t>
  </si>
  <si>
    <t>831,3</t>
  </si>
  <si>
    <t>ΜΑΓΝΗΣΑΛΗΣ</t>
  </si>
  <si>
    <t>ΕΥΣΤΡΑΤΙΟΣ</t>
  </si>
  <si>
    <t>ΑΑ054359</t>
  </si>
  <si>
    <t>773,3</t>
  </si>
  <si>
    <t>823,3</t>
  </si>
  <si>
    <t>ΣΕΛΛΟΥ</t>
  </si>
  <si>
    <t>ΑΣΗΜΙΝΑ</t>
  </si>
  <si>
    <t>Χ923957</t>
  </si>
  <si>
    <t>809,3</t>
  </si>
  <si>
    <t>ΜΠΑΡΜΠΑΡΙΩΤΗ</t>
  </si>
  <si>
    <t>ΕΛΕΝΗ-ΜΑΡΙΑ</t>
  </si>
  <si>
    <t>ΑΖ617508</t>
  </si>
  <si>
    <t>733,7</t>
  </si>
  <si>
    <t>805,7</t>
  </si>
  <si>
    <t>ΠΑΝΑΓΟΠΟΥΛΟΥ</t>
  </si>
  <si>
    <t>ΑΒ020808</t>
  </si>
  <si>
    <t>774,7</t>
  </si>
  <si>
    <t>ΔΗΜΟΠΟΥΛΟΥ</t>
  </si>
  <si>
    <t>ΑΝΝΑ ΕΙΡΗΝΗ</t>
  </si>
  <si>
    <t>ΑΚ538058</t>
  </si>
  <si>
    <t>740,3</t>
  </si>
  <si>
    <t>770,3</t>
  </si>
  <si>
    <t>ΚΑΝΕΛΛΟΠΟΥΛΟΣ</t>
  </si>
  <si>
    <t>ΑΜ005552</t>
  </si>
  <si>
    <t>633,6</t>
  </si>
  <si>
    <t>766,6</t>
  </si>
  <si>
    <t>ΚΑΙΡΗ</t>
  </si>
  <si>
    <t>ΜΕΛΙΝΑ</t>
  </si>
  <si>
    <t>Σ528807</t>
  </si>
  <si>
    <t>705,1</t>
  </si>
  <si>
    <t>755,1</t>
  </si>
  <si>
    <t>ΠΑΠΑΓΕΩΡΓΙΟΥ</t>
  </si>
  <si>
    <t>Τ286402</t>
  </si>
  <si>
    <t>635,8</t>
  </si>
  <si>
    <t>754,8</t>
  </si>
  <si>
    <t>ΔΗΜΗΤΡΙΑΔΗ</t>
  </si>
  <si>
    <t>Ρ787272</t>
  </si>
  <si>
    <t>678,7</t>
  </si>
  <si>
    <t>748,7</t>
  </si>
  <si>
    <t>ΧΑΛΙΚΙΟΠΟΥΛΟΣ</t>
  </si>
  <si>
    <t>ΑΡΙΣΤΑΡΧΟΣ</t>
  </si>
  <si>
    <t>ΑΚ114562</t>
  </si>
  <si>
    <t>726,3</t>
  </si>
  <si>
    <t>502-519-518</t>
  </si>
  <si>
    <t>ΑΡΙΔΑΣ</t>
  </si>
  <si>
    <t>ΜΕΛΕΤΙΟΣ</t>
  </si>
  <si>
    <t>ΑΑ004859</t>
  </si>
  <si>
    <t>695,2</t>
  </si>
  <si>
    <t>725,2</t>
  </si>
  <si>
    <t>ΣΤΑΜΟΠΟΥΛΟΥ</t>
  </si>
  <si>
    <t>ΑΙ764588</t>
  </si>
  <si>
    <t>674,3</t>
  </si>
  <si>
    <t>724,3</t>
  </si>
  <si>
    <t>ΑΠΟΣΤΟΛΟΠΟΥΛΟΣ</t>
  </si>
  <si>
    <t>ΑΚ811278</t>
  </si>
  <si>
    <t>716,8</t>
  </si>
  <si>
    <t>ΜΠΙΛΙΟΥ</t>
  </si>
  <si>
    <t>ΘΩΜΑΣ</t>
  </si>
  <si>
    <t>ΑΜ500662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</si>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</sst>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5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276</v>
      </c>
      <c r="C8" t="s">
        <v>13</v>
      </c>
      <c r="D8" t="s">
        <v>14</v>
      </c>
      <c r="E8" t="s">
        <v>15</v>
      </c>
      <c r="F8" t="s">
        <v>16</v>
      </c>
      <c r="G8" t="str">
        <f>"201411003411"</f>
        <v>201411003411</v>
      </c>
      <c r="H8" t="s">
        <v>17</v>
      </c>
      <c r="I8">
        <v>150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 t="s">
        <v>18</v>
      </c>
    </row>
    <row r="9" spans="1:27" x14ac:dyDescent="0.25">
      <c r="H9">
        <v>502</v>
      </c>
    </row>
    <row r="10" spans="1:27" x14ac:dyDescent="0.25">
      <c r="A10">
        <v>2</v>
      </c>
      <c r="B10">
        <v>304</v>
      </c>
      <c r="C10" t="s">
        <v>19</v>
      </c>
      <c r="D10" t="s">
        <v>20</v>
      </c>
      <c r="E10" t="s">
        <v>21</v>
      </c>
      <c r="F10" t="s">
        <v>22</v>
      </c>
      <c r="G10" t="str">
        <f>"200712003203"</f>
        <v>200712003203</v>
      </c>
      <c r="H10">
        <v>880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1738</v>
      </c>
    </row>
    <row r="11" spans="1:27" x14ac:dyDescent="0.25">
      <c r="H11">
        <v>502</v>
      </c>
    </row>
    <row r="12" spans="1:27" x14ac:dyDescent="0.25">
      <c r="A12">
        <v>3</v>
      </c>
      <c r="B12">
        <v>8</v>
      </c>
      <c r="C12" t="s">
        <v>23</v>
      </c>
      <c r="D12" t="s">
        <v>24</v>
      </c>
      <c r="E12" t="s">
        <v>25</v>
      </c>
      <c r="F12" t="s">
        <v>26</v>
      </c>
      <c r="G12" t="str">
        <f>"201504004883"</f>
        <v>201504004883</v>
      </c>
      <c r="H12" t="s">
        <v>27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 t="s">
        <v>28</v>
      </c>
    </row>
    <row r="13" spans="1:27" x14ac:dyDescent="0.25">
      <c r="H13" t="s">
        <v>29</v>
      </c>
    </row>
    <row r="14" spans="1:27" x14ac:dyDescent="0.25">
      <c r="A14">
        <v>4</v>
      </c>
      <c r="B14">
        <v>374</v>
      </c>
      <c r="C14" t="s">
        <v>30</v>
      </c>
      <c r="D14" t="s">
        <v>31</v>
      </c>
      <c r="E14" t="s">
        <v>32</v>
      </c>
      <c r="F14" t="s">
        <v>33</v>
      </c>
      <c r="G14" t="str">
        <f>"00011232"</f>
        <v>00011232</v>
      </c>
      <c r="H14" t="s">
        <v>34</v>
      </c>
      <c r="I14">
        <v>0</v>
      </c>
      <c r="J14">
        <v>400</v>
      </c>
      <c r="K14">
        <v>0</v>
      </c>
      <c r="L14">
        <v>200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23</v>
      </c>
      <c r="W14">
        <v>161</v>
      </c>
      <c r="X14">
        <v>0</v>
      </c>
      <c r="Z14">
        <v>0</v>
      </c>
      <c r="AA14" t="s">
        <v>35</v>
      </c>
    </row>
    <row r="15" spans="1:27" x14ac:dyDescent="0.25">
      <c r="H15">
        <v>502</v>
      </c>
    </row>
    <row r="16" spans="1:27" x14ac:dyDescent="0.25">
      <c r="A16">
        <v>5</v>
      </c>
      <c r="B16">
        <v>587</v>
      </c>
      <c r="C16" t="s">
        <v>36</v>
      </c>
      <c r="D16" t="s">
        <v>37</v>
      </c>
      <c r="E16" t="s">
        <v>38</v>
      </c>
      <c r="F16" t="s">
        <v>39</v>
      </c>
      <c r="G16" t="str">
        <f>"201304002442"</f>
        <v>201304002442</v>
      </c>
      <c r="H16" t="s">
        <v>40</v>
      </c>
      <c r="I16">
        <v>0</v>
      </c>
      <c r="J16">
        <v>0</v>
      </c>
      <c r="K16">
        <v>0</v>
      </c>
      <c r="L16">
        <v>260</v>
      </c>
      <c r="M16">
        <v>0</v>
      </c>
      <c r="N16">
        <v>70</v>
      </c>
      <c r="O16">
        <v>30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 t="s">
        <v>41</v>
      </c>
    </row>
    <row r="17" spans="1:27" x14ac:dyDescent="0.25">
      <c r="H17" t="s">
        <v>42</v>
      </c>
    </row>
    <row r="18" spans="1:27" x14ac:dyDescent="0.25">
      <c r="A18">
        <v>6</v>
      </c>
      <c r="B18">
        <v>59</v>
      </c>
      <c r="C18" t="s">
        <v>43</v>
      </c>
      <c r="D18" t="s">
        <v>44</v>
      </c>
      <c r="E18" t="s">
        <v>45</v>
      </c>
      <c r="F18" t="s">
        <v>46</v>
      </c>
      <c r="G18" t="str">
        <f>"00221778"</f>
        <v>00221778</v>
      </c>
      <c r="H18" t="s">
        <v>47</v>
      </c>
      <c r="I18">
        <v>150</v>
      </c>
      <c r="J18">
        <v>0</v>
      </c>
      <c r="K18">
        <v>0</v>
      </c>
      <c r="L18">
        <v>0</v>
      </c>
      <c r="M18">
        <v>0</v>
      </c>
      <c r="N18">
        <v>70</v>
      </c>
      <c r="O18">
        <v>30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 t="s">
        <v>48</v>
      </c>
    </row>
    <row r="19" spans="1:27" x14ac:dyDescent="0.25">
      <c r="H19">
        <v>502</v>
      </c>
    </row>
    <row r="20" spans="1:27" x14ac:dyDescent="0.25">
      <c r="A20">
        <v>7</v>
      </c>
      <c r="B20">
        <v>307</v>
      </c>
      <c r="C20" t="s">
        <v>49</v>
      </c>
      <c r="D20" t="s">
        <v>14</v>
      </c>
      <c r="E20" t="s">
        <v>50</v>
      </c>
      <c r="F20" t="s">
        <v>51</v>
      </c>
      <c r="G20" t="str">
        <f>"201604001279"</f>
        <v>201604001279</v>
      </c>
      <c r="H20" t="s">
        <v>52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 t="s">
        <v>53</v>
      </c>
    </row>
    <row r="21" spans="1:27" x14ac:dyDescent="0.25">
      <c r="H21" t="s">
        <v>29</v>
      </c>
    </row>
    <row r="22" spans="1:27" x14ac:dyDescent="0.25">
      <c r="A22">
        <v>8</v>
      </c>
      <c r="B22">
        <v>49</v>
      </c>
      <c r="C22" t="s">
        <v>54</v>
      </c>
      <c r="D22" t="s">
        <v>37</v>
      </c>
      <c r="E22" t="s">
        <v>50</v>
      </c>
      <c r="F22" t="s">
        <v>55</v>
      </c>
      <c r="G22" t="str">
        <f>"200801000415"</f>
        <v>200801000415</v>
      </c>
      <c r="H22" t="s">
        <v>56</v>
      </c>
      <c r="I22">
        <v>0</v>
      </c>
      <c r="J22">
        <v>0</v>
      </c>
      <c r="K22">
        <v>0</v>
      </c>
      <c r="L22">
        <v>200</v>
      </c>
      <c r="M22">
        <v>0</v>
      </c>
      <c r="N22">
        <v>30</v>
      </c>
      <c r="O22">
        <v>0</v>
      </c>
      <c r="P22">
        <v>0</v>
      </c>
      <c r="Q22">
        <v>70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 t="s">
        <v>57</v>
      </c>
    </row>
    <row r="23" spans="1:27" x14ac:dyDescent="0.25">
      <c r="H23">
        <v>502</v>
      </c>
    </row>
    <row r="24" spans="1:27" x14ac:dyDescent="0.25">
      <c r="A24">
        <v>9</v>
      </c>
      <c r="B24">
        <v>138</v>
      </c>
      <c r="C24" t="s">
        <v>58</v>
      </c>
      <c r="D24" t="s">
        <v>59</v>
      </c>
      <c r="E24" t="s">
        <v>60</v>
      </c>
      <c r="F24" t="s">
        <v>61</v>
      </c>
      <c r="G24" t="str">
        <f>"200801010770"</f>
        <v>200801010770</v>
      </c>
      <c r="H24" t="s">
        <v>62</v>
      </c>
      <c r="I24">
        <v>0</v>
      </c>
      <c r="J24">
        <v>0</v>
      </c>
      <c r="K24">
        <v>0</v>
      </c>
      <c r="L24">
        <v>200</v>
      </c>
      <c r="M24">
        <v>0</v>
      </c>
      <c r="N24">
        <v>50</v>
      </c>
      <c r="O24">
        <v>0</v>
      </c>
      <c r="P24">
        <v>0</v>
      </c>
      <c r="Q24">
        <v>30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 t="s">
        <v>63</v>
      </c>
    </row>
    <row r="25" spans="1:27" x14ac:dyDescent="0.25">
      <c r="H25" t="s">
        <v>29</v>
      </c>
    </row>
    <row r="26" spans="1:27" x14ac:dyDescent="0.25">
      <c r="A26">
        <v>10</v>
      </c>
      <c r="B26">
        <v>479</v>
      </c>
      <c r="C26" t="s">
        <v>64</v>
      </c>
      <c r="D26" t="s">
        <v>37</v>
      </c>
      <c r="E26" t="s">
        <v>65</v>
      </c>
      <c r="F26" t="s">
        <v>66</v>
      </c>
      <c r="G26" t="str">
        <f>"201405002294"</f>
        <v>201405002294</v>
      </c>
      <c r="H26" t="s">
        <v>67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 t="s">
        <v>68</v>
      </c>
    </row>
    <row r="27" spans="1:27" x14ac:dyDescent="0.25">
      <c r="H27">
        <v>502</v>
      </c>
    </row>
    <row r="28" spans="1:27" x14ac:dyDescent="0.25">
      <c r="A28">
        <v>11</v>
      </c>
      <c r="B28">
        <v>317</v>
      </c>
      <c r="C28" t="s">
        <v>69</v>
      </c>
      <c r="D28" t="s">
        <v>70</v>
      </c>
      <c r="E28" t="s">
        <v>71</v>
      </c>
      <c r="F28" t="s">
        <v>72</v>
      </c>
      <c r="G28" t="str">
        <f>"201402004205"</f>
        <v>201402004205</v>
      </c>
      <c r="H28" t="s">
        <v>73</v>
      </c>
      <c r="I28">
        <v>0</v>
      </c>
      <c r="J28">
        <v>0</v>
      </c>
      <c r="K28">
        <v>0</v>
      </c>
      <c r="L28">
        <v>0</v>
      </c>
      <c r="M28">
        <v>100</v>
      </c>
      <c r="N28">
        <v>30</v>
      </c>
      <c r="O28">
        <v>0</v>
      </c>
      <c r="P28">
        <v>0</v>
      </c>
      <c r="Q28">
        <v>70</v>
      </c>
      <c r="R28">
        <v>0</v>
      </c>
      <c r="S28">
        <v>0</v>
      </c>
      <c r="T28">
        <v>50</v>
      </c>
      <c r="U28">
        <v>0</v>
      </c>
      <c r="V28">
        <v>84</v>
      </c>
      <c r="W28">
        <v>588</v>
      </c>
      <c r="X28">
        <v>0</v>
      </c>
      <c r="Z28">
        <v>0</v>
      </c>
      <c r="AA28" t="s">
        <v>74</v>
      </c>
    </row>
    <row r="29" spans="1:27" x14ac:dyDescent="0.25">
      <c r="H29">
        <v>502</v>
      </c>
    </row>
    <row r="30" spans="1:27" x14ac:dyDescent="0.25">
      <c r="A30">
        <v>12</v>
      </c>
      <c r="B30">
        <v>17</v>
      </c>
      <c r="C30" t="s">
        <v>75</v>
      </c>
      <c r="D30" t="s">
        <v>76</v>
      </c>
      <c r="E30" t="s">
        <v>32</v>
      </c>
      <c r="F30" t="s">
        <v>77</v>
      </c>
      <c r="G30" t="str">
        <f>"00112459"</f>
        <v>00112459</v>
      </c>
      <c r="H30" t="s">
        <v>78</v>
      </c>
      <c r="I30">
        <v>150</v>
      </c>
      <c r="J30">
        <v>0</v>
      </c>
      <c r="K30">
        <v>0</v>
      </c>
      <c r="L30">
        <v>0</v>
      </c>
      <c r="M30">
        <v>0</v>
      </c>
      <c r="N30">
        <v>70</v>
      </c>
      <c r="O30">
        <v>0</v>
      </c>
      <c r="P30">
        <v>0</v>
      </c>
      <c r="Q30">
        <v>30</v>
      </c>
      <c r="R30">
        <v>30</v>
      </c>
      <c r="S30">
        <v>0</v>
      </c>
      <c r="T30">
        <v>0</v>
      </c>
      <c r="U30">
        <v>0</v>
      </c>
      <c r="V30">
        <v>70</v>
      </c>
      <c r="W30">
        <v>490</v>
      </c>
      <c r="X30">
        <v>0</v>
      </c>
      <c r="Z30">
        <v>0</v>
      </c>
      <c r="AA30" t="s">
        <v>79</v>
      </c>
    </row>
    <row r="31" spans="1:27" x14ac:dyDescent="0.25">
      <c r="H31">
        <v>502</v>
      </c>
    </row>
    <row r="32" spans="1:27" x14ac:dyDescent="0.25">
      <c r="A32">
        <v>13</v>
      </c>
      <c r="B32">
        <v>11</v>
      </c>
      <c r="C32" t="s">
        <v>80</v>
      </c>
      <c r="D32" t="s">
        <v>25</v>
      </c>
      <c r="E32" t="s">
        <v>71</v>
      </c>
      <c r="F32" t="s">
        <v>81</v>
      </c>
      <c r="G32" t="str">
        <f>"00093707"</f>
        <v>00093707</v>
      </c>
      <c r="H32">
        <v>880</v>
      </c>
      <c r="I32">
        <v>0</v>
      </c>
      <c r="J32">
        <v>0</v>
      </c>
      <c r="K32">
        <v>0</v>
      </c>
      <c r="L32">
        <v>0</v>
      </c>
      <c r="M32">
        <v>100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1598</v>
      </c>
    </row>
    <row r="33" spans="1:27" x14ac:dyDescent="0.25">
      <c r="H33">
        <v>502</v>
      </c>
    </row>
    <row r="34" spans="1:27" x14ac:dyDescent="0.25">
      <c r="A34">
        <v>14</v>
      </c>
      <c r="B34">
        <v>521</v>
      </c>
      <c r="C34" t="s">
        <v>82</v>
      </c>
      <c r="D34" t="s">
        <v>83</v>
      </c>
      <c r="E34" t="s">
        <v>70</v>
      </c>
      <c r="F34" t="s">
        <v>84</v>
      </c>
      <c r="G34" t="str">
        <f>"200801001849"</f>
        <v>200801001849</v>
      </c>
      <c r="H34" t="s">
        <v>85</v>
      </c>
      <c r="I34">
        <v>0</v>
      </c>
      <c r="J34">
        <v>0</v>
      </c>
      <c r="K34">
        <v>0</v>
      </c>
      <c r="L34">
        <v>0</v>
      </c>
      <c r="M34">
        <v>0</v>
      </c>
      <c r="N34">
        <v>50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 t="s">
        <v>86</v>
      </c>
    </row>
    <row r="35" spans="1:27" x14ac:dyDescent="0.25">
      <c r="H35">
        <v>502</v>
      </c>
    </row>
    <row r="36" spans="1:27" x14ac:dyDescent="0.25">
      <c r="A36">
        <v>15</v>
      </c>
      <c r="B36">
        <v>68</v>
      </c>
      <c r="C36" t="s">
        <v>87</v>
      </c>
      <c r="D36" t="s">
        <v>88</v>
      </c>
      <c r="E36" t="s">
        <v>60</v>
      </c>
      <c r="F36" t="s">
        <v>89</v>
      </c>
      <c r="G36" t="str">
        <f>"201412001711"</f>
        <v>201412001711</v>
      </c>
      <c r="H36" t="s">
        <v>90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30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2</v>
      </c>
      <c r="AA36" t="s">
        <v>91</v>
      </c>
    </row>
    <row r="37" spans="1:27" x14ac:dyDescent="0.25">
      <c r="H37">
        <v>502</v>
      </c>
    </row>
    <row r="38" spans="1:27" x14ac:dyDescent="0.25">
      <c r="A38">
        <v>16</v>
      </c>
      <c r="B38">
        <v>46</v>
      </c>
      <c r="C38" t="s">
        <v>92</v>
      </c>
      <c r="D38" t="s">
        <v>93</v>
      </c>
      <c r="E38" t="s">
        <v>25</v>
      </c>
      <c r="F38" t="s">
        <v>94</v>
      </c>
      <c r="G38" t="str">
        <f>"00161853"</f>
        <v>00161853</v>
      </c>
      <c r="H38" t="s">
        <v>95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72</v>
      </c>
      <c r="W38">
        <v>504</v>
      </c>
      <c r="X38">
        <v>0</v>
      </c>
      <c r="Z38">
        <v>2</v>
      </c>
      <c r="AA38" t="s">
        <v>96</v>
      </c>
    </row>
    <row r="39" spans="1:27" x14ac:dyDescent="0.25">
      <c r="H39">
        <v>502</v>
      </c>
    </row>
    <row r="40" spans="1:27" x14ac:dyDescent="0.25">
      <c r="A40">
        <v>17</v>
      </c>
      <c r="B40">
        <v>690</v>
      </c>
      <c r="C40" t="s">
        <v>97</v>
      </c>
      <c r="D40" t="s">
        <v>98</v>
      </c>
      <c r="E40" t="s">
        <v>99</v>
      </c>
      <c r="F40" t="s">
        <v>100</v>
      </c>
      <c r="G40" t="str">
        <f>"00125149"</f>
        <v>00125149</v>
      </c>
      <c r="H40">
        <v>759</v>
      </c>
      <c r="I40">
        <v>0</v>
      </c>
      <c r="J40">
        <v>0</v>
      </c>
      <c r="K40">
        <v>0</v>
      </c>
      <c r="L40">
        <v>200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1577</v>
      </c>
    </row>
    <row r="41" spans="1:27" x14ac:dyDescent="0.25">
      <c r="H41">
        <v>502</v>
      </c>
    </row>
    <row r="42" spans="1:27" x14ac:dyDescent="0.25">
      <c r="A42">
        <v>18</v>
      </c>
      <c r="B42">
        <v>734</v>
      </c>
      <c r="C42" t="s">
        <v>101</v>
      </c>
      <c r="D42" t="s">
        <v>102</v>
      </c>
      <c r="E42" t="s">
        <v>103</v>
      </c>
      <c r="F42" t="s">
        <v>104</v>
      </c>
      <c r="G42" t="str">
        <f>"201512001111"</f>
        <v>201512001111</v>
      </c>
      <c r="H42" t="s">
        <v>105</v>
      </c>
      <c r="I42">
        <v>0</v>
      </c>
      <c r="J42">
        <v>0</v>
      </c>
      <c r="K42">
        <v>0</v>
      </c>
      <c r="L42">
        <v>200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83</v>
      </c>
      <c r="W42">
        <v>581</v>
      </c>
      <c r="X42">
        <v>0</v>
      </c>
      <c r="Z42">
        <v>0</v>
      </c>
      <c r="AA42" t="s">
        <v>106</v>
      </c>
    </row>
    <row r="43" spans="1:27" x14ac:dyDescent="0.25">
      <c r="H43">
        <v>502</v>
      </c>
    </row>
    <row r="44" spans="1:27" x14ac:dyDescent="0.25">
      <c r="A44">
        <v>19</v>
      </c>
      <c r="B44">
        <v>667</v>
      </c>
      <c r="C44" t="s">
        <v>107</v>
      </c>
      <c r="D44" t="s">
        <v>108</v>
      </c>
      <c r="E44" t="s">
        <v>60</v>
      </c>
      <c r="F44" t="s">
        <v>109</v>
      </c>
      <c r="G44" t="str">
        <f>"00013333"</f>
        <v>00013333</v>
      </c>
      <c r="H44" t="s">
        <v>110</v>
      </c>
      <c r="I44">
        <v>0</v>
      </c>
      <c r="J44">
        <v>0</v>
      </c>
      <c r="K44">
        <v>0</v>
      </c>
      <c r="L44">
        <v>200</v>
      </c>
      <c r="M44">
        <v>0</v>
      </c>
      <c r="N44">
        <v>70</v>
      </c>
      <c r="O44">
        <v>0</v>
      </c>
      <c r="P44">
        <v>0</v>
      </c>
      <c r="Q44">
        <v>70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 t="s">
        <v>111</v>
      </c>
    </row>
    <row r="45" spans="1:27" x14ac:dyDescent="0.25">
      <c r="H45">
        <v>502</v>
      </c>
    </row>
    <row r="46" spans="1:27" x14ac:dyDescent="0.25">
      <c r="A46">
        <v>20</v>
      </c>
      <c r="B46">
        <v>570</v>
      </c>
      <c r="C46" t="s">
        <v>112</v>
      </c>
      <c r="D46" t="s">
        <v>113</v>
      </c>
      <c r="E46" t="s">
        <v>50</v>
      </c>
      <c r="F46" t="s">
        <v>114</v>
      </c>
      <c r="G46" t="str">
        <f>"00012140"</f>
        <v>00012140</v>
      </c>
      <c r="H46" t="s">
        <v>115</v>
      </c>
      <c r="I46">
        <v>150</v>
      </c>
      <c r="J46">
        <v>0</v>
      </c>
      <c r="K46">
        <v>0</v>
      </c>
      <c r="L46">
        <v>0</v>
      </c>
      <c r="M46">
        <v>0</v>
      </c>
      <c r="N46">
        <v>30</v>
      </c>
      <c r="O46">
        <v>30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 t="s">
        <v>116</v>
      </c>
    </row>
    <row r="47" spans="1:27" x14ac:dyDescent="0.25">
      <c r="H47">
        <v>502</v>
      </c>
    </row>
    <row r="48" spans="1:27" x14ac:dyDescent="0.25">
      <c r="A48">
        <v>21</v>
      </c>
      <c r="B48">
        <v>66</v>
      </c>
      <c r="C48" t="s">
        <v>117</v>
      </c>
      <c r="D48" t="s">
        <v>118</v>
      </c>
      <c r="E48" t="s">
        <v>119</v>
      </c>
      <c r="F48" t="s">
        <v>120</v>
      </c>
      <c r="G48" t="str">
        <f>"200712005132"</f>
        <v>200712005132</v>
      </c>
      <c r="H48" t="s">
        <v>121</v>
      </c>
      <c r="I48">
        <v>150</v>
      </c>
      <c r="J48">
        <v>0</v>
      </c>
      <c r="K48">
        <v>0</v>
      </c>
      <c r="L48">
        <v>200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47</v>
      </c>
      <c r="W48">
        <v>329</v>
      </c>
      <c r="X48">
        <v>0</v>
      </c>
      <c r="Z48">
        <v>0</v>
      </c>
      <c r="AA48" t="s">
        <v>122</v>
      </c>
    </row>
    <row r="49" spans="1:27" x14ac:dyDescent="0.25">
      <c r="H49">
        <v>502</v>
      </c>
    </row>
    <row r="50" spans="1:27" x14ac:dyDescent="0.25">
      <c r="A50">
        <v>22</v>
      </c>
      <c r="B50">
        <v>545</v>
      </c>
      <c r="C50" t="s">
        <v>123</v>
      </c>
      <c r="D50" t="s">
        <v>124</v>
      </c>
      <c r="E50" t="s">
        <v>50</v>
      </c>
      <c r="F50" t="s">
        <v>125</v>
      </c>
      <c r="G50" t="str">
        <f>"00224027"</f>
        <v>00224027</v>
      </c>
      <c r="H50" t="s">
        <v>56</v>
      </c>
      <c r="I50">
        <v>150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2</v>
      </c>
      <c r="AA50" t="s">
        <v>126</v>
      </c>
    </row>
    <row r="51" spans="1:27" x14ac:dyDescent="0.25">
      <c r="H51">
        <v>502</v>
      </c>
    </row>
    <row r="52" spans="1:27" x14ac:dyDescent="0.25">
      <c r="A52">
        <v>23</v>
      </c>
      <c r="B52">
        <v>284</v>
      </c>
      <c r="C52" t="s">
        <v>127</v>
      </c>
      <c r="D52" t="s">
        <v>128</v>
      </c>
      <c r="E52" t="s">
        <v>129</v>
      </c>
      <c r="F52" t="s">
        <v>130</v>
      </c>
      <c r="G52" t="str">
        <f>"201406015980"</f>
        <v>201406015980</v>
      </c>
      <c r="H52" t="s">
        <v>131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30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 t="s">
        <v>132</v>
      </c>
    </row>
    <row r="53" spans="1:27" x14ac:dyDescent="0.25">
      <c r="H53">
        <v>502</v>
      </c>
    </row>
    <row r="54" spans="1:27" x14ac:dyDescent="0.25">
      <c r="A54">
        <v>24</v>
      </c>
      <c r="B54">
        <v>186</v>
      </c>
      <c r="C54" t="s">
        <v>133</v>
      </c>
      <c r="D54" t="s">
        <v>134</v>
      </c>
      <c r="E54" t="s">
        <v>135</v>
      </c>
      <c r="F54" t="s">
        <v>136</v>
      </c>
      <c r="G54" t="str">
        <f>"200801009897"</f>
        <v>200801009897</v>
      </c>
      <c r="H54" t="s">
        <v>73</v>
      </c>
      <c r="I54">
        <v>0</v>
      </c>
      <c r="J54">
        <v>0</v>
      </c>
      <c r="K54">
        <v>0</v>
      </c>
      <c r="L54">
        <v>0</v>
      </c>
      <c r="M54">
        <v>100</v>
      </c>
      <c r="N54">
        <v>30</v>
      </c>
      <c r="O54">
        <v>0</v>
      </c>
      <c r="P54">
        <v>30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 t="s">
        <v>137</v>
      </c>
    </row>
    <row r="55" spans="1:27" x14ac:dyDescent="0.25">
      <c r="H55">
        <v>502</v>
      </c>
    </row>
    <row r="56" spans="1:27" x14ac:dyDescent="0.25">
      <c r="A56">
        <v>25</v>
      </c>
      <c r="B56">
        <v>89</v>
      </c>
      <c r="C56" t="s">
        <v>138</v>
      </c>
      <c r="D56" t="s">
        <v>139</v>
      </c>
      <c r="E56" t="s">
        <v>140</v>
      </c>
      <c r="F56" t="s">
        <v>141</v>
      </c>
      <c r="G56" t="str">
        <f>"201406006025"</f>
        <v>201406006025</v>
      </c>
      <c r="H56" t="s">
        <v>142</v>
      </c>
      <c r="I56">
        <v>150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30</v>
      </c>
      <c r="R56">
        <v>0</v>
      </c>
      <c r="S56">
        <v>0</v>
      </c>
      <c r="T56">
        <v>0</v>
      </c>
      <c r="U56">
        <v>0</v>
      </c>
      <c r="V56">
        <v>14</v>
      </c>
      <c r="W56">
        <v>98</v>
      </c>
      <c r="X56">
        <v>0</v>
      </c>
      <c r="Z56">
        <v>0</v>
      </c>
      <c r="AA56" t="s">
        <v>143</v>
      </c>
    </row>
    <row r="57" spans="1:27" x14ac:dyDescent="0.25">
      <c r="H57">
        <v>502</v>
      </c>
    </row>
    <row r="58" spans="1:27" x14ac:dyDescent="0.25">
      <c r="A58">
        <v>26</v>
      </c>
      <c r="B58">
        <v>823</v>
      </c>
      <c r="C58" t="s">
        <v>144</v>
      </c>
      <c r="D58" t="s">
        <v>145</v>
      </c>
      <c r="E58" t="s">
        <v>14</v>
      </c>
      <c r="F58" t="s">
        <v>146</v>
      </c>
      <c r="G58" t="str">
        <f>"200712004289"</f>
        <v>200712004289</v>
      </c>
      <c r="H58" t="s">
        <v>147</v>
      </c>
      <c r="I58">
        <v>0</v>
      </c>
      <c r="J58">
        <v>0</v>
      </c>
      <c r="K58">
        <v>0</v>
      </c>
      <c r="L58">
        <v>200</v>
      </c>
      <c r="M58">
        <v>30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65</v>
      </c>
      <c r="W58">
        <v>455</v>
      </c>
      <c r="X58">
        <v>0</v>
      </c>
      <c r="Z58">
        <v>0</v>
      </c>
      <c r="AA58" t="s">
        <v>148</v>
      </c>
    </row>
    <row r="59" spans="1:27" x14ac:dyDescent="0.25">
      <c r="H59">
        <v>502</v>
      </c>
    </row>
    <row r="60" spans="1:27" x14ac:dyDescent="0.25">
      <c r="A60">
        <v>27</v>
      </c>
      <c r="B60">
        <v>829</v>
      </c>
      <c r="C60" t="s">
        <v>149</v>
      </c>
      <c r="D60" t="s">
        <v>150</v>
      </c>
      <c r="E60" t="s">
        <v>65</v>
      </c>
      <c r="F60" t="s">
        <v>151</v>
      </c>
      <c r="G60" t="str">
        <f>"00222819"</f>
        <v>00222819</v>
      </c>
      <c r="H60" t="s">
        <v>152</v>
      </c>
      <c r="I60">
        <v>0</v>
      </c>
      <c r="J60">
        <v>0</v>
      </c>
      <c r="K60">
        <v>0</v>
      </c>
      <c r="L60">
        <v>0</v>
      </c>
      <c r="M60">
        <v>100</v>
      </c>
      <c r="N60">
        <v>50</v>
      </c>
      <c r="O60">
        <v>30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 t="s">
        <v>153</v>
      </c>
    </row>
    <row r="61" spans="1:27" x14ac:dyDescent="0.25">
      <c r="H61">
        <v>502</v>
      </c>
    </row>
    <row r="62" spans="1:27" x14ac:dyDescent="0.25">
      <c r="A62">
        <v>28</v>
      </c>
      <c r="B62">
        <v>846</v>
      </c>
      <c r="C62" t="s">
        <v>154</v>
      </c>
      <c r="D62" t="s">
        <v>134</v>
      </c>
      <c r="E62" t="s">
        <v>25</v>
      </c>
      <c r="F62" t="s">
        <v>155</v>
      </c>
      <c r="G62" t="str">
        <f>"00119667"</f>
        <v>00119667</v>
      </c>
      <c r="H62" t="s">
        <v>156</v>
      </c>
      <c r="I62">
        <v>0</v>
      </c>
      <c r="J62">
        <v>0</v>
      </c>
      <c r="K62">
        <v>0</v>
      </c>
      <c r="L62">
        <v>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 t="s">
        <v>157</v>
      </c>
    </row>
    <row r="63" spans="1:27" x14ac:dyDescent="0.25">
      <c r="H63">
        <v>502</v>
      </c>
    </row>
    <row r="64" spans="1:27" x14ac:dyDescent="0.25">
      <c r="A64">
        <v>29</v>
      </c>
      <c r="B64">
        <v>33</v>
      </c>
      <c r="C64" t="s">
        <v>158</v>
      </c>
      <c r="D64" t="s">
        <v>159</v>
      </c>
      <c r="E64" t="s">
        <v>160</v>
      </c>
      <c r="F64" t="s">
        <v>161</v>
      </c>
      <c r="G64" t="str">
        <f>"201401000559"</f>
        <v>201401000559</v>
      </c>
      <c r="H64" t="s">
        <v>162</v>
      </c>
      <c r="I64">
        <v>0</v>
      </c>
      <c r="J64">
        <v>0</v>
      </c>
      <c r="K64">
        <v>0</v>
      </c>
      <c r="L64">
        <v>0</v>
      </c>
      <c r="M64">
        <v>0</v>
      </c>
      <c r="N64">
        <v>70</v>
      </c>
      <c r="O64">
        <v>50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58</v>
      </c>
      <c r="W64">
        <v>406</v>
      </c>
      <c r="X64">
        <v>0</v>
      </c>
      <c r="Z64">
        <v>0</v>
      </c>
      <c r="AA64" t="s">
        <v>163</v>
      </c>
    </row>
    <row r="65" spans="1:27" x14ac:dyDescent="0.25">
      <c r="H65" t="s">
        <v>164</v>
      </c>
    </row>
    <row r="66" spans="1:27" x14ac:dyDescent="0.25">
      <c r="A66">
        <v>30</v>
      </c>
      <c r="B66">
        <v>226</v>
      </c>
      <c r="C66" t="s">
        <v>165</v>
      </c>
      <c r="D66" t="s">
        <v>25</v>
      </c>
      <c r="E66" t="s">
        <v>32</v>
      </c>
      <c r="F66" t="s">
        <v>166</v>
      </c>
      <c r="G66" t="str">
        <f>"200907000067"</f>
        <v>200907000067</v>
      </c>
      <c r="H66" t="s">
        <v>167</v>
      </c>
      <c r="I66">
        <v>0</v>
      </c>
      <c r="J66">
        <v>0</v>
      </c>
      <c r="K66">
        <v>0</v>
      </c>
      <c r="L66">
        <v>0</v>
      </c>
      <c r="M66">
        <v>100</v>
      </c>
      <c r="N66">
        <v>30</v>
      </c>
      <c r="O66">
        <v>50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 t="s">
        <v>163</v>
      </c>
    </row>
    <row r="67" spans="1:27" x14ac:dyDescent="0.25">
      <c r="H67">
        <v>502</v>
      </c>
    </row>
    <row r="68" spans="1:27" x14ac:dyDescent="0.25">
      <c r="A68">
        <v>31</v>
      </c>
      <c r="B68">
        <v>206</v>
      </c>
      <c r="C68" t="s">
        <v>168</v>
      </c>
      <c r="D68" t="s">
        <v>169</v>
      </c>
      <c r="E68" t="s">
        <v>32</v>
      </c>
      <c r="F68" t="s">
        <v>170</v>
      </c>
      <c r="G68" t="str">
        <f>"201411002060"</f>
        <v>201411002060</v>
      </c>
      <c r="H68" t="s">
        <v>171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50</v>
      </c>
      <c r="Q68">
        <v>70</v>
      </c>
      <c r="R68">
        <v>0</v>
      </c>
      <c r="S68">
        <v>0</v>
      </c>
      <c r="T68">
        <v>0</v>
      </c>
      <c r="U68">
        <v>0</v>
      </c>
      <c r="V68">
        <v>25</v>
      </c>
      <c r="W68">
        <v>175</v>
      </c>
      <c r="X68">
        <v>0</v>
      </c>
      <c r="Z68">
        <v>0</v>
      </c>
      <c r="AA68" t="s">
        <v>172</v>
      </c>
    </row>
    <row r="69" spans="1:27" x14ac:dyDescent="0.25">
      <c r="H69">
        <v>502</v>
      </c>
    </row>
    <row r="70" spans="1:27" x14ac:dyDescent="0.25">
      <c r="A70">
        <v>32</v>
      </c>
      <c r="B70">
        <v>431</v>
      </c>
      <c r="C70" t="s">
        <v>173</v>
      </c>
      <c r="D70" t="s">
        <v>174</v>
      </c>
      <c r="E70" t="s">
        <v>60</v>
      </c>
      <c r="F70" t="s">
        <v>175</v>
      </c>
      <c r="G70" t="str">
        <f>"201604003000"</f>
        <v>201604003000</v>
      </c>
      <c r="H70" t="s">
        <v>176</v>
      </c>
      <c r="I70">
        <v>0</v>
      </c>
      <c r="J70">
        <v>0</v>
      </c>
      <c r="K70">
        <v>0</v>
      </c>
      <c r="L70">
        <v>0</v>
      </c>
      <c r="M70">
        <v>100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 t="s">
        <v>177</v>
      </c>
    </row>
    <row r="71" spans="1:27" x14ac:dyDescent="0.25">
      <c r="H71">
        <v>502</v>
      </c>
    </row>
    <row r="72" spans="1:27" x14ac:dyDescent="0.25">
      <c r="A72">
        <v>33</v>
      </c>
      <c r="B72">
        <v>316</v>
      </c>
      <c r="C72" t="s">
        <v>178</v>
      </c>
      <c r="D72" t="s">
        <v>179</v>
      </c>
      <c r="E72" t="s">
        <v>25</v>
      </c>
      <c r="F72" t="s">
        <v>180</v>
      </c>
      <c r="G72" t="str">
        <f>"00115505"</f>
        <v>00115505</v>
      </c>
      <c r="H72">
        <v>825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30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50</v>
      </c>
      <c r="W72">
        <v>350</v>
      </c>
      <c r="X72">
        <v>0</v>
      </c>
      <c r="Z72">
        <v>0</v>
      </c>
      <c r="AA72">
        <v>1475</v>
      </c>
    </row>
    <row r="73" spans="1:27" x14ac:dyDescent="0.25">
      <c r="H73">
        <v>502</v>
      </c>
    </row>
    <row r="74" spans="1:27" x14ac:dyDescent="0.25">
      <c r="A74">
        <v>34</v>
      </c>
      <c r="B74">
        <v>572</v>
      </c>
      <c r="C74" t="s">
        <v>181</v>
      </c>
      <c r="D74" t="s">
        <v>50</v>
      </c>
      <c r="E74" t="s">
        <v>15</v>
      </c>
      <c r="F74" t="s">
        <v>182</v>
      </c>
      <c r="G74" t="str">
        <f>"00121967"</f>
        <v>00121967</v>
      </c>
      <c r="H74" t="s">
        <v>183</v>
      </c>
      <c r="I74">
        <v>0</v>
      </c>
      <c r="J74">
        <v>400</v>
      </c>
      <c r="K74">
        <v>0</v>
      </c>
      <c r="L74">
        <v>0</v>
      </c>
      <c r="M74">
        <v>0</v>
      </c>
      <c r="N74">
        <v>70</v>
      </c>
      <c r="O74">
        <v>30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9</v>
      </c>
      <c r="W74">
        <v>63</v>
      </c>
      <c r="X74">
        <v>0</v>
      </c>
      <c r="Z74">
        <v>0</v>
      </c>
      <c r="AA74" t="s">
        <v>184</v>
      </c>
    </row>
    <row r="75" spans="1:27" x14ac:dyDescent="0.25">
      <c r="H75" t="s">
        <v>29</v>
      </c>
    </row>
    <row r="76" spans="1:27" x14ac:dyDescent="0.25">
      <c r="A76">
        <v>35</v>
      </c>
      <c r="B76">
        <v>144</v>
      </c>
      <c r="C76" t="s">
        <v>185</v>
      </c>
      <c r="D76" t="s">
        <v>76</v>
      </c>
      <c r="E76" t="s">
        <v>186</v>
      </c>
      <c r="F76" t="s">
        <v>187</v>
      </c>
      <c r="G76" t="str">
        <f>"00226989"</f>
        <v>00226989</v>
      </c>
      <c r="H76" t="s">
        <v>47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2</v>
      </c>
      <c r="AA76" t="s">
        <v>188</v>
      </c>
    </row>
    <row r="77" spans="1:27" x14ac:dyDescent="0.25">
      <c r="H77">
        <v>502</v>
      </c>
    </row>
    <row r="78" spans="1:27" x14ac:dyDescent="0.25">
      <c r="A78">
        <v>36</v>
      </c>
      <c r="B78">
        <v>187</v>
      </c>
      <c r="C78" t="s">
        <v>189</v>
      </c>
      <c r="D78" t="s">
        <v>190</v>
      </c>
      <c r="E78" t="s">
        <v>191</v>
      </c>
      <c r="F78" t="s">
        <v>192</v>
      </c>
      <c r="G78" t="str">
        <f>"00162869"</f>
        <v>00162869</v>
      </c>
      <c r="H78" t="s">
        <v>193</v>
      </c>
      <c r="I78">
        <v>0</v>
      </c>
      <c r="J78">
        <v>0</v>
      </c>
      <c r="K78">
        <v>0</v>
      </c>
      <c r="L78">
        <v>0</v>
      </c>
      <c r="M78">
        <v>100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 t="s">
        <v>194</v>
      </c>
    </row>
    <row r="79" spans="1:27" x14ac:dyDescent="0.25">
      <c r="H79">
        <v>502</v>
      </c>
    </row>
    <row r="80" spans="1:27" x14ac:dyDescent="0.25">
      <c r="A80">
        <v>37</v>
      </c>
      <c r="B80">
        <v>670</v>
      </c>
      <c r="C80" t="s">
        <v>195</v>
      </c>
      <c r="D80" t="s">
        <v>190</v>
      </c>
      <c r="E80" t="s">
        <v>196</v>
      </c>
      <c r="F80" t="s">
        <v>197</v>
      </c>
      <c r="G80" t="str">
        <f>"201410003217"</f>
        <v>201410003217</v>
      </c>
      <c r="H80" t="s">
        <v>198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30</v>
      </c>
      <c r="P80">
        <v>0</v>
      </c>
      <c r="Q80">
        <v>30</v>
      </c>
      <c r="R80">
        <v>30</v>
      </c>
      <c r="S80">
        <v>0</v>
      </c>
      <c r="T80">
        <v>0</v>
      </c>
      <c r="U80">
        <v>0</v>
      </c>
      <c r="V80">
        <v>59</v>
      </c>
      <c r="W80">
        <v>413</v>
      </c>
      <c r="X80">
        <v>0</v>
      </c>
      <c r="Z80">
        <v>0</v>
      </c>
      <c r="AA80" t="s">
        <v>199</v>
      </c>
    </row>
    <row r="81" spans="1:27" x14ac:dyDescent="0.25">
      <c r="H81">
        <v>502</v>
      </c>
    </row>
    <row r="82" spans="1:27" x14ac:dyDescent="0.25">
      <c r="A82">
        <v>38</v>
      </c>
      <c r="B82">
        <v>465</v>
      </c>
      <c r="C82" t="s">
        <v>200</v>
      </c>
      <c r="D82" t="s">
        <v>76</v>
      </c>
      <c r="E82" t="s">
        <v>60</v>
      </c>
      <c r="F82" t="s">
        <v>201</v>
      </c>
      <c r="G82" t="str">
        <f>"201402004047"</f>
        <v>201402004047</v>
      </c>
      <c r="H82" t="s">
        <v>167</v>
      </c>
      <c r="I82">
        <v>0</v>
      </c>
      <c r="J82">
        <v>0</v>
      </c>
      <c r="K82">
        <v>0</v>
      </c>
      <c r="L82">
        <v>0</v>
      </c>
      <c r="M82">
        <v>100</v>
      </c>
      <c r="N82">
        <v>70</v>
      </c>
      <c r="O82">
        <v>50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70</v>
      </c>
      <c r="W82">
        <v>490</v>
      </c>
      <c r="X82">
        <v>0</v>
      </c>
      <c r="Z82">
        <v>0</v>
      </c>
      <c r="AA82" t="s">
        <v>202</v>
      </c>
    </row>
    <row r="83" spans="1:27" x14ac:dyDescent="0.25">
      <c r="H83" t="s">
        <v>203</v>
      </c>
    </row>
    <row r="84" spans="1:27" x14ac:dyDescent="0.25">
      <c r="A84">
        <v>39</v>
      </c>
      <c r="B84">
        <v>602</v>
      </c>
      <c r="C84" t="s">
        <v>204</v>
      </c>
      <c r="D84" t="s">
        <v>70</v>
      </c>
      <c r="E84" t="s">
        <v>37</v>
      </c>
      <c r="F84" t="s">
        <v>205</v>
      </c>
      <c r="G84" t="str">
        <f>"00228230"</f>
        <v>00228230</v>
      </c>
      <c r="H84" t="s">
        <v>206</v>
      </c>
      <c r="I84">
        <v>0</v>
      </c>
      <c r="J84">
        <v>0</v>
      </c>
      <c r="K84">
        <v>0</v>
      </c>
      <c r="L84">
        <v>200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48</v>
      </c>
      <c r="W84">
        <v>336</v>
      </c>
      <c r="X84">
        <v>0</v>
      </c>
      <c r="Z84">
        <v>0</v>
      </c>
      <c r="AA84" t="s">
        <v>207</v>
      </c>
    </row>
    <row r="85" spans="1:27" x14ac:dyDescent="0.25">
      <c r="H85">
        <v>502</v>
      </c>
    </row>
    <row r="86" spans="1:27" x14ac:dyDescent="0.25">
      <c r="A86">
        <v>40</v>
      </c>
      <c r="B86">
        <v>93</v>
      </c>
      <c r="C86" t="s">
        <v>208</v>
      </c>
      <c r="D86" t="s">
        <v>32</v>
      </c>
      <c r="E86" t="s">
        <v>209</v>
      </c>
      <c r="F86" t="s">
        <v>210</v>
      </c>
      <c r="G86" t="str">
        <f>"200802008086"</f>
        <v>200802008086</v>
      </c>
      <c r="H86" t="s">
        <v>110</v>
      </c>
      <c r="I86">
        <v>150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2</v>
      </c>
      <c r="AA86" t="s">
        <v>211</v>
      </c>
    </row>
    <row r="87" spans="1:27" x14ac:dyDescent="0.25">
      <c r="H87" t="s">
        <v>29</v>
      </c>
    </row>
    <row r="88" spans="1:27" x14ac:dyDescent="0.25">
      <c r="A88">
        <v>41</v>
      </c>
      <c r="B88">
        <v>464</v>
      </c>
      <c r="C88" t="s">
        <v>212</v>
      </c>
      <c r="D88" t="s">
        <v>213</v>
      </c>
      <c r="E88" t="s">
        <v>214</v>
      </c>
      <c r="F88" t="s">
        <v>215</v>
      </c>
      <c r="G88" t="str">
        <f>"201402009047"</f>
        <v>201402009047</v>
      </c>
      <c r="H88" t="s">
        <v>216</v>
      </c>
      <c r="I88">
        <v>0</v>
      </c>
      <c r="J88">
        <v>0</v>
      </c>
      <c r="K88">
        <v>200</v>
      </c>
      <c r="L88">
        <v>0</v>
      </c>
      <c r="M88">
        <v>100</v>
      </c>
      <c r="N88">
        <v>70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36</v>
      </c>
      <c r="W88">
        <v>252</v>
      </c>
      <c r="X88">
        <v>0</v>
      </c>
      <c r="Z88">
        <v>0</v>
      </c>
      <c r="AA88" t="s">
        <v>217</v>
      </c>
    </row>
    <row r="89" spans="1:27" x14ac:dyDescent="0.25">
      <c r="H89">
        <v>502</v>
      </c>
    </row>
    <row r="90" spans="1:27" x14ac:dyDescent="0.25">
      <c r="A90">
        <v>42</v>
      </c>
      <c r="B90">
        <v>905</v>
      </c>
      <c r="C90" t="s">
        <v>218</v>
      </c>
      <c r="D90" t="s">
        <v>219</v>
      </c>
      <c r="E90" t="s">
        <v>50</v>
      </c>
      <c r="F90" t="s">
        <v>220</v>
      </c>
      <c r="G90" t="str">
        <f>"201402001671"</f>
        <v>201402001671</v>
      </c>
      <c r="H90">
        <v>803</v>
      </c>
      <c r="I90">
        <v>150</v>
      </c>
      <c r="J90">
        <v>0</v>
      </c>
      <c r="K90">
        <v>0</v>
      </c>
      <c r="L90">
        <v>200</v>
      </c>
      <c r="M90">
        <v>0</v>
      </c>
      <c r="N90">
        <v>70</v>
      </c>
      <c r="O90">
        <v>50</v>
      </c>
      <c r="P90">
        <v>0</v>
      </c>
      <c r="Q90">
        <v>0</v>
      </c>
      <c r="R90">
        <v>70</v>
      </c>
      <c r="S90">
        <v>0</v>
      </c>
      <c r="T90">
        <v>0</v>
      </c>
      <c r="U90">
        <v>0</v>
      </c>
      <c r="V90">
        <v>7</v>
      </c>
      <c r="W90">
        <v>49</v>
      </c>
      <c r="X90">
        <v>0</v>
      </c>
      <c r="Z90">
        <v>2</v>
      </c>
      <c r="AA90">
        <v>1392</v>
      </c>
    </row>
    <row r="91" spans="1:27" x14ac:dyDescent="0.25">
      <c r="H91" t="s">
        <v>29</v>
      </c>
    </row>
    <row r="92" spans="1:27" x14ac:dyDescent="0.25">
      <c r="A92">
        <v>43</v>
      </c>
      <c r="B92">
        <v>417</v>
      </c>
      <c r="C92" t="s">
        <v>221</v>
      </c>
      <c r="D92" t="s">
        <v>60</v>
      </c>
      <c r="E92" t="s">
        <v>222</v>
      </c>
      <c r="F92" t="s">
        <v>223</v>
      </c>
      <c r="G92" t="str">
        <f>"00142882"</f>
        <v>00142882</v>
      </c>
      <c r="H92" t="s">
        <v>224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30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 t="s">
        <v>225</v>
      </c>
    </row>
    <row r="93" spans="1:27" x14ac:dyDescent="0.25">
      <c r="H93">
        <v>502</v>
      </c>
    </row>
    <row r="94" spans="1:27" x14ac:dyDescent="0.25">
      <c r="A94">
        <v>44</v>
      </c>
      <c r="B94">
        <v>160</v>
      </c>
      <c r="C94" t="s">
        <v>226</v>
      </c>
      <c r="D94" t="s">
        <v>25</v>
      </c>
      <c r="E94" t="s">
        <v>227</v>
      </c>
      <c r="F94" t="s">
        <v>228</v>
      </c>
      <c r="G94" t="str">
        <f>"00224086"</f>
        <v>00224086</v>
      </c>
      <c r="H94" t="s">
        <v>229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2</v>
      </c>
      <c r="AA94" t="s">
        <v>230</v>
      </c>
    </row>
    <row r="95" spans="1:27" x14ac:dyDescent="0.25">
      <c r="H95">
        <v>502</v>
      </c>
    </row>
    <row r="96" spans="1:27" x14ac:dyDescent="0.25">
      <c r="A96">
        <v>45</v>
      </c>
      <c r="B96">
        <v>29</v>
      </c>
      <c r="C96" t="s">
        <v>231</v>
      </c>
      <c r="D96" t="s">
        <v>232</v>
      </c>
      <c r="E96" t="s">
        <v>227</v>
      </c>
      <c r="F96" t="s">
        <v>233</v>
      </c>
      <c r="G96" t="str">
        <f>"00158343"</f>
        <v>00158343</v>
      </c>
      <c r="H96" t="s">
        <v>234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83</v>
      </c>
      <c r="W96">
        <v>581</v>
      </c>
      <c r="X96">
        <v>0</v>
      </c>
      <c r="Z96">
        <v>0</v>
      </c>
      <c r="AA96" t="s">
        <v>235</v>
      </c>
    </row>
    <row r="97" spans="1:27" x14ac:dyDescent="0.25">
      <c r="H97">
        <v>502</v>
      </c>
    </row>
    <row r="98" spans="1:27" x14ac:dyDescent="0.25">
      <c r="A98">
        <v>46</v>
      </c>
      <c r="B98">
        <v>914</v>
      </c>
      <c r="C98" t="s">
        <v>236</v>
      </c>
      <c r="D98" t="s">
        <v>60</v>
      </c>
      <c r="E98" t="s">
        <v>32</v>
      </c>
      <c r="F98" t="s">
        <v>237</v>
      </c>
      <c r="G98" t="str">
        <f>"00228347"</f>
        <v>00228347</v>
      </c>
      <c r="H98" t="s">
        <v>234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70</v>
      </c>
      <c r="Q98">
        <v>0</v>
      </c>
      <c r="R98">
        <v>0</v>
      </c>
      <c r="S98">
        <v>0</v>
      </c>
      <c r="T98">
        <v>0</v>
      </c>
      <c r="U98">
        <v>0</v>
      </c>
      <c r="V98">
        <v>76</v>
      </c>
      <c r="W98">
        <v>532</v>
      </c>
      <c r="X98">
        <v>0</v>
      </c>
      <c r="Z98">
        <v>0</v>
      </c>
      <c r="AA98" t="s">
        <v>238</v>
      </c>
    </row>
    <row r="99" spans="1:27" x14ac:dyDescent="0.25">
      <c r="H99">
        <v>502</v>
      </c>
    </row>
    <row r="100" spans="1:27" x14ac:dyDescent="0.25">
      <c r="A100">
        <v>47</v>
      </c>
      <c r="B100">
        <v>489</v>
      </c>
      <c r="C100" t="s">
        <v>239</v>
      </c>
      <c r="D100" t="s">
        <v>88</v>
      </c>
      <c r="E100" t="s">
        <v>25</v>
      </c>
      <c r="F100" t="s">
        <v>240</v>
      </c>
      <c r="G100" t="str">
        <f>"00113661"</f>
        <v>00113661</v>
      </c>
      <c r="H100" t="s">
        <v>241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2</v>
      </c>
      <c r="AA100" t="s">
        <v>242</v>
      </c>
    </row>
    <row r="101" spans="1:27" x14ac:dyDescent="0.25">
      <c r="H101">
        <v>502</v>
      </c>
    </row>
    <row r="102" spans="1:27" x14ac:dyDescent="0.25">
      <c r="A102">
        <v>48</v>
      </c>
      <c r="B102">
        <v>339</v>
      </c>
      <c r="C102" t="s">
        <v>243</v>
      </c>
      <c r="D102" t="s">
        <v>244</v>
      </c>
      <c r="E102" t="s">
        <v>65</v>
      </c>
      <c r="F102" t="s">
        <v>245</v>
      </c>
      <c r="G102" t="str">
        <f>"00110392"</f>
        <v>00110392</v>
      </c>
      <c r="H102" t="s">
        <v>246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 t="s">
        <v>247</v>
      </c>
    </row>
    <row r="103" spans="1:27" x14ac:dyDescent="0.25">
      <c r="H103">
        <v>502</v>
      </c>
    </row>
    <row r="104" spans="1:27" x14ac:dyDescent="0.25">
      <c r="A104">
        <v>49</v>
      </c>
      <c r="B104">
        <v>213</v>
      </c>
      <c r="C104" t="s">
        <v>248</v>
      </c>
      <c r="D104" t="s">
        <v>249</v>
      </c>
      <c r="E104" t="s">
        <v>99</v>
      </c>
      <c r="F104" t="s">
        <v>250</v>
      </c>
      <c r="G104" t="str">
        <f>"00227812"</f>
        <v>00227812</v>
      </c>
      <c r="H104" t="s">
        <v>34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28</v>
      </c>
      <c r="W104">
        <v>196</v>
      </c>
      <c r="X104">
        <v>0</v>
      </c>
      <c r="Z104">
        <v>0</v>
      </c>
      <c r="AA104" t="s">
        <v>251</v>
      </c>
    </row>
    <row r="105" spans="1:27" x14ac:dyDescent="0.25">
      <c r="H105">
        <v>502</v>
      </c>
    </row>
    <row r="106" spans="1:27" x14ac:dyDescent="0.25">
      <c r="A106">
        <v>50</v>
      </c>
      <c r="B106">
        <v>538</v>
      </c>
      <c r="C106" t="s">
        <v>252</v>
      </c>
      <c r="D106" t="s">
        <v>150</v>
      </c>
      <c r="E106" t="s">
        <v>60</v>
      </c>
      <c r="F106" t="s">
        <v>253</v>
      </c>
      <c r="G106" t="str">
        <f>"00120196"</f>
        <v>00120196</v>
      </c>
      <c r="H106" t="s">
        <v>147</v>
      </c>
      <c r="I106">
        <v>0</v>
      </c>
      <c r="J106">
        <v>0</v>
      </c>
      <c r="K106">
        <v>0</v>
      </c>
      <c r="L106">
        <v>0</v>
      </c>
      <c r="M106">
        <v>100</v>
      </c>
      <c r="N106">
        <v>50</v>
      </c>
      <c r="O106">
        <v>30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56</v>
      </c>
      <c r="W106">
        <v>392</v>
      </c>
      <c r="X106">
        <v>0</v>
      </c>
      <c r="Z106">
        <v>0</v>
      </c>
      <c r="AA106" t="s">
        <v>254</v>
      </c>
    </row>
    <row r="107" spans="1:27" x14ac:dyDescent="0.25">
      <c r="H107" t="s">
        <v>29</v>
      </c>
    </row>
    <row r="108" spans="1:27" x14ac:dyDescent="0.25">
      <c r="A108">
        <v>51</v>
      </c>
      <c r="B108">
        <v>211</v>
      </c>
      <c r="C108" t="s">
        <v>255</v>
      </c>
      <c r="D108" t="s">
        <v>256</v>
      </c>
      <c r="E108" t="s">
        <v>257</v>
      </c>
      <c r="F108" t="s">
        <v>258</v>
      </c>
      <c r="G108" t="str">
        <f>"200802009118"</f>
        <v>200802009118</v>
      </c>
      <c r="H108">
        <v>737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50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78</v>
      </c>
      <c r="W108">
        <v>546</v>
      </c>
      <c r="X108">
        <v>0</v>
      </c>
      <c r="Z108">
        <v>1</v>
      </c>
      <c r="AA108">
        <v>1333</v>
      </c>
    </row>
    <row r="109" spans="1:27" x14ac:dyDescent="0.25">
      <c r="H109">
        <v>502</v>
      </c>
    </row>
    <row r="110" spans="1:27" x14ac:dyDescent="0.25">
      <c r="A110">
        <v>52</v>
      </c>
      <c r="B110">
        <v>828</v>
      </c>
      <c r="C110" t="s">
        <v>259</v>
      </c>
      <c r="D110" t="s">
        <v>25</v>
      </c>
      <c r="E110" t="s">
        <v>37</v>
      </c>
      <c r="F110" t="s">
        <v>260</v>
      </c>
      <c r="G110" t="str">
        <f>"00125576"</f>
        <v>00125576</v>
      </c>
      <c r="H110" t="s">
        <v>261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71</v>
      </c>
      <c r="W110">
        <v>497</v>
      </c>
      <c r="X110">
        <v>0</v>
      </c>
      <c r="Z110">
        <v>1</v>
      </c>
      <c r="AA110" t="s">
        <v>262</v>
      </c>
    </row>
    <row r="111" spans="1:27" x14ac:dyDescent="0.25">
      <c r="H111">
        <v>502</v>
      </c>
    </row>
    <row r="112" spans="1:27" x14ac:dyDescent="0.25">
      <c r="A112">
        <v>53</v>
      </c>
      <c r="B112">
        <v>222</v>
      </c>
      <c r="C112" t="s">
        <v>263</v>
      </c>
      <c r="D112" t="s">
        <v>119</v>
      </c>
      <c r="E112" t="s">
        <v>264</v>
      </c>
      <c r="F112" t="s">
        <v>265</v>
      </c>
      <c r="G112" t="str">
        <f>"201411003165"</f>
        <v>201411003165</v>
      </c>
      <c r="H112" t="s">
        <v>266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62</v>
      </c>
      <c r="W112">
        <v>434</v>
      </c>
      <c r="X112">
        <v>0</v>
      </c>
      <c r="Z112">
        <v>0</v>
      </c>
      <c r="AA112" t="s">
        <v>267</v>
      </c>
    </row>
    <row r="113" spans="1:27" x14ac:dyDescent="0.25">
      <c r="H113" t="s">
        <v>42</v>
      </c>
    </row>
    <row r="114" spans="1:27" x14ac:dyDescent="0.25">
      <c r="A114">
        <v>54</v>
      </c>
      <c r="B114">
        <v>231</v>
      </c>
      <c r="C114" t="s">
        <v>268</v>
      </c>
      <c r="D114" t="s">
        <v>174</v>
      </c>
      <c r="E114" t="s">
        <v>70</v>
      </c>
      <c r="F114" t="s">
        <v>269</v>
      </c>
      <c r="G114" t="str">
        <f>"00226323"</f>
        <v>00226323</v>
      </c>
      <c r="H114" t="s">
        <v>270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2</v>
      </c>
      <c r="AA114" t="s">
        <v>271</v>
      </c>
    </row>
    <row r="115" spans="1:27" x14ac:dyDescent="0.25">
      <c r="H115">
        <v>502</v>
      </c>
    </row>
    <row r="116" spans="1:27" x14ac:dyDescent="0.25">
      <c r="A116">
        <v>55</v>
      </c>
      <c r="B116">
        <v>705</v>
      </c>
      <c r="C116" t="s">
        <v>272</v>
      </c>
      <c r="D116" t="s">
        <v>273</v>
      </c>
      <c r="E116" t="s">
        <v>274</v>
      </c>
      <c r="F116" t="s">
        <v>275</v>
      </c>
      <c r="G116" t="str">
        <f>"00113105"</f>
        <v>00113105</v>
      </c>
      <c r="H116" t="s">
        <v>276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 t="s">
        <v>277</v>
      </c>
    </row>
    <row r="117" spans="1:27" x14ac:dyDescent="0.25">
      <c r="H117">
        <v>502</v>
      </c>
    </row>
    <row r="118" spans="1:27" x14ac:dyDescent="0.25">
      <c r="A118">
        <v>56</v>
      </c>
      <c r="B118">
        <v>63</v>
      </c>
      <c r="C118" t="s">
        <v>278</v>
      </c>
      <c r="D118" t="s">
        <v>88</v>
      </c>
      <c r="E118" t="s">
        <v>37</v>
      </c>
      <c r="F118" t="s">
        <v>279</v>
      </c>
      <c r="G118" t="str">
        <f>"00226415"</f>
        <v>00226415</v>
      </c>
      <c r="H118" t="s">
        <v>280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 t="s">
        <v>281</v>
      </c>
    </row>
    <row r="119" spans="1:27" x14ac:dyDescent="0.25">
      <c r="H119">
        <v>502</v>
      </c>
    </row>
    <row r="120" spans="1:27" x14ac:dyDescent="0.25">
      <c r="A120">
        <v>57</v>
      </c>
      <c r="B120">
        <v>54</v>
      </c>
      <c r="C120" t="s">
        <v>282</v>
      </c>
      <c r="D120" t="s">
        <v>283</v>
      </c>
      <c r="E120" t="s">
        <v>119</v>
      </c>
      <c r="F120" t="s">
        <v>284</v>
      </c>
      <c r="G120" t="str">
        <f>"201402002283"</f>
        <v>201402002283</v>
      </c>
      <c r="H120" t="s">
        <v>285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50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31</v>
      </c>
      <c r="W120">
        <v>217</v>
      </c>
      <c r="X120">
        <v>0</v>
      </c>
      <c r="Z120">
        <v>0</v>
      </c>
      <c r="AA120" t="s">
        <v>286</v>
      </c>
    </row>
    <row r="121" spans="1:27" x14ac:dyDescent="0.25">
      <c r="H121">
        <v>502</v>
      </c>
    </row>
    <row r="122" spans="1:27" x14ac:dyDescent="0.25">
      <c r="A122">
        <v>58</v>
      </c>
      <c r="B122">
        <v>558</v>
      </c>
      <c r="C122" t="s">
        <v>287</v>
      </c>
      <c r="D122" t="s">
        <v>288</v>
      </c>
      <c r="E122" t="s">
        <v>289</v>
      </c>
      <c r="F122" t="s">
        <v>290</v>
      </c>
      <c r="G122" t="str">
        <f>"201412002974"</f>
        <v>201412002974</v>
      </c>
      <c r="H122" t="s">
        <v>291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30</v>
      </c>
      <c r="O122">
        <v>30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32</v>
      </c>
      <c r="W122">
        <v>224</v>
      </c>
      <c r="X122">
        <v>0</v>
      </c>
      <c r="Z122">
        <v>0</v>
      </c>
      <c r="AA122" t="s">
        <v>292</v>
      </c>
    </row>
    <row r="123" spans="1:27" x14ac:dyDescent="0.25">
      <c r="H123">
        <v>502</v>
      </c>
    </row>
    <row r="124" spans="1:27" x14ac:dyDescent="0.25">
      <c r="A124">
        <v>59</v>
      </c>
      <c r="B124">
        <v>485</v>
      </c>
      <c r="C124" t="s">
        <v>293</v>
      </c>
      <c r="D124" t="s">
        <v>294</v>
      </c>
      <c r="E124" t="s">
        <v>70</v>
      </c>
      <c r="F124" t="s">
        <v>295</v>
      </c>
      <c r="G124" t="str">
        <f>"201402008766"</f>
        <v>201402008766</v>
      </c>
      <c r="H124" t="s">
        <v>296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30</v>
      </c>
      <c r="P124">
        <v>0</v>
      </c>
      <c r="Q124">
        <v>50</v>
      </c>
      <c r="R124">
        <v>0</v>
      </c>
      <c r="S124">
        <v>0</v>
      </c>
      <c r="T124">
        <v>0</v>
      </c>
      <c r="U124">
        <v>0</v>
      </c>
      <c r="V124">
        <v>36</v>
      </c>
      <c r="W124">
        <v>252</v>
      </c>
      <c r="X124">
        <v>0</v>
      </c>
      <c r="Z124">
        <v>0</v>
      </c>
      <c r="AA124" t="s">
        <v>297</v>
      </c>
    </row>
    <row r="125" spans="1:27" x14ac:dyDescent="0.25">
      <c r="H125">
        <v>502</v>
      </c>
    </row>
    <row r="126" spans="1:27" x14ac:dyDescent="0.25">
      <c r="A126">
        <v>60</v>
      </c>
      <c r="B126">
        <v>888</v>
      </c>
      <c r="C126" t="s">
        <v>298</v>
      </c>
      <c r="D126" t="s">
        <v>25</v>
      </c>
      <c r="E126" t="s">
        <v>50</v>
      </c>
      <c r="F126" t="s">
        <v>299</v>
      </c>
      <c r="G126" t="str">
        <f>"00156178"</f>
        <v>00156178</v>
      </c>
      <c r="H126" t="s">
        <v>300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50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43</v>
      </c>
      <c r="W126">
        <v>301</v>
      </c>
      <c r="X126">
        <v>0</v>
      </c>
      <c r="Z126">
        <v>0</v>
      </c>
      <c r="AA126" t="s">
        <v>301</v>
      </c>
    </row>
    <row r="127" spans="1:27" x14ac:dyDescent="0.25">
      <c r="H127">
        <v>502</v>
      </c>
    </row>
    <row r="128" spans="1:27" x14ac:dyDescent="0.25">
      <c r="A128">
        <v>61</v>
      </c>
      <c r="B128">
        <v>396</v>
      </c>
      <c r="C128" t="s">
        <v>302</v>
      </c>
      <c r="D128" t="s">
        <v>303</v>
      </c>
      <c r="E128" t="s">
        <v>304</v>
      </c>
      <c r="F128" t="s">
        <v>305</v>
      </c>
      <c r="G128" t="str">
        <f>"201402003982"</f>
        <v>201402003982</v>
      </c>
      <c r="H128" t="s">
        <v>306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 t="s">
        <v>307</v>
      </c>
    </row>
    <row r="129" spans="1:27" x14ac:dyDescent="0.25">
      <c r="H129">
        <v>502</v>
      </c>
    </row>
    <row r="130" spans="1:27" x14ac:dyDescent="0.25">
      <c r="A130">
        <v>62</v>
      </c>
      <c r="B130">
        <v>856</v>
      </c>
      <c r="C130" t="s">
        <v>308</v>
      </c>
      <c r="D130" t="s">
        <v>309</v>
      </c>
      <c r="E130" t="s">
        <v>310</v>
      </c>
      <c r="F130" t="s">
        <v>311</v>
      </c>
      <c r="G130" t="str">
        <f>"00124391"</f>
        <v>00124391</v>
      </c>
      <c r="H130" t="s">
        <v>312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70</v>
      </c>
      <c r="U130">
        <v>0</v>
      </c>
      <c r="V130">
        <v>29</v>
      </c>
      <c r="W130">
        <v>203</v>
      </c>
      <c r="X130">
        <v>0</v>
      </c>
      <c r="Z130">
        <v>0</v>
      </c>
      <c r="AA130" t="s">
        <v>313</v>
      </c>
    </row>
    <row r="131" spans="1:27" x14ac:dyDescent="0.25">
      <c r="H131">
        <v>502</v>
      </c>
    </row>
    <row r="132" spans="1:27" x14ac:dyDescent="0.25">
      <c r="A132">
        <v>63</v>
      </c>
      <c r="B132">
        <v>813</v>
      </c>
      <c r="C132" t="s">
        <v>314</v>
      </c>
      <c r="D132" t="s">
        <v>315</v>
      </c>
      <c r="E132" t="s">
        <v>119</v>
      </c>
      <c r="F132" t="s">
        <v>316</v>
      </c>
      <c r="G132" t="str">
        <f>"00095214"</f>
        <v>00095214</v>
      </c>
      <c r="H132" t="s">
        <v>317</v>
      </c>
      <c r="I132">
        <v>150</v>
      </c>
      <c r="J132">
        <v>0</v>
      </c>
      <c r="K132">
        <v>0</v>
      </c>
      <c r="L132">
        <v>0</v>
      </c>
      <c r="M132">
        <v>100</v>
      </c>
      <c r="N132">
        <v>50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12</v>
      </c>
      <c r="W132">
        <v>84</v>
      </c>
      <c r="X132">
        <v>0</v>
      </c>
      <c r="Z132">
        <v>0</v>
      </c>
      <c r="AA132" t="s">
        <v>318</v>
      </c>
    </row>
    <row r="133" spans="1:27" x14ac:dyDescent="0.25">
      <c r="H133" t="s">
        <v>319</v>
      </c>
    </row>
    <row r="134" spans="1:27" x14ac:dyDescent="0.25">
      <c r="A134">
        <v>64</v>
      </c>
      <c r="B134">
        <v>679</v>
      </c>
      <c r="C134" t="s">
        <v>320</v>
      </c>
      <c r="D134" t="s">
        <v>321</v>
      </c>
      <c r="E134" t="s">
        <v>304</v>
      </c>
      <c r="F134" t="s">
        <v>322</v>
      </c>
      <c r="G134" t="str">
        <f>"00222850"</f>
        <v>00222850</v>
      </c>
      <c r="H134" t="s">
        <v>323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42</v>
      </c>
      <c r="W134">
        <v>294</v>
      </c>
      <c r="X134">
        <v>0</v>
      </c>
      <c r="Z134">
        <v>0</v>
      </c>
      <c r="AA134" t="s">
        <v>324</v>
      </c>
    </row>
    <row r="135" spans="1:27" x14ac:dyDescent="0.25">
      <c r="H135">
        <v>502</v>
      </c>
    </row>
    <row r="136" spans="1:27" x14ac:dyDescent="0.25">
      <c r="A136">
        <v>65</v>
      </c>
      <c r="B136">
        <v>216</v>
      </c>
      <c r="C136" t="s">
        <v>325</v>
      </c>
      <c r="D136" t="s">
        <v>186</v>
      </c>
      <c r="E136" t="s">
        <v>25</v>
      </c>
      <c r="F136" t="s">
        <v>326</v>
      </c>
      <c r="G136" t="str">
        <f>"200801006799"</f>
        <v>200801006799</v>
      </c>
      <c r="H136" t="s">
        <v>327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50</v>
      </c>
      <c r="P136">
        <v>0</v>
      </c>
      <c r="Q136">
        <v>30</v>
      </c>
      <c r="R136">
        <v>0</v>
      </c>
      <c r="S136">
        <v>0</v>
      </c>
      <c r="T136">
        <v>0</v>
      </c>
      <c r="U136">
        <v>0</v>
      </c>
      <c r="V136">
        <v>12</v>
      </c>
      <c r="W136">
        <v>84</v>
      </c>
      <c r="X136">
        <v>0</v>
      </c>
      <c r="Z136">
        <v>2</v>
      </c>
      <c r="AA136" t="s">
        <v>328</v>
      </c>
    </row>
    <row r="137" spans="1:27" x14ac:dyDescent="0.25">
      <c r="H137">
        <v>502</v>
      </c>
    </row>
    <row r="138" spans="1:27" x14ac:dyDescent="0.25">
      <c r="A138">
        <v>66</v>
      </c>
      <c r="B138">
        <v>715</v>
      </c>
      <c r="C138" t="s">
        <v>329</v>
      </c>
      <c r="D138" t="s">
        <v>330</v>
      </c>
      <c r="E138" t="s">
        <v>331</v>
      </c>
      <c r="F138" t="s">
        <v>332</v>
      </c>
      <c r="G138" t="str">
        <f>"201504001832"</f>
        <v>201504001832</v>
      </c>
      <c r="H138" t="s">
        <v>317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43</v>
      </c>
      <c r="W138">
        <v>301</v>
      </c>
      <c r="X138">
        <v>0</v>
      </c>
      <c r="Z138">
        <v>1</v>
      </c>
      <c r="AA138" t="s">
        <v>333</v>
      </c>
    </row>
    <row r="139" spans="1:27" x14ac:dyDescent="0.25">
      <c r="H139">
        <v>502</v>
      </c>
    </row>
    <row r="140" spans="1:27" x14ac:dyDescent="0.25">
      <c r="A140">
        <v>67</v>
      </c>
      <c r="B140">
        <v>859</v>
      </c>
      <c r="C140" t="s">
        <v>334</v>
      </c>
      <c r="D140" t="s">
        <v>335</v>
      </c>
      <c r="E140" t="s">
        <v>304</v>
      </c>
      <c r="F140" t="s">
        <v>336</v>
      </c>
      <c r="G140" t="str">
        <f>"200801003145"</f>
        <v>200801003145</v>
      </c>
      <c r="H140" t="s">
        <v>337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36</v>
      </c>
      <c r="W140">
        <v>252</v>
      </c>
      <c r="X140">
        <v>0</v>
      </c>
      <c r="Z140">
        <v>0</v>
      </c>
      <c r="AA140" t="s">
        <v>338</v>
      </c>
    </row>
    <row r="141" spans="1:27" x14ac:dyDescent="0.25">
      <c r="H141">
        <v>502</v>
      </c>
    </row>
    <row r="142" spans="1:27" x14ac:dyDescent="0.25">
      <c r="A142">
        <v>68</v>
      </c>
      <c r="B142">
        <v>306</v>
      </c>
      <c r="C142" t="s">
        <v>339</v>
      </c>
      <c r="D142" t="s">
        <v>340</v>
      </c>
      <c r="E142" t="s">
        <v>341</v>
      </c>
      <c r="F142" t="s">
        <v>342</v>
      </c>
      <c r="G142" t="str">
        <f>"201402005015"</f>
        <v>201402005015</v>
      </c>
      <c r="H142" t="s">
        <v>343</v>
      </c>
      <c r="I142">
        <v>0</v>
      </c>
      <c r="J142">
        <v>0</v>
      </c>
      <c r="K142">
        <v>0</v>
      </c>
      <c r="L142">
        <v>0</v>
      </c>
      <c r="M142">
        <v>100</v>
      </c>
      <c r="N142">
        <v>0</v>
      </c>
      <c r="O142">
        <v>50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30</v>
      </c>
      <c r="W142">
        <v>210</v>
      </c>
      <c r="X142">
        <v>0</v>
      </c>
      <c r="Z142">
        <v>0</v>
      </c>
      <c r="AA142" t="s">
        <v>344</v>
      </c>
    </row>
    <row r="143" spans="1:27" x14ac:dyDescent="0.25">
      <c r="H143">
        <v>502</v>
      </c>
    </row>
    <row r="144" spans="1:27" x14ac:dyDescent="0.25">
      <c r="A144">
        <v>69</v>
      </c>
      <c r="B144">
        <v>42</v>
      </c>
      <c r="C144" t="s">
        <v>345</v>
      </c>
      <c r="D144" t="s">
        <v>346</v>
      </c>
      <c r="E144" t="s">
        <v>347</v>
      </c>
      <c r="F144" t="s">
        <v>348</v>
      </c>
      <c r="G144" t="str">
        <f>"00013763"</f>
        <v>00013763</v>
      </c>
      <c r="H144">
        <v>726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57</v>
      </c>
      <c r="W144">
        <v>399</v>
      </c>
      <c r="X144">
        <v>0</v>
      </c>
      <c r="Z144">
        <v>0</v>
      </c>
      <c r="AA144">
        <v>1195</v>
      </c>
    </row>
    <row r="145" spans="1:27" x14ac:dyDescent="0.25">
      <c r="H145" t="s">
        <v>42</v>
      </c>
    </row>
    <row r="146" spans="1:27" x14ac:dyDescent="0.25">
      <c r="A146">
        <v>70</v>
      </c>
      <c r="B146">
        <v>523</v>
      </c>
      <c r="C146" t="s">
        <v>349</v>
      </c>
      <c r="D146" t="s">
        <v>232</v>
      </c>
      <c r="E146" t="s">
        <v>350</v>
      </c>
      <c r="F146" t="s">
        <v>351</v>
      </c>
      <c r="G146" t="str">
        <f>"201410005657"</f>
        <v>201410005657</v>
      </c>
      <c r="H146" t="s">
        <v>52</v>
      </c>
      <c r="I146">
        <v>150</v>
      </c>
      <c r="J146">
        <v>0</v>
      </c>
      <c r="K146">
        <v>0</v>
      </c>
      <c r="L146">
        <v>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22</v>
      </c>
      <c r="W146">
        <v>154</v>
      </c>
      <c r="X146">
        <v>0</v>
      </c>
      <c r="Z146">
        <v>0</v>
      </c>
      <c r="AA146" t="s">
        <v>352</v>
      </c>
    </row>
    <row r="147" spans="1:27" x14ac:dyDescent="0.25">
      <c r="H147">
        <v>502</v>
      </c>
    </row>
    <row r="148" spans="1:27" x14ac:dyDescent="0.25">
      <c r="A148">
        <v>71</v>
      </c>
      <c r="B148">
        <v>135</v>
      </c>
      <c r="C148" t="s">
        <v>353</v>
      </c>
      <c r="D148" t="s">
        <v>354</v>
      </c>
      <c r="E148" t="s">
        <v>60</v>
      </c>
      <c r="F148" t="s">
        <v>355</v>
      </c>
      <c r="G148" t="str">
        <f>"00224408"</f>
        <v>00224408</v>
      </c>
      <c r="H148" t="s">
        <v>276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30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60</v>
      </c>
      <c r="W148">
        <v>420</v>
      </c>
      <c r="X148">
        <v>0</v>
      </c>
      <c r="Z148">
        <v>2</v>
      </c>
      <c r="AA148" t="s">
        <v>356</v>
      </c>
    </row>
    <row r="149" spans="1:27" x14ac:dyDescent="0.25">
      <c r="H149">
        <v>502</v>
      </c>
    </row>
    <row r="150" spans="1:27" x14ac:dyDescent="0.25">
      <c r="A150">
        <v>72</v>
      </c>
      <c r="B150">
        <v>253</v>
      </c>
      <c r="C150" t="s">
        <v>357</v>
      </c>
      <c r="D150" t="s">
        <v>289</v>
      </c>
      <c r="E150" t="s">
        <v>358</v>
      </c>
      <c r="F150" t="s">
        <v>359</v>
      </c>
      <c r="G150" t="str">
        <f>"00223788"</f>
        <v>00223788</v>
      </c>
      <c r="H150" t="s">
        <v>360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42</v>
      </c>
      <c r="W150">
        <v>294</v>
      </c>
      <c r="X150">
        <v>0</v>
      </c>
      <c r="Z150">
        <v>0</v>
      </c>
      <c r="AA150" t="s">
        <v>361</v>
      </c>
    </row>
    <row r="151" spans="1:27" x14ac:dyDescent="0.25">
      <c r="H151" t="s">
        <v>203</v>
      </c>
    </row>
    <row r="152" spans="1:27" x14ac:dyDescent="0.25">
      <c r="A152">
        <v>73</v>
      </c>
      <c r="B152">
        <v>575</v>
      </c>
      <c r="C152" t="s">
        <v>362</v>
      </c>
      <c r="D152" t="s">
        <v>76</v>
      </c>
      <c r="E152" t="s">
        <v>264</v>
      </c>
      <c r="F152" t="s">
        <v>363</v>
      </c>
      <c r="G152" t="str">
        <f>"00113781"</f>
        <v>00113781</v>
      </c>
      <c r="H152" t="s">
        <v>229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18</v>
      </c>
      <c r="W152">
        <v>126</v>
      </c>
      <c r="X152">
        <v>0</v>
      </c>
      <c r="Z152">
        <v>1</v>
      </c>
      <c r="AA152" t="s">
        <v>364</v>
      </c>
    </row>
    <row r="153" spans="1:27" x14ac:dyDescent="0.25">
      <c r="H153" t="s">
        <v>42</v>
      </c>
    </row>
    <row r="154" spans="1:27" x14ac:dyDescent="0.25">
      <c r="A154">
        <v>74</v>
      </c>
      <c r="B154">
        <v>474</v>
      </c>
      <c r="C154" t="s">
        <v>365</v>
      </c>
      <c r="D154" t="s">
        <v>283</v>
      </c>
      <c r="E154" t="s">
        <v>25</v>
      </c>
      <c r="F154" t="s">
        <v>366</v>
      </c>
      <c r="G154" t="str">
        <f>"201406012485"</f>
        <v>201406012485</v>
      </c>
      <c r="H154" t="s">
        <v>367</v>
      </c>
      <c r="I154">
        <v>0</v>
      </c>
      <c r="J154">
        <v>0</v>
      </c>
      <c r="K154">
        <v>0</v>
      </c>
      <c r="L154">
        <v>0</v>
      </c>
      <c r="M154">
        <v>100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22</v>
      </c>
      <c r="W154">
        <v>154</v>
      </c>
      <c r="X154">
        <v>0</v>
      </c>
      <c r="Z154">
        <v>0</v>
      </c>
      <c r="AA154" t="s">
        <v>368</v>
      </c>
    </row>
    <row r="155" spans="1:27" x14ac:dyDescent="0.25">
      <c r="H155">
        <v>502</v>
      </c>
    </row>
    <row r="156" spans="1:27" x14ac:dyDescent="0.25">
      <c r="A156">
        <v>75</v>
      </c>
      <c r="B156">
        <v>896</v>
      </c>
      <c r="C156" t="s">
        <v>369</v>
      </c>
      <c r="D156" t="s">
        <v>174</v>
      </c>
      <c r="E156" t="s">
        <v>25</v>
      </c>
      <c r="F156" t="s">
        <v>370</v>
      </c>
      <c r="G156" t="str">
        <f>"00190098"</f>
        <v>00190098</v>
      </c>
      <c r="H156" t="s">
        <v>371</v>
      </c>
      <c r="I156">
        <v>0</v>
      </c>
      <c r="J156">
        <v>0</v>
      </c>
      <c r="K156">
        <v>0</v>
      </c>
      <c r="L156">
        <v>0</v>
      </c>
      <c r="M156">
        <v>100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46</v>
      </c>
      <c r="W156">
        <v>322</v>
      </c>
      <c r="X156">
        <v>0</v>
      </c>
      <c r="Z156">
        <v>0</v>
      </c>
      <c r="AA156" t="s">
        <v>372</v>
      </c>
    </row>
    <row r="157" spans="1:27" x14ac:dyDescent="0.25">
      <c r="H157">
        <v>502</v>
      </c>
    </row>
    <row r="158" spans="1:27" x14ac:dyDescent="0.25">
      <c r="A158">
        <v>76</v>
      </c>
      <c r="B158">
        <v>879</v>
      </c>
      <c r="C158" t="s">
        <v>373</v>
      </c>
      <c r="D158" t="s">
        <v>374</v>
      </c>
      <c r="E158" t="s">
        <v>119</v>
      </c>
      <c r="F158" t="s">
        <v>375</v>
      </c>
      <c r="G158" t="str">
        <f>"201511039312"</f>
        <v>201511039312</v>
      </c>
      <c r="H158" t="s">
        <v>376</v>
      </c>
      <c r="I158">
        <v>0</v>
      </c>
      <c r="J158">
        <v>0</v>
      </c>
      <c r="K158">
        <v>0</v>
      </c>
      <c r="L158">
        <v>260</v>
      </c>
      <c r="M158">
        <v>0</v>
      </c>
      <c r="N158">
        <v>70</v>
      </c>
      <c r="O158">
        <v>70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12</v>
      </c>
      <c r="W158">
        <v>84</v>
      </c>
      <c r="X158">
        <v>0</v>
      </c>
      <c r="Z158">
        <v>0</v>
      </c>
      <c r="AA158" t="s">
        <v>377</v>
      </c>
    </row>
    <row r="159" spans="1:27" x14ac:dyDescent="0.25">
      <c r="H159">
        <v>502</v>
      </c>
    </row>
    <row r="160" spans="1:27" x14ac:dyDescent="0.25">
      <c r="A160">
        <v>77</v>
      </c>
      <c r="B160">
        <v>127</v>
      </c>
      <c r="C160" t="s">
        <v>378</v>
      </c>
      <c r="D160" t="s">
        <v>264</v>
      </c>
      <c r="E160" t="s">
        <v>70</v>
      </c>
      <c r="F160" t="s">
        <v>379</v>
      </c>
      <c r="G160" t="str">
        <f>"00227137"</f>
        <v>00227137</v>
      </c>
      <c r="H160" t="s">
        <v>224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54</v>
      </c>
      <c r="W160">
        <v>378</v>
      </c>
      <c r="X160">
        <v>0</v>
      </c>
      <c r="Z160">
        <v>0</v>
      </c>
      <c r="AA160" t="s">
        <v>380</v>
      </c>
    </row>
    <row r="161" spans="1:27" x14ac:dyDescent="0.25">
      <c r="H161">
        <v>502</v>
      </c>
    </row>
    <row r="162" spans="1:27" x14ac:dyDescent="0.25">
      <c r="A162">
        <v>78</v>
      </c>
      <c r="B162">
        <v>902</v>
      </c>
      <c r="C162" t="s">
        <v>381</v>
      </c>
      <c r="D162" t="s">
        <v>382</v>
      </c>
      <c r="E162" t="s">
        <v>383</v>
      </c>
      <c r="F162">
        <v>1066958</v>
      </c>
      <c r="G162" t="str">
        <f>"00223642"</f>
        <v>00223642</v>
      </c>
      <c r="H162">
        <v>660</v>
      </c>
      <c r="I162">
        <v>150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30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36</v>
      </c>
      <c r="W162">
        <v>252</v>
      </c>
      <c r="X162">
        <v>0</v>
      </c>
      <c r="Z162">
        <v>0</v>
      </c>
      <c r="AA162">
        <v>1122</v>
      </c>
    </row>
    <row r="163" spans="1:27" x14ac:dyDescent="0.25">
      <c r="H163">
        <v>502</v>
      </c>
    </row>
    <row r="164" spans="1:27" x14ac:dyDescent="0.25">
      <c r="A164">
        <v>79</v>
      </c>
      <c r="B164">
        <v>99</v>
      </c>
      <c r="C164" t="s">
        <v>384</v>
      </c>
      <c r="D164" t="s">
        <v>32</v>
      </c>
      <c r="E164" t="s">
        <v>219</v>
      </c>
      <c r="F164" t="s">
        <v>385</v>
      </c>
      <c r="G164" t="str">
        <f>"00118866"</f>
        <v>00118866</v>
      </c>
      <c r="H164" t="s">
        <v>386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14</v>
      </c>
      <c r="W164">
        <v>98</v>
      </c>
      <c r="X164">
        <v>0</v>
      </c>
      <c r="Z164">
        <v>0</v>
      </c>
      <c r="AA164" t="s">
        <v>387</v>
      </c>
    </row>
    <row r="165" spans="1:27" x14ac:dyDescent="0.25">
      <c r="H165">
        <v>502</v>
      </c>
    </row>
    <row r="166" spans="1:27" x14ac:dyDescent="0.25">
      <c r="A166">
        <v>80</v>
      </c>
      <c r="B166">
        <v>143</v>
      </c>
      <c r="C166" t="s">
        <v>388</v>
      </c>
      <c r="D166" t="s">
        <v>389</v>
      </c>
      <c r="E166" t="s">
        <v>119</v>
      </c>
      <c r="F166" t="s">
        <v>390</v>
      </c>
      <c r="G166" t="str">
        <f>"00220161"</f>
        <v>00220161</v>
      </c>
      <c r="H166" t="s">
        <v>391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70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53</v>
      </c>
      <c r="W166">
        <v>371</v>
      </c>
      <c r="X166">
        <v>0</v>
      </c>
      <c r="Z166">
        <v>0</v>
      </c>
      <c r="AA166" t="s">
        <v>392</v>
      </c>
    </row>
    <row r="167" spans="1:27" x14ac:dyDescent="0.25">
      <c r="H167">
        <v>502</v>
      </c>
    </row>
    <row r="168" spans="1:27" x14ac:dyDescent="0.25">
      <c r="A168">
        <v>81</v>
      </c>
      <c r="B168">
        <v>172</v>
      </c>
      <c r="C168" t="s">
        <v>393</v>
      </c>
      <c r="D168" t="s">
        <v>394</v>
      </c>
      <c r="E168" t="s">
        <v>395</v>
      </c>
      <c r="F168" t="s">
        <v>396</v>
      </c>
      <c r="G168" t="str">
        <f>"201402009125"</f>
        <v>201402009125</v>
      </c>
      <c r="H168" t="s">
        <v>397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59</v>
      </c>
      <c r="W168">
        <v>413</v>
      </c>
      <c r="X168">
        <v>0</v>
      </c>
      <c r="Z168">
        <v>0</v>
      </c>
      <c r="AA168" t="s">
        <v>398</v>
      </c>
    </row>
    <row r="169" spans="1:27" x14ac:dyDescent="0.25">
      <c r="H169">
        <v>502</v>
      </c>
    </row>
    <row r="170" spans="1:27" x14ac:dyDescent="0.25">
      <c r="A170">
        <v>82</v>
      </c>
      <c r="B170">
        <v>167</v>
      </c>
      <c r="C170" t="s">
        <v>399</v>
      </c>
      <c r="D170" t="s">
        <v>400</v>
      </c>
      <c r="E170" t="s">
        <v>65</v>
      </c>
      <c r="F170" t="s">
        <v>401</v>
      </c>
      <c r="G170" t="str">
        <f>"00224033"</f>
        <v>00224033</v>
      </c>
      <c r="H170" t="s">
        <v>402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3</v>
      </c>
      <c r="W170">
        <v>21</v>
      </c>
      <c r="X170">
        <v>0</v>
      </c>
      <c r="Z170">
        <v>0</v>
      </c>
      <c r="AA170" t="s">
        <v>403</v>
      </c>
    </row>
    <row r="171" spans="1:27" x14ac:dyDescent="0.25">
      <c r="H171">
        <v>502</v>
      </c>
    </row>
    <row r="172" spans="1:27" x14ac:dyDescent="0.25">
      <c r="A172">
        <v>83</v>
      </c>
      <c r="B172">
        <v>190</v>
      </c>
      <c r="C172" t="s">
        <v>404</v>
      </c>
      <c r="D172" t="s">
        <v>65</v>
      </c>
      <c r="E172" t="s">
        <v>32</v>
      </c>
      <c r="F172" t="s">
        <v>405</v>
      </c>
      <c r="G172" t="str">
        <f>"200810000561"</f>
        <v>200810000561</v>
      </c>
      <c r="H172" t="s">
        <v>406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36</v>
      </c>
      <c r="W172">
        <v>252</v>
      </c>
      <c r="X172">
        <v>0</v>
      </c>
      <c r="Z172">
        <v>2</v>
      </c>
      <c r="AA172" t="s">
        <v>407</v>
      </c>
    </row>
    <row r="173" spans="1:27" x14ac:dyDescent="0.25">
      <c r="H173">
        <v>502</v>
      </c>
    </row>
    <row r="174" spans="1:27" x14ac:dyDescent="0.25">
      <c r="A174">
        <v>84</v>
      </c>
      <c r="B174">
        <v>844</v>
      </c>
      <c r="C174" t="s">
        <v>408</v>
      </c>
      <c r="D174" t="s">
        <v>134</v>
      </c>
      <c r="E174" t="s">
        <v>119</v>
      </c>
      <c r="F174" t="s">
        <v>409</v>
      </c>
      <c r="G174" t="str">
        <f>"201005000122"</f>
        <v>201005000122</v>
      </c>
      <c r="H174" t="s">
        <v>410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Z174">
        <v>0</v>
      </c>
      <c r="AA174" t="s">
        <v>411</v>
      </c>
    </row>
    <row r="175" spans="1:27" x14ac:dyDescent="0.25">
      <c r="H175" t="s">
        <v>319</v>
      </c>
    </row>
    <row r="176" spans="1:27" x14ac:dyDescent="0.25">
      <c r="A176">
        <v>85</v>
      </c>
      <c r="B176">
        <v>410</v>
      </c>
      <c r="C176" t="s">
        <v>412</v>
      </c>
      <c r="D176" t="s">
        <v>50</v>
      </c>
      <c r="E176" t="s">
        <v>37</v>
      </c>
      <c r="F176" t="s">
        <v>413</v>
      </c>
      <c r="G176" t="str">
        <f>"00227692"</f>
        <v>00227692</v>
      </c>
      <c r="H176">
        <v>880</v>
      </c>
      <c r="I176">
        <v>0</v>
      </c>
      <c r="J176">
        <v>0</v>
      </c>
      <c r="K176">
        <v>0</v>
      </c>
      <c r="L176">
        <v>0</v>
      </c>
      <c r="M176">
        <v>100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Z176">
        <v>0</v>
      </c>
      <c r="AA176">
        <v>1050</v>
      </c>
    </row>
    <row r="177" spans="1:27" x14ac:dyDescent="0.25">
      <c r="H177" t="s">
        <v>414</v>
      </c>
    </row>
    <row r="178" spans="1:27" x14ac:dyDescent="0.25">
      <c r="A178">
        <v>86</v>
      </c>
      <c r="B178">
        <v>616</v>
      </c>
      <c r="C178" t="s">
        <v>415</v>
      </c>
      <c r="D178" t="s">
        <v>416</v>
      </c>
      <c r="E178" t="s">
        <v>289</v>
      </c>
      <c r="F178" t="s">
        <v>417</v>
      </c>
      <c r="G178" t="str">
        <f>"00226487"</f>
        <v>00226487</v>
      </c>
      <c r="H178">
        <v>781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70</v>
      </c>
      <c r="O178">
        <v>0</v>
      </c>
      <c r="P178">
        <v>30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24</v>
      </c>
      <c r="W178">
        <v>168</v>
      </c>
      <c r="X178">
        <v>0</v>
      </c>
      <c r="Z178">
        <v>0</v>
      </c>
      <c r="AA178">
        <v>1049</v>
      </c>
    </row>
    <row r="179" spans="1:27" x14ac:dyDescent="0.25">
      <c r="H179">
        <v>502</v>
      </c>
    </row>
    <row r="180" spans="1:27" x14ac:dyDescent="0.25">
      <c r="A180">
        <v>87</v>
      </c>
      <c r="B180">
        <v>229</v>
      </c>
      <c r="C180" t="s">
        <v>418</v>
      </c>
      <c r="D180" t="s">
        <v>303</v>
      </c>
      <c r="E180" t="s">
        <v>37</v>
      </c>
      <c r="F180" t="s">
        <v>419</v>
      </c>
      <c r="G180" t="str">
        <f>"00228201"</f>
        <v>00228201</v>
      </c>
      <c r="H180" t="s">
        <v>420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50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26</v>
      </c>
      <c r="W180">
        <v>182</v>
      </c>
      <c r="X180">
        <v>0</v>
      </c>
      <c r="Z180">
        <v>0</v>
      </c>
      <c r="AA180" t="s">
        <v>421</v>
      </c>
    </row>
    <row r="181" spans="1:27" x14ac:dyDescent="0.25">
      <c r="H181">
        <v>502</v>
      </c>
    </row>
    <row r="182" spans="1:27" x14ac:dyDescent="0.25">
      <c r="A182">
        <v>88</v>
      </c>
      <c r="B182">
        <v>563</v>
      </c>
      <c r="C182" t="s">
        <v>422</v>
      </c>
      <c r="D182" t="s">
        <v>65</v>
      </c>
      <c r="E182" t="s">
        <v>25</v>
      </c>
      <c r="F182" t="s">
        <v>423</v>
      </c>
      <c r="G182" t="str">
        <f>"00225463"</f>
        <v>00225463</v>
      </c>
      <c r="H182" t="s">
        <v>424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34</v>
      </c>
      <c r="W182">
        <v>238</v>
      </c>
      <c r="X182">
        <v>0</v>
      </c>
      <c r="Z182">
        <v>2</v>
      </c>
      <c r="AA182" t="s">
        <v>425</v>
      </c>
    </row>
    <row r="183" spans="1:27" x14ac:dyDescent="0.25">
      <c r="H183">
        <v>502</v>
      </c>
    </row>
    <row r="184" spans="1:27" x14ac:dyDescent="0.25">
      <c r="A184">
        <v>89</v>
      </c>
      <c r="B184">
        <v>224</v>
      </c>
      <c r="C184" t="s">
        <v>426</v>
      </c>
      <c r="D184" t="s">
        <v>214</v>
      </c>
      <c r="E184" t="s">
        <v>304</v>
      </c>
      <c r="F184" t="s">
        <v>427</v>
      </c>
      <c r="G184" t="str">
        <f>"00193342"</f>
        <v>00193342</v>
      </c>
      <c r="H184" t="s">
        <v>428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47</v>
      </c>
      <c r="W184">
        <v>329</v>
      </c>
      <c r="X184">
        <v>0</v>
      </c>
      <c r="Z184">
        <v>2</v>
      </c>
      <c r="AA184" t="s">
        <v>429</v>
      </c>
    </row>
    <row r="185" spans="1:27" x14ac:dyDescent="0.25">
      <c r="H185" t="s">
        <v>29</v>
      </c>
    </row>
    <row r="186" spans="1:27" x14ac:dyDescent="0.25">
      <c r="A186">
        <v>90</v>
      </c>
      <c r="B186">
        <v>571</v>
      </c>
      <c r="C186" t="s">
        <v>430</v>
      </c>
      <c r="D186" t="s">
        <v>431</v>
      </c>
      <c r="E186" t="s">
        <v>25</v>
      </c>
      <c r="F186" t="s">
        <v>432</v>
      </c>
      <c r="G186" t="str">
        <f>"201402009545"</f>
        <v>201402009545</v>
      </c>
      <c r="H186" t="s">
        <v>433</v>
      </c>
      <c r="I186">
        <v>0</v>
      </c>
      <c r="J186">
        <v>0</v>
      </c>
      <c r="K186">
        <v>0</v>
      </c>
      <c r="L186">
        <v>0</v>
      </c>
      <c r="M186">
        <v>100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4</v>
      </c>
      <c r="W186">
        <v>28</v>
      </c>
      <c r="X186">
        <v>0</v>
      </c>
      <c r="Z186">
        <v>0</v>
      </c>
      <c r="AA186" t="s">
        <v>434</v>
      </c>
    </row>
    <row r="187" spans="1:27" x14ac:dyDescent="0.25">
      <c r="H187">
        <v>502</v>
      </c>
    </row>
    <row r="188" spans="1:27" x14ac:dyDescent="0.25">
      <c r="A188">
        <v>91</v>
      </c>
      <c r="B188">
        <v>338</v>
      </c>
      <c r="C188" t="s">
        <v>435</v>
      </c>
      <c r="D188" t="s">
        <v>436</v>
      </c>
      <c r="E188" t="s">
        <v>437</v>
      </c>
      <c r="F188" t="s">
        <v>438</v>
      </c>
      <c r="G188" t="str">
        <f>"201405000104"</f>
        <v>201405000104</v>
      </c>
      <c r="H188">
        <v>858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24</v>
      </c>
      <c r="W188">
        <v>168</v>
      </c>
      <c r="X188">
        <v>0</v>
      </c>
      <c r="Z188">
        <v>0</v>
      </c>
      <c r="AA188">
        <v>1026</v>
      </c>
    </row>
    <row r="189" spans="1:27" x14ac:dyDescent="0.25">
      <c r="H189">
        <v>502</v>
      </c>
    </row>
    <row r="190" spans="1:27" x14ac:dyDescent="0.25">
      <c r="A190">
        <v>92</v>
      </c>
      <c r="B190">
        <v>649</v>
      </c>
      <c r="C190" t="s">
        <v>439</v>
      </c>
      <c r="D190" t="s">
        <v>440</v>
      </c>
      <c r="E190" t="s">
        <v>395</v>
      </c>
      <c r="F190" t="s">
        <v>441</v>
      </c>
      <c r="G190" t="str">
        <f>"201405000318"</f>
        <v>201405000318</v>
      </c>
      <c r="H190" t="s">
        <v>442</v>
      </c>
      <c r="I190">
        <v>0</v>
      </c>
      <c r="J190">
        <v>0</v>
      </c>
      <c r="K190">
        <v>0</v>
      </c>
      <c r="L190">
        <v>0</v>
      </c>
      <c r="M190">
        <v>100</v>
      </c>
      <c r="N190">
        <v>50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17</v>
      </c>
      <c r="W190">
        <v>119</v>
      </c>
      <c r="X190">
        <v>0</v>
      </c>
      <c r="Z190">
        <v>1</v>
      </c>
      <c r="AA190" t="s">
        <v>443</v>
      </c>
    </row>
    <row r="191" spans="1:27" x14ac:dyDescent="0.25">
      <c r="H191">
        <v>502</v>
      </c>
    </row>
    <row r="192" spans="1:27" x14ac:dyDescent="0.25">
      <c r="A192">
        <v>93</v>
      </c>
      <c r="B192">
        <v>413</v>
      </c>
      <c r="C192" t="s">
        <v>444</v>
      </c>
      <c r="D192" t="s">
        <v>445</v>
      </c>
      <c r="E192" t="s">
        <v>219</v>
      </c>
      <c r="F192" t="s">
        <v>446</v>
      </c>
      <c r="G192" t="str">
        <f>"201512002849"</f>
        <v>201512002849</v>
      </c>
      <c r="H192" t="s">
        <v>447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5</v>
      </c>
      <c r="W192">
        <v>35</v>
      </c>
      <c r="X192">
        <v>0</v>
      </c>
      <c r="Z192">
        <v>0</v>
      </c>
      <c r="AA192" t="s">
        <v>448</v>
      </c>
    </row>
    <row r="193" spans="1:27" x14ac:dyDescent="0.25">
      <c r="H193">
        <v>502</v>
      </c>
    </row>
    <row r="194" spans="1:27" x14ac:dyDescent="0.25">
      <c r="A194">
        <v>94</v>
      </c>
      <c r="B194">
        <v>511</v>
      </c>
      <c r="C194" t="s">
        <v>449</v>
      </c>
      <c r="D194" t="s">
        <v>98</v>
      </c>
      <c r="E194" t="s">
        <v>99</v>
      </c>
      <c r="F194" t="s">
        <v>450</v>
      </c>
      <c r="G194" t="str">
        <f>"00223967"</f>
        <v>00223967</v>
      </c>
      <c r="H194" t="s">
        <v>447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70</v>
      </c>
      <c r="O194">
        <v>30</v>
      </c>
      <c r="P194">
        <v>30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25</v>
      </c>
      <c r="W194">
        <v>175</v>
      </c>
      <c r="X194">
        <v>0</v>
      </c>
      <c r="Z194">
        <v>0</v>
      </c>
      <c r="AA194" t="s">
        <v>448</v>
      </c>
    </row>
    <row r="195" spans="1:27" x14ac:dyDescent="0.25">
      <c r="H195" t="s">
        <v>42</v>
      </c>
    </row>
    <row r="196" spans="1:27" x14ac:dyDescent="0.25">
      <c r="A196">
        <v>95</v>
      </c>
      <c r="B196">
        <v>241</v>
      </c>
      <c r="C196" t="s">
        <v>451</v>
      </c>
      <c r="D196" t="s">
        <v>452</v>
      </c>
      <c r="E196" t="s">
        <v>25</v>
      </c>
      <c r="F196" t="s">
        <v>453</v>
      </c>
      <c r="G196" t="str">
        <f>"201411000220"</f>
        <v>201411000220</v>
      </c>
      <c r="H196" t="s">
        <v>224</v>
      </c>
      <c r="I196">
        <v>0</v>
      </c>
      <c r="J196">
        <v>0</v>
      </c>
      <c r="K196">
        <v>0</v>
      </c>
      <c r="L196">
        <v>200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12</v>
      </c>
      <c r="W196">
        <v>84</v>
      </c>
      <c r="X196">
        <v>0</v>
      </c>
      <c r="Z196">
        <v>1</v>
      </c>
      <c r="AA196" t="s">
        <v>454</v>
      </c>
    </row>
    <row r="197" spans="1:27" x14ac:dyDescent="0.25">
      <c r="H197">
        <v>502</v>
      </c>
    </row>
    <row r="198" spans="1:27" x14ac:dyDescent="0.25">
      <c r="A198">
        <v>96</v>
      </c>
      <c r="B198">
        <v>242</v>
      </c>
      <c r="C198" t="s">
        <v>455</v>
      </c>
      <c r="D198" t="s">
        <v>289</v>
      </c>
      <c r="E198" t="s">
        <v>289</v>
      </c>
      <c r="F198" t="s">
        <v>456</v>
      </c>
      <c r="G198" t="str">
        <f>"00222773"</f>
        <v>00222773</v>
      </c>
      <c r="H198">
        <v>924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50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Z198">
        <v>0</v>
      </c>
      <c r="AA198">
        <v>1004</v>
      </c>
    </row>
    <row r="199" spans="1:27" x14ac:dyDescent="0.25">
      <c r="H199">
        <v>502</v>
      </c>
    </row>
    <row r="200" spans="1:27" x14ac:dyDescent="0.25">
      <c r="A200">
        <v>97</v>
      </c>
      <c r="B200">
        <v>257</v>
      </c>
      <c r="C200" t="s">
        <v>457</v>
      </c>
      <c r="D200" t="s">
        <v>350</v>
      </c>
      <c r="E200" t="s">
        <v>60</v>
      </c>
      <c r="F200" t="s">
        <v>458</v>
      </c>
      <c r="G200" t="str">
        <f>"00120933"</f>
        <v>00120933</v>
      </c>
      <c r="H200" t="s">
        <v>459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Z200">
        <v>0</v>
      </c>
      <c r="AA200" t="s">
        <v>460</v>
      </c>
    </row>
    <row r="201" spans="1:27" x14ac:dyDescent="0.25">
      <c r="H201">
        <v>502</v>
      </c>
    </row>
    <row r="202" spans="1:27" x14ac:dyDescent="0.25">
      <c r="A202">
        <v>98</v>
      </c>
      <c r="B202">
        <v>86</v>
      </c>
      <c r="C202" t="s">
        <v>461</v>
      </c>
      <c r="D202" t="s">
        <v>256</v>
      </c>
      <c r="E202" t="s">
        <v>50</v>
      </c>
      <c r="F202" t="s">
        <v>462</v>
      </c>
      <c r="G202" t="str">
        <f>"00223066"</f>
        <v>00223066</v>
      </c>
      <c r="H202" t="s">
        <v>463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Z202">
        <v>0</v>
      </c>
      <c r="AA202" t="s">
        <v>464</v>
      </c>
    </row>
    <row r="203" spans="1:27" x14ac:dyDescent="0.25">
      <c r="H203">
        <v>502</v>
      </c>
    </row>
    <row r="204" spans="1:27" x14ac:dyDescent="0.25">
      <c r="A204">
        <v>99</v>
      </c>
      <c r="B204">
        <v>308</v>
      </c>
      <c r="C204" t="s">
        <v>465</v>
      </c>
      <c r="D204" t="s">
        <v>174</v>
      </c>
      <c r="E204" t="s">
        <v>50</v>
      </c>
      <c r="F204" t="s">
        <v>466</v>
      </c>
      <c r="G204" t="str">
        <f>"201401001366"</f>
        <v>201401001366</v>
      </c>
      <c r="H204" t="s">
        <v>467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50</v>
      </c>
      <c r="O204">
        <v>50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12</v>
      </c>
      <c r="W204">
        <v>84</v>
      </c>
      <c r="X204">
        <v>0</v>
      </c>
      <c r="Z204">
        <v>0</v>
      </c>
      <c r="AA204" t="s">
        <v>468</v>
      </c>
    </row>
    <row r="205" spans="1:27" x14ac:dyDescent="0.25">
      <c r="H205" t="s">
        <v>42</v>
      </c>
    </row>
    <row r="206" spans="1:27" x14ac:dyDescent="0.25">
      <c r="A206">
        <v>100</v>
      </c>
      <c r="B206">
        <v>64</v>
      </c>
      <c r="C206" t="s">
        <v>469</v>
      </c>
      <c r="D206" t="s">
        <v>304</v>
      </c>
      <c r="E206" t="s">
        <v>24</v>
      </c>
      <c r="F206" t="s">
        <v>470</v>
      </c>
      <c r="G206" t="str">
        <f>"201412002206"</f>
        <v>201412002206</v>
      </c>
      <c r="H206">
        <v>715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Z206">
        <v>0</v>
      </c>
      <c r="AA206">
        <v>985</v>
      </c>
    </row>
    <row r="207" spans="1:27" x14ac:dyDescent="0.25">
      <c r="H207">
        <v>502</v>
      </c>
    </row>
    <row r="208" spans="1:27" x14ac:dyDescent="0.25">
      <c r="A208">
        <v>101</v>
      </c>
      <c r="B208">
        <v>128</v>
      </c>
      <c r="C208" t="s">
        <v>471</v>
      </c>
      <c r="D208" t="s">
        <v>37</v>
      </c>
      <c r="E208" t="s">
        <v>472</v>
      </c>
      <c r="F208" t="s">
        <v>473</v>
      </c>
      <c r="G208" t="str">
        <f>"201601000007"</f>
        <v>201601000007</v>
      </c>
      <c r="H208" t="s">
        <v>95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18</v>
      </c>
      <c r="W208">
        <v>126</v>
      </c>
      <c r="X208">
        <v>0</v>
      </c>
      <c r="Z208">
        <v>2</v>
      </c>
      <c r="AA208" t="s">
        <v>474</v>
      </c>
    </row>
    <row r="209" spans="1:27" x14ac:dyDescent="0.25">
      <c r="H209">
        <v>502</v>
      </c>
    </row>
    <row r="210" spans="1:27" x14ac:dyDescent="0.25">
      <c r="A210">
        <v>102</v>
      </c>
      <c r="B210">
        <v>656</v>
      </c>
      <c r="C210" t="s">
        <v>475</v>
      </c>
      <c r="D210" t="s">
        <v>476</v>
      </c>
      <c r="E210" t="s">
        <v>70</v>
      </c>
      <c r="F210" t="s">
        <v>477</v>
      </c>
      <c r="G210" t="str">
        <f>"00228405"</f>
        <v>00228405</v>
      </c>
      <c r="H210" t="s">
        <v>478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50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Z210">
        <v>0</v>
      </c>
      <c r="AA210" t="s">
        <v>479</v>
      </c>
    </row>
    <row r="211" spans="1:27" x14ac:dyDescent="0.25">
      <c r="H211">
        <v>502</v>
      </c>
    </row>
    <row r="212" spans="1:27" x14ac:dyDescent="0.25">
      <c r="A212">
        <v>103</v>
      </c>
      <c r="B212">
        <v>683</v>
      </c>
      <c r="C212" t="s">
        <v>480</v>
      </c>
      <c r="D212" t="s">
        <v>76</v>
      </c>
      <c r="E212" t="s">
        <v>65</v>
      </c>
      <c r="F212" t="s">
        <v>481</v>
      </c>
      <c r="G212" t="str">
        <f>"00223499"</f>
        <v>00223499</v>
      </c>
      <c r="H212" t="s">
        <v>482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21</v>
      </c>
      <c r="W212">
        <v>147</v>
      </c>
      <c r="X212">
        <v>0</v>
      </c>
      <c r="Z212">
        <v>2</v>
      </c>
      <c r="AA212" t="s">
        <v>483</v>
      </c>
    </row>
    <row r="213" spans="1:27" x14ac:dyDescent="0.25">
      <c r="H213">
        <v>502</v>
      </c>
    </row>
    <row r="214" spans="1:27" x14ac:dyDescent="0.25">
      <c r="A214">
        <v>104</v>
      </c>
      <c r="B214">
        <v>869</v>
      </c>
      <c r="C214" t="s">
        <v>484</v>
      </c>
      <c r="D214" t="s">
        <v>485</v>
      </c>
      <c r="E214" t="s">
        <v>196</v>
      </c>
      <c r="F214" t="s">
        <v>486</v>
      </c>
      <c r="G214" t="str">
        <f>"00168955"</f>
        <v>00168955</v>
      </c>
      <c r="H214" t="s">
        <v>487</v>
      </c>
      <c r="I214">
        <v>150</v>
      </c>
      <c r="J214">
        <v>0</v>
      </c>
      <c r="K214">
        <v>0</v>
      </c>
      <c r="L214">
        <v>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Z214">
        <v>1</v>
      </c>
      <c r="AA214" t="s">
        <v>488</v>
      </c>
    </row>
    <row r="215" spans="1:27" x14ac:dyDescent="0.25">
      <c r="H215" t="s">
        <v>42</v>
      </c>
    </row>
    <row r="216" spans="1:27" x14ac:dyDescent="0.25">
      <c r="A216">
        <v>105</v>
      </c>
      <c r="B216">
        <v>706</v>
      </c>
      <c r="C216" t="s">
        <v>489</v>
      </c>
      <c r="D216" t="s">
        <v>256</v>
      </c>
      <c r="E216" t="s">
        <v>350</v>
      </c>
      <c r="F216" t="s">
        <v>490</v>
      </c>
      <c r="G216" t="str">
        <f>"201504001081"</f>
        <v>201504001081</v>
      </c>
      <c r="H216" t="s">
        <v>491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30</v>
      </c>
      <c r="W216">
        <v>210</v>
      </c>
      <c r="X216">
        <v>0</v>
      </c>
      <c r="Z216">
        <v>0</v>
      </c>
      <c r="AA216" t="s">
        <v>492</v>
      </c>
    </row>
    <row r="217" spans="1:27" x14ac:dyDescent="0.25">
      <c r="H217">
        <v>502</v>
      </c>
    </row>
    <row r="218" spans="1:27" x14ac:dyDescent="0.25">
      <c r="A218">
        <v>106</v>
      </c>
      <c r="B218">
        <v>415</v>
      </c>
      <c r="C218" t="s">
        <v>493</v>
      </c>
      <c r="D218" t="s">
        <v>88</v>
      </c>
      <c r="E218" t="s">
        <v>494</v>
      </c>
      <c r="F218" t="s">
        <v>495</v>
      </c>
      <c r="G218" t="str">
        <f>"200905000243"</f>
        <v>200905000243</v>
      </c>
      <c r="H218" t="s">
        <v>496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25</v>
      </c>
      <c r="W218">
        <v>175</v>
      </c>
      <c r="X218">
        <v>0</v>
      </c>
      <c r="Z218">
        <v>0</v>
      </c>
      <c r="AA218" t="s">
        <v>497</v>
      </c>
    </row>
    <row r="219" spans="1:27" x14ac:dyDescent="0.25">
      <c r="H219">
        <v>502</v>
      </c>
    </row>
    <row r="220" spans="1:27" x14ac:dyDescent="0.25">
      <c r="A220">
        <v>107</v>
      </c>
      <c r="B220">
        <v>632</v>
      </c>
      <c r="C220" t="s">
        <v>498</v>
      </c>
      <c r="D220" t="s">
        <v>289</v>
      </c>
      <c r="E220" t="s">
        <v>60</v>
      </c>
      <c r="F220" t="s">
        <v>499</v>
      </c>
      <c r="G220" t="str">
        <f>"00209539"</f>
        <v>00209539</v>
      </c>
      <c r="H220" t="s">
        <v>500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21</v>
      </c>
      <c r="W220">
        <v>147</v>
      </c>
      <c r="X220">
        <v>0</v>
      </c>
      <c r="Z220">
        <v>1</v>
      </c>
      <c r="AA220" t="s">
        <v>501</v>
      </c>
    </row>
    <row r="221" spans="1:27" x14ac:dyDescent="0.25">
      <c r="H221" t="s">
        <v>29</v>
      </c>
    </row>
    <row r="222" spans="1:27" x14ac:dyDescent="0.25">
      <c r="A222">
        <v>108</v>
      </c>
      <c r="B222">
        <v>437</v>
      </c>
      <c r="C222" t="s">
        <v>502</v>
      </c>
      <c r="D222" t="s">
        <v>76</v>
      </c>
      <c r="E222" t="s">
        <v>341</v>
      </c>
      <c r="F222" t="s">
        <v>503</v>
      </c>
      <c r="G222" t="str">
        <f>"00220887"</f>
        <v>00220887</v>
      </c>
      <c r="H222" t="s">
        <v>504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50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5</v>
      </c>
      <c r="W222">
        <v>35</v>
      </c>
      <c r="X222">
        <v>0</v>
      </c>
      <c r="Z222">
        <v>0</v>
      </c>
      <c r="AA222" t="s">
        <v>505</v>
      </c>
    </row>
    <row r="223" spans="1:27" x14ac:dyDescent="0.25">
      <c r="H223">
        <v>502</v>
      </c>
    </row>
    <row r="224" spans="1:27" x14ac:dyDescent="0.25">
      <c r="A224">
        <v>109</v>
      </c>
      <c r="B224">
        <v>32</v>
      </c>
      <c r="C224" t="s">
        <v>506</v>
      </c>
      <c r="D224" t="s">
        <v>76</v>
      </c>
      <c r="E224" t="s">
        <v>25</v>
      </c>
      <c r="F224" t="s">
        <v>507</v>
      </c>
      <c r="G224" t="str">
        <f>"00223816"</f>
        <v>00223816</v>
      </c>
      <c r="H224" t="s">
        <v>508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70</v>
      </c>
      <c r="O224">
        <v>30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9</v>
      </c>
      <c r="W224">
        <v>63</v>
      </c>
      <c r="X224">
        <v>0</v>
      </c>
      <c r="Z224">
        <v>0</v>
      </c>
      <c r="AA224" t="s">
        <v>509</v>
      </c>
    </row>
    <row r="225" spans="1:27" x14ac:dyDescent="0.25">
      <c r="H225">
        <v>502</v>
      </c>
    </row>
    <row r="226" spans="1:27" x14ac:dyDescent="0.25">
      <c r="A226">
        <v>110</v>
      </c>
      <c r="B226">
        <v>309</v>
      </c>
      <c r="C226" t="s">
        <v>510</v>
      </c>
      <c r="D226" t="s">
        <v>174</v>
      </c>
      <c r="E226" t="s">
        <v>350</v>
      </c>
      <c r="F226" t="s">
        <v>511</v>
      </c>
      <c r="G226" t="str">
        <f>"00223163"</f>
        <v>00223163</v>
      </c>
      <c r="H226">
        <v>759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50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9</v>
      </c>
      <c r="W226">
        <v>63</v>
      </c>
      <c r="X226">
        <v>0</v>
      </c>
      <c r="Z226">
        <v>0</v>
      </c>
      <c r="AA226">
        <v>872</v>
      </c>
    </row>
    <row r="227" spans="1:27" x14ac:dyDescent="0.25">
      <c r="H227">
        <v>502</v>
      </c>
    </row>
    <row r="228" spans="1:27" x14ac:dyDescent="0.25">
      <c r="A228">
        <v>111</v>
      </c>
      <c r="B228">
        <v>750</v>
      </c>
      <c r="C228" t="s">
        <v>512</v>
      </c>
      <c r="D228" t="s">
        <v>513</v>
      </c>
      <c r="E228" t="s">
        <v>32</v>
      </c>
      <c r="F228" t="s">
        <v>514</v>
      </c>
      <c r="G228" t="str">
        <f>"00157696"</f>
        <v>00157696</v>
      </c>
      <c r="H228" t="s">
        <v>515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15</v>
      </c>
      <c r="W228">
        <v>105</v>
      </c>
      <c r="X228">
        <v>0</v>
      </c>
      <c r="Z228">
        <v>0</v>
      </c>
      <c r="AA228" t="s">
        <v>516</v>
      </c>
    </row>
    <row r="229" spans="1:27" x14ac:dyDescent="0.25">
      <c r="H229">
        <v>502</v>
      </c>
    </row>
    <row r="230" spans="1:27" x14ac:dyDescent="0.25">
      <c r="A230">
        <v>112</v>
      </c>
      <c r="B230">
        <v>69</v>
      </c>
      <c r="C230" t="s">
        <v>517</v>
      </c>
      <c r="D230" t="s">
        <v>518</v>
      </c>
      <c r="E230" t="s">
        <v>289</v>
      </c>
      <c r="F230" t="s">
        <v>519</v>
      </c>
      <c r="G230" t="str">
        <f>"201409003057"</f>
        <v>201409003057</v>
      </c>
      <c r="H230" t="s">
        <v>520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70</v>
      </c>
      <c r="O230">
        <v>30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5</v>
      </c>
      <c r="W230">
        <v>35</v>
      </c>
      <c r="X230">
        <v>0</v>
      </c>
      <c r="Z230">
        <v>0</v>
      </c>
      <c r="AA230" t="s">
        <v>521</v>
      </c>
    </row>
    <row r="231" spans="1:27" x14ac:dyDescent="0.25">
      <c r="H231">
        <v>502</v>
      </c>
    </row>
    <row r="232" spans="1:27" x14ac:dyDescent="0.25">
      <c r="A232">
        <v>113</v>
      </c>
      <c r="B232">
        <v>209</v>
      </c>
      <c r="C232" t="s">
        <v>522</v>
      </c>
      <c r="D232" t="s">
        <v>59</v>
      </c>
      <c r="E232" t="s">
        <v>60</v>
      </c>
      <c r="F232" t="s">
        <v>523</v>
      </c>
      <c r="G232" t="str">
        <f>"00219141"</f>
        <v>00219141</v>
      </c>
      <c r="H232" t="s">
        <v>115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Z232">
        <v>0</v>
      </c>
      <c r="AA232" t="s">
        <v>524</v>
      </c>
    </row>
    <row r="233" spans="1:27" x14ac:dyDescent="0.25">
      <c r="H233">
        <v>502</v>
      </c>
    </row>
    <row r="234" spans="1:27" x14ac:dyDescent="0.25">
      <c r="A234">
        <v>114</v>
      </c>
      <c r="B234">
        <v>85</v>
      </c>
      <c r="C234" t="s">
        <v>525</v>
      </c>
      <c r="D234" t="s">
        <v>526</v>
      </c>
      <c r="E234" t="s">
        <v>25</v>
      </c>
      <c r="F234" t="s">
        <v>527</v>
      </c>
      <c r="G234" t="str">
        <f>"201412003127"</f>
        <v>201412003127</v>
      </c>
      <c r="H234" t="s">
        <v>528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Z234">
        <v>0</v>
      </c>
      <c r="AA234" t="s">
        <v>528</v>
      </c>
    </row>
    <row r="235" spans="1:27" x14ac:dyDescent="0.25">
      <c r="H235">
        <v>502</v>
      </c>
    </row>
    <row r="236" spans="1:27" x14ac:dyDescent="0.25">
      <c r="A236">
        <v>115</v>
      </c>
      <c r="B236">
        <v>568</v>
      </c>
      <c r="C236" t="s">
        <v>529</v>
      </c>
      <c r="D236" t="s">
        <v>37</v>
      </c>
      <c r="E236" t="s">
        <v>32</v>
      </c>
      <c r="F236" t="s">
        <v>530</v>
      </c>
      <c r="G236" t="str">
        <f>"00227355"</f>
        <v>00227355</v>
      </c>
      <c r="H236" t="s">
        <v>531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2</v>
      </c>
      <c r="W236">
        <v>14</v>
      </c>
      <c r="X236">
        <v>0</v>
      </c>
      <c r="Z236">
        <v>0</v>
      </c>
      <c r="AA236" t="s">
        <v>532</v>
      </c>
    </row>
    <row r="237" spans="1:27" x14ac:dyDescent="0.25">
      <c r="H237">
        <v>502</v>
      </c>
    </row>
    <row r="238" spans="1:27" x14ac:dyDescent="0.25">
      <c r="A238">
        <v>116</v>
      </c>
      <c r="B238">
        <v>48</v>
      </c>
      <c r="C238" t="s">
        <v>533</v>
      </c>
      <c r="D238" t="s">
        <v>289</v>
      </c>
      <c r="E238" t="s">
        <v>534</v>
      </c>
      <c r="F238" t="s">
        <v>535</v>
      </c>
      <c r="G238" t="str">
        <f>"00224223"</f>
        <v>00224223</v>
      </c>
      <c r="H238" t="s">
        <v>536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50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Z238">
        <v>0</v>
      </c>
      <c r="AA238" t="s">
        <v>537</v>
      </c>
    </row>
    <row r="239" spans="1:27" x14ac:dyDescent="0.25">
      <c r="H239">
        <v>502</v>
      </c>
    </row>
    <row r="240" spans="1:27" x14ac:dyDescent="0.25">
      <c r="A240">
        <v>117</v>
      </c>
      <c r="B240">
        <v>877</v>
      </c>
      <c r="C240" t="s">
        <v>538</v>
      </c>
      <c r="D240" t="s">
        <v>539</v>
      </c>
      <c r="E240" t="s">
        <v>37</v>
      </c>
      <c r="F240" t="s">
        <v>540</v>
      </c>
      <c r="G240" t="str">
        <f>"00149727"</f>
        <v>00149727</v>
      </c>
      <c r="H240" t="s">
        <v>371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24</v>
      </c>
      <c r="W240">
        <v>168</v>
      </c>
      <c r="X240">
        <v>0</v>
      </c>
      <c r="Z240">
        <v>2</v>
      </c>
      <c r="AA240" t="s">
        <v>541</v>
      </c>
    </row>
    <row r="241" spans="1:27" x14ac:dyDescent="0.25">
      <c r="H241">
        <v>502</v>
      </c>
    </row>
    <row r="242" spans="1:27" x14ac:dyDescent="0.25">
      <c r="A242">
        <v>118</v>
      </c>
      <c r="B242">
        <v>583</v>
      </c>
      <c r="C242" t="s">
        <v>542</v>
      </c>
      <c r="D242" t="s">
        <v>543</v>
      </c>
      <c r="E242" t="s">
        <v>304</v>
      </c>
      <c r="F242" t="s">
        <v>544</v>
      </c>
      <c r="G242" t="str">
        <f>"00206434"</f>
        <v>00206434</v>
      </c>
      <c r="H242" t="s">
        <v>545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6</v>
      </c>
      <c r="W242">
        <v>42</v>
      </c>
      <c r="X242">
        <v>0</v>
      </c>
      <c r="Z242">
        <v>0</v>
      </c>
      <c r="AA242" t="s">
        <v>546</v>
      </c>
    </row>
    <row r="243" spans="1:27" x14ac:dyDescent="0.25">
      <c r="H243">
        <v>502</v>
      </c>
    </row>
    <row r="244" spans="1:27" x14ac:dyDescent="0.25">
      <c r="A244">
        <v>119</v>
      </c>
      <c r="B244">
        <v>188</v>
      </c>
      <c r="C244" t="s">
        <v>547</v>
      </c>
      <c r="D244" t="s">
        <v>145</v>
      </c>
      <c r="E244" t="s">
        <v>119</v>
      </c>
      <c r="F244" t="s">
        <v>548</v>
      </c>
      <c r="G244" t="str">
        <f>"00118056"</f>
        <v>00118056</v>
      </c>
      <c r="H244" t="s">
        <v>152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Z244">
        <v>0</v>
      </c>
      <c r="AA244" t="s">
        <v>549</v>
      </c>
    </row>
    <row r="245" spans="1:27" x14ac:dyDescent="0.25">
      <c r="H245" t="s">
        <v>42</v>
      </c>
    </row>
    <row r="246" spans="1:27" x14ac:dyDescent="0.25">
      <c r="A246">
        <v>120</v>
      </c>
      <c r="B246">
        <v>593</v>
      </c>
      <c r="C246" t="s">
        <v>550</v>
      </c>
      <c r="D246" t="s">
        <v>551</v>
      </c>
      <c r="E246" t="s">
        <v>60</v>
      </c>
      <c r="F246" t="s">
        <v>552</v>
      </c>
      <c r="G246" t="str">
        <f>"00013633"</f>
        <v>00013633</v>
      </c>
      <c r="H246" t="s">
        <v>553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Z246">
        <v>0</v>
      </c>
      <c r="AA246" t="s">
        <v>554</v>
      </c>
    </row>
    <row r="247" spans="1:27" x14ac:dyDescent="0.25">
      <c r="H247">
        <v>502</v>
      </c>
    </row>
    <row r="248" spans="1:27" x14ac:dyDescent="0.25">
      <c r="A248">
        <v>121</v>
      </c>
      <c r="B248">
        <v>853</v>
      </c>
      <c r="C248" t="s">
        <v>555</v>
      </c>
      <c r="D248" t="s">
        <v>31</v>
      </c>
      <c r="E248" t="s">
        <v>70</v>
      </c>
      <c r="F248" t="s">
        <v>556</v>
      </c>
      <c r="G248" t="str">
        <f>"201402010483"</f>
        <v>201402010483</v>
      </c>
      <c r="H248" t="s">
        <v>557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9</v>
      </c>
      <c r="W248">
        <v>63</v>
      </c>
      <c r="X248">
        <v>0</v>
      </c>
      <c r="Z248">
        <v>0</v>
      </c>
      <c r="AA248" t="s">
        <v>558</v>
      </c>
    </row>
    <row r="249" spans="1:27" x14ac:dyDescent="0.25">
      <c r="H249">
        <v>502</v>
      </c>
    </row>
    <row r="250" spans="1:27" x14ac:dyDescent="0.25">
      <c r="A250">
        <v>122</v>
      </c>
      <c r="B250">
        <v>840</v>
      </c>
      <c r="C250" t="s">
        <v>559</v>
      </c>
      <c r="D250" t="s">
        <v>560</v>
      </c>
      <c r="E250" t="s">
        <v>32</v>
      </c>
      <c r="F250" t="s">
        <v>561</v>
      </c>
      <c r="G250" t="str">
        <f>"00223027"</f>
        <v>00223027</v>
      </c>
      <c r="H250" t="s">
        <v>562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50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Z250">
        <v>0</v>
      </c>
      <c r="AA250" t="s">
        <v>563</v>
      </c>
    </row>
    <row r="251" spans="1:27" x14ac:dyDescent="0.25">
      <c r="H251">
        <v>502</v>
      </c>
    </row>
    <row r="252" spans="1:27" x14ac:dyDescent="0.25">
      <c r="A252">
        <v>123</v>
      </c>
      <c r="B252">
        <v>556</v>
      </c>
      <c r="C252" t="s">
        <v>564</v>
      </c>
      <c r="D252" t="s">
        <v>25</v>
      </c>
      <c r="E252" t="s">
        <v>289</v>
      </c>
      <c r="F252" t="s">
        <v>565</v>
      </c>
      <c r="G252" t="str">
        <f>"201510003800"</f>
        <v>201510003800</v>
      </c>
      <c r="H252" t="s">
        <v>566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17</v>
      </c>
      <c r="W252">
        <v>119</v>
      </c>
      <c r="X252">
        <v>0</v>
      </c>
      <c r="Z252">
        <v>1</v>
      </c>
      <c r="AA252" t="s">
        <v>567</v>
      </c>
    </row>
    <row r="253" spans="1:27" x14ac:dyDescent="0.25">
      <c r="H253">
        <v>502</v>
      </c>
    </row>
    <row r="254" spans="1:27" x14ac:dyDescent="0.25">
      <c r="A254">
        <v>124</v>
      </c>
      <c r="B254">
        <v>354</v>
      </c>
      <c r="C254" t="s">
        <v>568</v>
      </c>
      <c r="D254" t="s">
        <v>76</v>
      </c>
      <c r="E254" t="s">
        <v>14</v>
      </c>
      <c r="F254" t="s">
        <v>569</v>
      </c>
      <c r="G254" t="str">
        <f>"201411002784"</f>
        <v>201411002784</v>
      </c>
      <c r="H254" t="s">
        <v>570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10</v>
      </c>
      <c r="W254">
        <v>70</v>
      </c>
      <c r="X254">
        <v>0</v>
      </c>
      <c r="Z254">
        <v>0</v>
      </c>
      <c r="AA254" t="s">
        <v>571</v>
      </c>
    </row>
    <row r="255" spans="1:27" x14ac:dyDescent="0.25">
      <c r="H255">
        <v>502</v>
      </c>
    </row>
    <row r="256" spans="1:27" x14ac:dyDescent="0.25">
      <c r="A256">
        <v>125</v>
      </c>
      <c r="B256">
        <v>280</v>
      </c>
      <c r="C256" t="s">
        <v>572</v>
      </c>
      <c r="D256" t="s">
        <v>573</v>
      </c>
      <c r="E256" t="s">
        <v>186</v>
      </c>
      <c r="F256" t="s">
        <v>574</v>
      </c>
      <c r="G256" t="str">
        <f>"201406011659"</f>
        <v>201406011659</v>
      </c>
      <c r="H256" t="s">
        <v>491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Z256">
        <v>0</v>
      </c>
      <c r="AA256" t="s">
        <v>575</v>
      </c>
    </row>
    <row r="257" spans="1:27" x14ac:dyDescent="0.25">
      <c r="H257" t="s">
        <v>576</v>
      </c>
    </row>
    <row r="258" spans="1:27" x14ac:dyDescent="0.25">
      <c r="A258">
        <v>126</v>
      </c>
      <c r="B258">
        <v>663</v>
      </c>
      <c r="C258" t="s">
        <v>577</v>
      </c>
      <c r="D258" t="s">
        <v>60</v>
      </c>
      <c r="E258" t="s">
        <v>578</v>
      </c>
      <c r="F258" t="s">
        <v>579</v>
      </c>
      <c r="G258" t="str">
        <f>"00114444"</f>
        <v>00114444</v>
      </c>
      <c r="H258" t="s">
        <v>580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Z258">
        <v>0</v>
      </c>
      <c r="AA258" t="s">
        <v>581</v>
      </c>
    </row>
    <row r="259" spans="1:27" x14ac:dyDescent="0.25">
      <c r="H259">
        <v>502</v>
      </c>
    </row>
    <row r="260" spans="1:27" x14ac:dyDescent="0.25">
      <c r="A260">
        <v>127</v>
      </c>
      <c r="B260">
        <v>98</v>
      </c>
      <c r="C260" t="s">
        <v>340</v>
      </c>
      <c r="D260" t="s">
        <v>582</v>
      </c>
      <c r="E260" t="s">
        <v>50</v>
      </c>
      <c r="F260" t="s">
        <v>583</v>
      </c>
      <c r="G260" t="str">
        <f>"00225759"</f>
        <v>00225759</v>
      </c>
      <c r="H260" t="s">
        <v>584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50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Z260">
        <v>2</v>
      </c>
      <c r="AA260" t="s">
        <v>585</v>
      </c>
    </row>
    <row r="261" spans="1:27" x14ac:dyDescent="0.25">
      <c r="H261">
        <v>502</v>
      </c>
    </row>
    <row r="262" spans="1:27" x14ac:dyDescent="0.25">
      <c r="A262">
        <v>128</v>
      </c>
      <c r="B262">
        <v>434</v>
      </c>
      <c r="C262" t="s">
        <v>586</v>
      </c>
      <c r="D262" t="s">
        <v>37</v>
      </c>
      <c r="E262" t="s">
        <v>65</v>
      </c>
      <c r="F262" t="s">
        <v>587</v>
      </c>
      <c r="G262" t="str">
        <f>"00218110"</f>
        <v>00218110</v>
      </c>
      <c r="H262" t="s">
        <v>376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Z262">
        <v>0</v>
      </c>
      <c r="AA262" t="s">
        <v>588</v>
      </c>
    </row>
    <row r="263" spans="1:27" x14ac:dyDescent="0.25">
      <c r="H263" t="s">
        <v>203</v>
      </c>
    </row>
    <row r="264" spans="1:27" x14ac:dyDescent="0.25">
      <c r="A264">
        <v>129</v>
      </c>
      <c r="B264">
        <v>665</v>
      </c>
      <c r="C264" t="s">
        <v>589</v>
      </c>
      <c r="D264" t="s">
        <v>150</v>
      </c>
      <c r="E264" t="s">
        <v>590</v>
      </c>
      <c r="F264" t="s">
        <v>591</v>
      </c>
      <c r="G264" t="str">
        <f>"00131195"</f>
        <v>00131195</v>
      </c>
      <c r="H264">
        <v>715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Z264">
        <v>1</v>
      </c>
      <c r="AA264">
        <v>715</v>
      </c>
    </row>
    <row r="265" spans="1:27" x14ac:dyDescent="0.25">
      <c r="H265" t="s">
        <v>29</v>
      </c>
    </row>
    <row r="267" spans="1:27" x14ac:dyDescent="0.25">
      <c r="A267" t="s">
        <v>592</v>
      </c>
    </row>
    <row r="268" spans="1:27" x14ac:dyDescent="0.25">
      <c r="A268" t="s">
        <v>593</v>
      </c>
    </row>
    <row r="269" spans="1:27" x14ac:dyDescent="0.25">
      <c r="A269" t="s">
        <v>594</v>
      </c>
    </row>
    <row r="270" spans="1:27" x14ac:dyDescent="0.25">
      <c r="A270" t="s">
        <v>595</v>
      </c>
    </row>
    <row r="271" spans="1:27" x14ac:dyDescent="0.25">
      <c r="A271" t="s">
        <v>596</v>
      </c>
    </row>
    <row r="272" spans="1:27" x14ac:dyDescent="0.25">
      <c r="A272" t="s">
        <v>597</v>
      </c>
    </row>
    <row r="273" spans="1:1" x14ac:dyDescent="0.25">
      <c r="A273" t="s">
        <v>598</v>
      </c>
    </row>
    <row r="274" spans="1:1" x14ac:dyDescent="0.25">
      <c r="A274" t="s">
        <v>599</v>
      </c>
    </row>
    <row r="275" spans="1:1" x14ac:dyDescent="0.25">
      <c r="A275" t="s">
        <v>600</v>
      </c>
    </row>
    <row r="276" spans="1:1" x14ac:dyDescent="0.25">
      <c r="A276" t="s">
        <v>601</v>
      </c>
    </row>
    <row r="277" spans="1:1" x14ac:dyDescent="0.25">
      <c r="A277" t="s">
        <v>602</v>
      </c>
    </row>
    <row r="278" spans="1:1" x14ac:dyDescent="0.25">
      <c r="A278" t="s">
        <v>603</v>
      </c>
    </row>
    <row r="279" spans="1:1" x14ac:dyDescent="0.25">
      <c r="A279" t="s">
        <v>604</v>
      </c>
    </row>
    <row r="280" spans="1:1" x14ac:dyDescent="0.25">
      <c r="A280" t="s">
        <v>605</v>
      </c>
    </row>
    <row r="281" spans="1:1" x14ac:dyDescent="0.25">
      <c r="A281" t="s">
        <v>606</v>
      </c>
    </row>
    <row r="282" spans="1:1" x14ac:dyDescent="0.25">
      <c r="A282" t="s">
        <v>607</v>
      </c>
    </row>
    <row r="283" spans="1:1" x14ac:dyDescent="0.25">
      <c r="A283" t="s">
        <v>608</v>
      </c>
    </row>
    <row r="284" spans="1:1" x14ac:dyDescent="0.25">
      <c r="A284" t="s">
        <v>609</v>
      </c>
    </row>
    <row r="285" spans="1:1" x14ac:dyDescent="0.25">
      <c r="A285" t="s">
        <v>610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2018-11-01T08:24:10Z</dcterms:created>
  <dcterms:modified xsi:type="dcterms:W3CDTF">2018-11-01T08:24:11Z</dcterms:modified>
</cp:coreProperties>
</file>