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46" i="1" l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<sst xmlns="http://schemas.openxmlformats.org/spreadsheetml/2006/main" count="428" uniqueCount="356">
  <si>
    <t>ΠΛΗΡΩΣΗ ΘΕΣΕΩΝ ΜΕ ΣΕΙΡΑ ΠΡΟΤΕΡΑΙΟΤΗΤΑΣ (ΑΡΘΡΟ 18/Ν. 2190/1994) ΠΡΟΚΗΡΥΞΗ : 13Κ/2017</t>
  </si>
  <si>
    <t>ΣΕΙΡΑ ΚΑΤΑΤΑΞΗΣ (ΚΥΡΙΟΣ)</t>
  </si>
  <si>
    <t>ΤΕΧΝΟΛΟΓΙΚΗΣ ΕΚΠΑΙΔΕΥΣΗΣ (ΤΕ)</t>
  </si>
  <si>
    <t>ΓΕΝΙΚΕΣ ΘΕΣΕΙΣ ΜΕ ΕΜΠΕΙΡΙΑ</t>
  </si>
  <si>
    <t>ΤΕ ΔΙΟΙΚΗΤΙΚΟΥ/ΔΙΟΙΚΗΣΗΣ ΜΟΝΑΔΩΝ ΥΓΕΙΑΣ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</si>
  <si>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</si>
  <si>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</si>
  <si>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</si>
  <si>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</si>
  <si>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</si>
  <si>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</si>
  <si>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</si>
  <si>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</si>
  <si>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ΠΑΙΛΑΣ</t>
  </si>
  <si>
    <t>ΚΥΡΙΑΚΟΣ</t>
  </si>
  <si>
    <t>ΙΩΑΝΝΗΣ</t>
  </si>
  <si>
    <t>ΑΙ545127</t>
  </si>
  <si>
    <t>794,2</t>
  </si>
  <si>
    <t>1652,2</t>
  </si>
  <si>
    <t>ΚΑΡΒΟΥΝΙΑΡΗ</t>
  </si>
  <si>
    <t>ΑΙΚΑΤΕΡΙΝΗ</t>
  </si>
  <si>
    <t>ΧΡΗΣΤΟΣ</t>
  </si>
  <si>
    <t>Φ288233</t>
  </si>
  <si>
    <t>ΡΑΥΤΟΠΟΥΛΟΥ</t>
  </si>
  <si>
    <t>ΟΛΙΒΙΑ</t>
  </si>
  <si>
    <t>ΓΕΩΡΓΙΟΣ</t>
  </si>
  <si>
    <t>ΑΕ782020</t>
  </si>
  <si>
    <t>722,7</t>
  </si>
  <si>
    <t>1610,7</t>
  </si>
  <si>
    <t>ΒΑΣΙΛΕΙΑΔΟΥ</t>
  </si>
  <si>
    <t>ΣΟΦΙΑ</t>
  </si>
  <si>
    <t>ΔΗΜΗΤΡΙΟΣ</t>
  </si>
  <si>
    <t>ΑΚ818488</t>
  </si>
  <si>
    <t>788,7</t>
  </si>
  <si>
    <t>1606,7</t>
  </si>
  <si>
    <t>ΑΝΤΩΝΟΠΟΥΛΟΥ</t>
  </si>
  <si>
    <t>ΒΑΣΙΛΙΚΗ</t>
  </si>
  <si>
    <t>ΝΙΚΟΛΑΟΣ</t>
  </si>
  <si>
    <t>ΑΑ433201</t>
  </si>
  <si>
    <t>733,7</t>
  </si>
  <si>
    <t>1571,7</t>
  </si>
  <si>
    <t>ΔΑΡΔΑΝΗ</t>
  </si>
  <si>
    <t xml:space="preserve">ΑΛΕΞΑΝΔΡΑ </t>
  </si>
  <si>
    <t xml:space="preserve">ΗΛΙΑΣ </t>
  </si>
  <si>
    <t>ΑΗ101787</t>
  </si>
  <si>
    <t>744,7</t>
  </si>
  <si>
    <t>1562,7</t>
  </si>
  <si>
    <t>ΤΑΟΥΣΑΚΟΥ</t>
  </si>
  <si>
    <t>ΕΥΑΓΓΕΛΙΑ</t>
  </si>
  <si>
    <t>ΠΑΝΑΓΙΩΤΗΣ</t>
  </si>
  <si>
    <t>ΑΖ598556</t>
  </si>
  <si>
    <t>776,6</t>
  </si>
  <si>
    <t>1517,6</t>
  </si>
  <si>
    <t>ΚΑΡΑΤΑΣΟΣ</t>
  </si>
  <si>
    <t>ΚΩΝΣΤΑΝΤΙΝΟΣ</t>
  </si>
  <si>
    <t>Χ275575</t>
  </si>
  <si>
    <t>845,9</t>
  </si>
  <si>
    <t>1503,9</t>
  </si>
  <si>
    <t>ΒΑΡΔΑΚΗ</t>
  </si>
  <si>
    <t>ΘΕΑΝΩ</t>
  </si>
  <si>
    <t>ΜΕΝΕΛΑΟΣ</t>
  </si>
  <si>
    <t>ΑΗ003806</t>
  </si>
  <si>
    <t>809,6</t>
  </si>
  <si>
    <t>1477,6</t>
  </si>
  <si>
    <t>ΚΑΡΟΥΚΗ</t>
  </si>
  <si>
    <t>ΔΕΣΠΟΙΝΑ</t>
  </si>
  <si>
    <t>ΧΑΡΑΛΑΜΠΟΣ</t>
  </si>
  <si>
    <t>ΑΗ007862</t>
  </si>
  <si>
    <t>717,2</t>
  </si>
  <si>
    <t>1435,2</t>
  </si>
  <si>
    <t>ΦΙΛΙΝΗΣ</t>
  </si>
  <si>
    <t>ΑΝΔΡΙΑΝΟΣ</t>
  </si>
  <si>
    <t>ΑΙ059469</t>
  </si>
  <si>
    <t>786,5</t>
  </si>
  <si>
    <t>1434,5</t>
  </si>
  <si>
    <t>ΔΑΙΡΗ</t>
  </si>
  <si>
    <t>ΜΑΡΙΝΑ</t>
  </si>
  <si>
    <t>Φ039182</t>
  </si>
  <si>
    <t>ΒΑΣΙΛΑΚΗ</t>
  </si>
  <si>
    <t>ΑΙΜΙΛΙΑ</t>
  </si>
  <si>
    <t>ΜΙΧΑΗΛ</t>
  </si>
  <si>
    <t>ΑΜ094386</t>
  </si>
  <si>
    <t>785,4</t>
  </si>
  <si>
    <t>1403,4</t>
  </si>
  <si>
    <t>ΚΑΝΝΟΣ</t>
  </si>
  <si>
    <t>ΣΤΥΛΙΑΝΟΣ</t>
  </si>
  <si>
    <t>ΕΥΣΤΡΑΤΙΟΣ</t>
  </si>
  <si>
    <t>ΑΙ619818</t>
  </si>
  <si>
    <t>732,6</t>
  </si>
  <si>
    <t>1350,6</t>
  </si>
  <si>
    <t>ΤΖΙΜΠΛΑΚΑΚΗ</t>
  </si>
  <si>
    <t>ΝΙΚΗ</t>
  </si>
  <si>
    <t>ΑΒ961659</t>
  </si>
  <si>
    <t>707,3</t>
  </si>
  <si>
    <t>1325,3</t>
  </si>
  <si>
    <t>ΚΟΥΚΟΥΝΑΡΑΚΗΣ</t>
  </si>
  <si>
    <t>ΠΑΥΛΟΣ</t>
  </si>
  <si>
    <t>Χ034693</t>
  </si>
  <si>
    <t>651,2</t>
  </si>
  <si>
    <t>1309,2</t>
  </si>
  <si>
    <t>ΤΣΙΦΤΣΙΑΝ</t>
  </si>
  <si>
    <t>ΑΝΔΡΕΑΣ</t>
  </si>
  <si>
    <t>ΘΩΜΑΣ</t>
  </si>
  <si>
    <t>ΑΜ235068</t>
  </si>
  <si>
    <t>652,3</t>
  </si>
  <si>
    <t>1291,3</t>
  </si>
  <si>
    <t>ΑΝΤΩΝΙΟΥ</t>
  </si>
  <si>
    <t>ΓΕΩΡΓΙΑ</t>
  </si>
  <si>
    <t>ΑΙ126511</t>
  </si>
  <si>
    <t>ΜΠΑΡΙΩΤΑΚΗ</t>
  </si>
  <si>
    <t>ΜΑΡΙΑ</t>
  </si>
  <si>
    <t>ΑΗ070495</t>
  </si>
  <si>
    <t>658,9</t>
  </si>
  <si>
    <t>1276,9</t>
  </si>
  <si>
    <t>ΜΠΟΥΡΙΤΗ</t>
  </si>
  <si>
    <t>ΕΛΕΥΘΕΡΙΑ</t>
  </si>
  <si>
    <t>ΘΕΟΔΩΡΟΣ</t>
  </si>
  <si>
    <t>Χ524340</t>
  </si>
  <si>
    <t>644,6</t>
  </si>
  <si>
    <t>1262,6</t>
  </si>
  <si>
    <t>ΚΗΠΟΥ</t>
  </si>
  <si>
    <t>ΑΝΔΡΙΑΝΗ</t>
  </si>
  <si>
    <t>ΣΠΥΡΙΔΩΝ</t>
  </si>
  <si>
    <t>ΑΙ960089</t>
  </si>
  <si>
    <t>705,1</t>
  </si>
  <si>
    <t>1260,1</t>
  </si>
  <si>
    <t>ΜΙΝΤΖΙΚΟΣ</t>
  </si>
  <si>
    <t>ΒΑΣΙΛΕΙΟΣ</t>
  </si>
  <si>
    <t>ΟΔΥΣΣΕΑΣ</t>
  </si>
  <si>
    <t>ΑΕ124932</t>
  </si>
  <si>
    <t>690,8</t>
  </si>
  <si>
    <t>1247,8</t>
  </si>
  <si>
    <t>ΣΟΥΛΟΥΤΑΣ</t>
  </si>
  <si>
    <t>ΛΟΥΚΑΣ</t>
  </si>
  <si>
    <t>ΑΖ536150</t>
  </si>
  <si>
    <t>740,3</t>
  </si>
  <si>
    <t>1227,3</t>
  </si>
  <si>
    <t>ΧΡΗΣΤΟΥ</t>
  </si>
  <si>
    <t>ΑΙ808490</t>
  </si>
  <si>
    <t>938,3</t>
  </si>
  <si>
    <t>1208,3</t>
  </si>
  <si>
    <t>ΤΣΙΑΝΤΟΥΛΗ</t>
  </si>
  <si>
    <t>ΕΥΘΥΜΙΑ</t>
  </si>
  <si>
    <t>Ρ887500</t>
  </si>
  <si>
    <t>ΠΑΠΑΚΩΝΣΤΑΝΤΗ</t>
  </si>
  <si>
    <t>ΧΑΡΑ</t>
  </si>
  <si>
    <t>ΑΙ082891</t>
  </si>
  <si>
    <t>849,2</t>
  </si>
  <si>
    <t>1189,2</t>
  </si>
  <si>
    <t>ΚΟΥΤΣΟΥΜΠΟΥ</t>
  </si>
  <si>
    <t>ΕΙΡΗΝΗ</t>
  </si>
  <si>
    <t>ΑΙ135986</t>
  </si>
  <si>
    <t>812,9</t>
  </si>
  <si>
    <t>1180,9</t>
  </si>
  <si>
    <t>ΠΟΛΥΧΡΟΝΟΠΟΥΛΟΥ</t>
  </si>
  <si>
    <t>ΕΛΕΝΗ</t>
  </si>
  <si>
    <t>ΜΑΡΙΝΗΣ</t>
  </si>
  <si>
    <t>ΑΒ782104</t>
  </si>
  <si>
    <t>669,9</t>
  </si>
  <si>
    <t>1163,9</t>
  </si>
  <si>
    <t>ΛΟΓΟΘΕΤΗ</t>
  </si>
  <si>
    <t>ΣΕΒΑΣΤΗ</t>
  </si>
  <si>
    <t>Χ421122</t>
  </si>
  <si>
    <t>727,1</t>
  </si>
  <si>
    <t>1163,1</t>
  </si>
  <si>
    <t>ΨΥΡΡΗΣ</t>
  </si>
  <si>
    <t>ΑΝΤΩΝΙΟΣ</t>
  </si>
  <si>
    <t>ΑΚ845718</t>
  </si>
  <si>
    <t>969,1</t>
  </si>
  <si>
    <t>1153,1</t>
  </si>
  <si>
    <t>ΚΑΤΣΟΥΛΙΔΗ</t>
  </si>
  <si>
    <t>ΔΗΜΗΤΡΑ</t>
  </si>
  <si>
    <t>ΑΕ757208</t>
  </si>
  <si>
    <t>738,1</t>
  </si>
  <si>
    <t>1145,1</t>
  </si>
  <si>
    <t>ΣΕΒΑΣΤΙΑΔΟΥ</t>
  </si>
  <si>
    <t>ΜΑΡΘΑ</t>
  </si>
  <si>
    <t>ΘΕΜΙΣΤΟΚΛΗΣ</t>
  </si>
  <si>
    <t>ΑΒ010724</t>
  </si>
  <si>
    <t>706,2</t>
  </si>
  <si>
    <t>1121,2</t>
  </si>
  <si>
    <t>ΑΝΑΣΤΑΣΙΟΥ</t>
  </si>
  <si>
    <t>Χ030082</t>
  </si>
  <si>
    <t>ΑΓΓΕΛΗ</t>
  </si>
  <si>
    <t>ΚΑΛΛΙΟΠΗ</t>
  </si>
  <si>
    <t>Χ415360</t>
  </si>
  <si>
    <t>695,2</t>
  </si>
  <si>
    <t>1101,2</t>
  </si>
  <si>
    <t>ΘΕΟΤΟΚΑΣ</t>
  </si>
  <si>
    <t>ΣΤΕΦΑΝΟΣ</t>
  </si>
  <si>
    <t>ΙΣΙΔΩΡΟΣ</t>
  </si>
  <si>
    <t>Χ048172</t>
  </si>
  <si>
    <t>1100,7</t>
  </si>
  <si>
    <t>ΜΠΙΛΙΑ</t>
  </si>
  <si>
    <t>ΑΜ619844</t>
  </si>
  <si>
    <t>816,2</t>
  </si>
  <si>
    <t>1098,2</t>
  </si>
  <si>
    <t>ΒΑΣΣΑΛΟΥ</t>
  </si>
  <si>
    <t>ΕΜΜΑΝΟΥΗΛ</t>
  </si>
  <si>
    <t>ΑΚ467565</t>
  </si>
  <si>
    <t>764,5</t>
  </si>
  <si>
    <t>1064,5</t>
  </si>
  <si>
    <t>ΘΩΜΟΠΟΥΛΟΥ</t>
  </si>
  <si>
    <t>ΠΗΝΕΛΟΠΗ</t>
  </si>
  <si>
    <t>ΑΗ730153</t>
  </si>
  <si>
    <t>799,7</t>
  </si>
  <si>
    <t>1050,7</t>
  </si>
  <si>
    <t>ΝΤΟΜΠΡΕ</t>
  </si>
  <si>
    <t>ΚΑΡΜΕΝ ΛΙΛΙΑΝΑ</t>
  </si>
  <si>
    <t>ΑΝΕΥ</t>
  </si>
  <si>
    <t>ΑΜ570520</t>
  </si>
  <si>
    <t>854,7</t>
  </si>
  <si>
    <t>1039,7</t>
  </si>
  <si>
    <t>ΚΡΗΤΙΚΟΥ</t>
  </si>
  <si>
    <t>ΝΙΚΟΛΕΤΑ ΑΓΑΘΗ</t>
  </si>
  <si>
    <t>ΑΒ950630</t>
  </si>
  <si>
    <t>1037,2</t>
  </si>
  <si>
    <t>ΠΛΙΑΤΣΙΚΑΣ</t>
  </si>
  <si>
    <t>ΑΙΜΙΛΙΑΝΟΣ</t>
  </si>
  <si>
    <t>ΧΡΙΣΤΟΔΟΥΛΟΣ</t>
  </si>
  <si>
    <t>ΑΒ017752</t>
  </si>
  <si>
    <t>699,6</t>
  </si>
  <si>
    <t>1027,6</t>
  </si>
  <si>
    <t>ΧΙΩΝΗ</t>
  </si>
  <si>
    <t>ΝΙΝΑ</t>
  </si>
  <si>
    <t>ΑΙ216283</t>
  </si>
  <si>
    <t>800,8</t>
  </si>
  <si>
    <t>1019,8</t>
  </si>
  <si>
    <t>ΜΑΝΤΕΒΑΣ</t>
  </si>
  <si>
    <t>Χ926144</t>
  </si>
  <si>
    <t>689,7</t>
  </si>
  <si>
    <t>1002,7</t>
  </si>
  <si>
    <t>ΛΥΜΠΕΡΟΠΟΥΛΟΣ</t>
  </si>
  <si>
    <t>ΒΑΙΟΣ</t>
  </si>
  <si>
    <t>Ρ818460</t>
  </si>
  <si>
    <t>734,8</t>
  </si>
  <si>
    <t>980,8</t>
  </si>
  <si>
    <t>ΚΑΨΟΠΟΥΛΟΣ</t>
  </si>
  <si>
    <t>ΑΘΑΝΑΣΙΟΣ</t>
  </si>
  <si>
    <t>ΑΑ376166</t>
  </si>
  <si>
    <t>711,7</t>
  </si>
  <si>
    <t>976,7</t>
  </si>
  <si>
    <t>ΝΤΑΒΑΤΖΙΚΟΣ</t>
  </si>
  <si>
    <t>ΑΝΑΣΤΑΣΙΟΣ</t>
  </si>
  <si>
    <t>Χ031010</t>
  </si>
  <si>
    <t>ΨΑΛΤΗ</t>
  </si>
  <si>
    <t>ΑΕ006787</t>
  </si>
  <si>
    <t>840,4</t>
  </si>
  <si>
    <t>961,4</t>
  </si>
  <si>
    <t>ΧΕΙΝΟΠΩΡΟΥ</t>
  </si>
  <si>
    <t>ΠΑΝΑΓΙΩΤΑ</t>
  </si>
  <si>
    <t>ΑΑ307934</t>
  </si>
  <si>
    <t>ΜΠΑΡΜΠΑΡΟΥΣΗ</t>
  </si>
  <si>
    <t>ΧΡΙΣΤΙΝΑ</t>
  </si>
  <si>
    <t>ΑΙ502772</t>
  </si>
  <si>
    <t>778,8</t>
  </si>
  <si>
    <t>928,8</t>
  </si>
  <si>
    <t>ΧΑΤΖΗΙΑΚΩΒΟΥ</t>
  </si>
  <si>
    <t>ΑΕ627524</t>
  </si>
  <si>
    <t>911,7</t>
  </si>
  <si>
    <t>ΑΣΑΛΟΥΜΙΔΟΥ</t>
  </si>
  <si>
    <t>ΖΩΗ</t>
  </si>
  <si>
    <t>ΑΙ867689</t>
  </si>
  <si>
    <t>771,1</t>
  </si>
  <si>
    <t>890,1</t>
  </si>
  <si>
    <t>ΠΑΛΙΔΗΣ</t>
  </si>
  <si>
    <t>Χ274471</t>
  </si>
  <si>
    <t>869,6</t>
  </si>
  <si>
    <t>ΚΩΝΣΤΑΝΤΟΠΟΥΛΟΥ</t>
  </si>
  <si>
    <t>ΑΕ751407</t>
  </si>
  <si>
    <t>797,5</t>
  </si>
  <si>
    <t>867,5</t>
  </si>
  <si>
    <t xml:space="preserve">ΠΑΠΑΝΙΚΟΛΑΟΥ </t>
  </si>
  <si>
    <t>ΜΙΡΕΛΛΑ</t>
  </si>
  <si>
    <t>ΑΒ400917</t>
  </si>
  <si>
    <t>ΣΥΜΕΩΝΙΔΗΣ</t>
  </si>
  <si>
    <t>ΗΡΑΚΛΗΣ</t>
  </si>
  <si>
    <t>ΑΖ391523</t>
  </si>
  <si>
    <t>821,7</t>
  </si>
  <si>
    <t>851,7</t>
  </si>
  <si>
    <t>ΜΠΟΓΙΑΤΖΟΓΛΟΥ</t>
  </si>
  <si>
    <t>ΣΑΒΒΑΣ</t>
  </si>
  <si>
    <t>ΑΝ433757</t>
  </si>
  <si>
    <t>677,6</t>
  </si>
  <si>
    <t>842,6</t>
  </si>
  <si>
    <t>ΔΗΜΗΤΡΙΑΔΗ</t>
  </si>
  <si>
    <t>ΑΣΠΑΣΙΑ</t>
  </si>
  <si>
    <t>ΛΑΖΑΡΟΣ</t>
  </si>
  <si>
    <t>ΑΕ530370</t>
  </si>
  <si>
    <t>784,3</t>
  </si>
  <si>
    <t>834,3</t>
  </si>
  <si>
    <t>ΠΑΠΑΔΟΠΟΥΛΟΥ</t>
  </si>
  <si>
    <t>ΑΚ516748</t>
  </si>
  <si>
    <t>790,9</t>
  </si>
  <si>
    <t>820,9</t>
  </si>
  <si>
    <t>ΤΑΓΚΑ</t>
  </si>
  <si>
    <t>ΜΑΡΙΑΝΝΑ</t>
  </si>
  <si>
    <t>Ρ952518</t>
  </si>
  <si>
    <t>590,7</t>
  </si>
  <si>
    <t>816,7</t>
  </si>
  <si>
    <t>ΚΟΥΡΣΑΡΑΚΟΣ</t>
  </si>
  <si>
    <t>ΑΜ861329</t>
  </si>
  <si>
    <t>655,6</t>
  </si>
  <si>
    <t>811,6</t>
  </si>
  <si>
    <t>ΚΑΜΑΚΑΡΗ</t>
  </si>
  <si>
    <t>ΧΡΥΣΑΝΘΗ</t>
  </si>
  <si>
    <t>ΑΖ996886</t>
  </si>
  <si>
    <t>809,7</t>
  </si>
  <si>
    <t>ΣΤΑΥΡΟΠΟΥΛΟΣ</t>
  </si>
  <si>
    <t>ΑΒ491187</t>
  </si>
  <si>
    <t>735,9</t>
  </si>
  <si>
    <t>807,9</t>
  </si>
  <si>
    <t>ΚΑΚΟΥΛΙΔΗ</t>
  </si>
  <si>
    <t>ΑΙ519166</t>
  </si>
  <si>
    <t>ΠΕΤΑΛΟΥΔΗΣ</t>
  </si>
  <si>
    <t>ΑΖ897996</t>
  </si>
  <si>
    <t>ΧΑΙΚΑΛΗ</t>
  </si>
  <si>
    <t>ΦΙΛΙΑ</t>
  </si>
  <si>
    <t>ΑΝ128439</t>
  </si>
  <si>
    <t>ΤΣΑΤΣΑΡΗ</t>
  </si>
  <si>
    <t>Χ717634</t>
  </si>
  <si>
    <t>719,4</t>
  </si>
  <si>
    <t>769,4</t>
  </si>
  <si>
    <t>ΤΟΚΑ</t>
  </si>
  <si>
    <t>ΑΡΙΣΤΕΙΔΗΣ</t>
  </si>
  <si>
    <t>Φ059337</t>
  </si>
  <si>
    <t>666,6</t>
  </si>
  <si>
    <t>766,6</t>
  </si>
  <si>
    <t>ΚΟΤΛΙΤΣΑ</t>
  </si>
  <si>
    <t>Χ876068</t>
  </si>
  <si>
    <t>752,7</t>
  </si>
  <si>
    <t>ΚΩΤΣΙΑ</t>
  </si>
  <si>
    <t>ΑΑ101898</t>
  </si>
  <si>
    <t>749,4</t>
  </si>
  <si>
    <t>ΚΑΡΑΜΑΝΗΣ</t>
  </si>
  <si>
    <t>ΜΑΡΙΟΣ</t>
  </si>
  <si>
    <t>ΑΙ209678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</si>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</sst>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67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64</v>
      </c>
      <c r="C8" t="s">
        <v>13</v>
      </c>
      <c r="D8" t="s">
        <v>14</v>
      </c>
      <c r="E8" t="s">
        <v>15</v>
      </c>
      <c r="F8" t="s">
        <v>16</v>
      </c>
      <c r="G8" t="str">
        <f>"00149705"</f>
        <v>00149705</v>
      </c>
      <c r="H8" t="s">
        <v>17</v>
      </c>
      <c r="I8">
        <v>0</v>
      </c>
      <c r="J8">
        <v>0</v>
      </c>
      <c r="K8">
        <v>0</v>
      </c>
      <c r="L8">
        <v>200</v>
      </c>
      <c r="M8">
        <v>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84</v>
      </c>
      <c r="W8">
        <v>588</v>
      </c>
      <c r="X8">
        <v>0</v>
      </c>
      <c r="Z8">
        <v>0</v>
      </c>
      <c r="AA8" t="s">
        <v>18</v>
      </c>
    </row>
    <row r="9" spans="1:27" x14ac:dyDescent="0.25">
      <c r="H9">
        <v>601</v>
      </c>
    </row>
    <row r="10" spans="1:27" x14ac:dyDescent="0.25">
      <c r="A10">
        <v>2</v>
      </c>
      <c r="B10">
        <v>200</v>
      </c>
      <c r="C10" t="s">
        <v>19</v>
      </c>
      <c r="D10" t="s">
        <v>20</v>
      </c>
      <c r="E10" t="s">
        <v>21</v>
      </c>
      <c r="F10" t="s">
        <v>22</v>
      </c>
      <c r="G10" t="str">
        <f>"201511029339"</f>
        <v>201511029339</v>
      </c>
      <c r="H10">
        <v>1100</v>
      </c>
      <c r="I10">
        <v>0</v>
      </c>
      <c r="J10">
        <v>0</v>
      </c>
      <c r="K10">
        <v>0</v>
      </c>
      <c r="L10">
        <v>200</v>
      </c>
      <c r="M10">
        <v>30</v>
      </c>
      <c r="N10">
        <v>30</v>
      </c>
      <c r="O10">
        <v>30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33</v>
      </c>
      <c r="W10">
        <v>231</v>
      </c>
      <c r="X10">
        <v>0</v>
      </c>
      <c r="Z10">
        <v>0</v>
      </c>
      <c r="AA10">
        <v>1621</v>
      </c>
    </row>
    <row r="11" spans="1:27" x14ac:dyDescent="0.25">
      <c r="H11">
        <v>601</v>
      </c>
    </row>
    <row r="12" spans="1:27" x14ac:dyDescent="0.25">
      <c r="A12">
        <v>3</v>
      </c>
      <c r="B12">
        <v>196</v>
      </c>
      <c r="C12" t="s">
        <v>23</v>
      </c>
      <c r="D12" t="s">
        <v>24</v>
      </c>
      <c r="E12" t="s">
        <v>25</v>
      </c>
      <c r="F12" t="s">
        <v>26</v>
      </c>
      <c r="G12" t="str">
        <f>"00143079"</f>
        <v>00143079</v>
      </c>
      <c r="H12" t="s">
        <v>27</v>
      </c>
      <c r="I12">
        <v>0</v>
      </c>
      <c r="J12">
        <v>0</v>
      </c>
      <c r="K12">
        <v>0</v>
      </c>
      <c r="L12">
        <v>200</v>
      </c>
      <c r="M12">
        <v>0</v>
      </c>
      <c r="N12">
        <v>70</v>
      </c>
      <c r="O12">
        <v>30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0</v>
      </c>
      <c r="AA12" t="s">
        <v>28</v>
      </c>
    </row>
    <row r="13" spans="1:27" x14ac:dyDescent="0.25">
      <c r="H13">
        <v>601</v>
      </c>
    </row>
    <row r="14" spans="1:27" x14ac:dyDescent="0.25">
      <c r="A14">
        <v>4</v>
      </c>
      <c r="B14">
        <v>244</v>
      </c>
      <c r="C14" t="s">
        <v>29</v>
      </c>
      <c r="D14" t="s">
        <v>30</v>
      </c>
      <c r="E14" t="s">
        <v>31</v>
      </c>
      <c r="F14" t="s">
        <v>32</v>
      </c>
      <c r="G14" t="str">
        <f>"00224053"</f>
        <v>00224053</v>
      </c>
      <c r="H14" t="s">
        <v>33</v>
      </c>
      <c r="I14">
        <v>0</v>
      </c>
      <c r="J14">
        <v>0</v>
      </c>
      <c r="K14">
        <v>0</v>
      </c>
      <c r="L14">
        <v>200</v>
      </c>
      <c r="M14">
        <v>0</v>
      </c>
      <c r="N14">
        <v>30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84</v>
      </c>
      <c r="W14">
        <v>588</v>
      </c>
      <c r="X14">
        <v>0</v>
      </c>
      <c r="Z14">
        <v>0</v>
      </c>
      <c r="AA14" t="s">
        <v>34</v>
      </c>
    </row>
    <row r="15" spans="1:27" x14ac:dyDescent="0.25">
      <c r="H15">
        <v>601</v>
      </c>
    </row>
    <row r="16" spans="1:27" x14ac:dyDescent="0.25">
      <c r="A16">
        <v>5</v>
      </c>
      <c r="B16">
        <v>221</v>
      </c>
      <c r="C16" t="s">
        <v>35</v>
      </c>
      <c r="D16" t="s">
        <v>36</v>
      </c>
      <c r="E16" t="s">
        <v>37</v>
      </c>
      <c r="F16" t="s">
        <v>38</v>
      </c>
      <c r="G16" t="str">
        <f>"201012000166"</f>
        <v>201012000166</v>
      </c>
      <c r="H16" t="s">
        <v>39</v>
      </c>
      <c r="I16">
        <v>0</v>
      </c>
      <c r="J16">
        <v>0</v>
      </c>
      <c r="K16">
        <v>0</v>
      </c>
      <c r="L16">
        <v>200</v>
      </c>
      <c r="M16">
        <v>0</v>
      </c>
      <c r="N16">
        <v>50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84</v>
      </c>
      <c r="W16">
        <v>588</v>
      </c>
      <c r="X16">
        <v>0</v>
      </c>
      <c r="Z16">
        <v>0</v>
      </c>
      <c r="AA16" t="s">
        <v>40</v>
      </c>
    </row>
    <row r="17" spans="1:27" x14ac:dyDescent="0.25">
      <c r="H17">
        <v>601</v>
      </c>
    </row>
    <row r="18" spans="1:27" x14ac:dyDescent="0.25">
      <c r="A18">
        <v>6</v>
      </c>
      <c r="B18">
        <v>113</v>
      </c>
      <c r="C18" t="s">
        <v>41</v>
      </c>
      <c r="D18" t="s">
        <v>42</v>
      </c>
      <c r="E18" t="s">
        <v>43</v>
      </c>
      <c r="F18" t="s">
        <v>44</v>
      </c>
      <c r="G18" t="str">
        <f>"00200884"</f>
        <v>00200884</v>
      </c>
      <c r="H18" t="s">
        <v>45</v>
      </c>
      <c r="I18">
        <v>0</v>
      </c>
      <c r="J18">
        <v>0</v>
      </c>
      <c r="K18">
        <v>0</v>
      </c>
      <c r="L18">
        <v>200</v>
      </c>
      <c r="M18">
        <v>0</v>
      </c>
      <c r="N18">
        <v>30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84</v>
      </c>
      <c r="W18">
        <v>588</v>
      </c>
      <c r="X18">
        <v>0</v>
      </c>
      <c r="Z18">
        <v>0</v>
      </c>
      <c r="AA18" t="s">
        <v>46</v>
      </c>
    </row>
    <row r="19" spans="1:27" x14ac:dyDescent="0.25">
      <c r="H19">
        <v>601</v>
      </c>
    </row>
    <row r="20" spans="1:27" x14ac:dyDescent="0.25">
      <c r="A20">
        <v>7</v>
      </c>
      <c r="B20">
        <v>132</v>
      </c>
      <c r="C20" t="s">
        <v>47</v>
      </c>
      <c r="D20" t="s">
        <v>48</v>
      </c>
      <c r="E20" t="s">
        <v>49</v>
      </c>
      <c r="F20" t="s">
        <v>50</v>
      </c>
      <c r="G20" t="str">
        <f>"00158164"</f>
        <v>00158164</v>
      </c>
      <c r="H20" t="s">
        <v>51</v>
      </c>
      <c r="I20">
        <v>0</v>
      </c>
      <c r="J20">
        <v>0</v>
      </c>
      <c r="K20">
        <v>0</v>
      </c>
      <c r="L20">
        <v>200</v>
      </c>
      <c r="M20">
        <v>0</v>
      </c>
      <c r="N20">
        <v>30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73</v>
      </c>
      <c r="W20">
        <v>511</v>
      </c>
      <c r="X20">
        <v>0</v>
      </c>
      <c r="Z20">
        <v>0</v>
      </c>
      <c r="AA20" t="s">
        <v>52</v>
      </c>
    </row>
    <row r="21" spans="1:27" x14ac:dyDescent="0.25">
      <c r="H21">
        <v>601</v>
      </c>
    </row>
    <row r="22" spans="1:27" x14ac:dyDescent="0.25">
      <c r="A22">
        <v>8</v>
      </c>
      <c r="B22">
        <v>177</v>
      </c>
      <c r="C22" t="s">
        <v>53</v>
      </c>
      <c r="D22" t="s">
        <v>54</v>
      </c>
      <c r="E22" t="s">
        <v>15</v>
      </c>
      <c r="F22" t="s">
        <v>55</v>
      </c>
      <c r="G22" t="str">
        <f>"200911000461"</f>
        <v>200911000461</v>
      </c>
      <c r="H22" t="s">
        <v>56</v>
      </c>
      <c r="I22">
        <v>150</v>
      </c>
      <c r="J22">
        <v>0</v>
      </c>
      <c r="K22">
        <v>0</v>
      </c>
      <c r="L22">
        <v>200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34</v>
      </c>
      <c r="W22">
        <v>238</v>
      </c>
      <c r="X22">
        <v>0</v>
      </c>
      <c r="Z22">
        <v>0</v>
      </c>
      <c r="AA22" t="s">
        <v>57</v>
      </c>
    </row>
    <row r="23" spans="1:27" x14ac:dyDescent="0.25">
      <c r="H23">
        <v>601</v>
      </c>
    </row>
    <row r="24" spans="1:27" x14ac:dyDescent="0.25">
      <c r="A24">
        <v>9</v>
      </c>
      <c r="B24">
        <v>169</v>
      </c>
      <c r="C24" t="s">
        <v>58</v>
      </c>
      <c r="D24" t="s">
        <v>59</v>
      </c>
      <c r="E24" t="s">
        <v>60</v>
      </c>
      <c r="F24" t="s">
        <v>61</v>
      </c>
      <c r="G24" t="str">
        <f>"00147182"</f>
        <v>00147182</v>
      </c>
      <c r="H24" t="s">
        <v>62</v>
      </c>
      <c r="I24">
        <v>0</v>
      </c>
      <c r="J24">
        <v>0</v>
      </c>
      <c r="K24">
        <v>0</v>
      </c>
      <c r="L24">
        <v>0</v>
      </c>
      <c r="M24">
        <v>0</v>
      </c>
      <c r="N24">
        <v>50</v>
      </c>
      <c r="O24">
        <v>0</v>
      </c>
      <c r="P24">
        <v>0</v>
      </c>
      <c r="Q24">
        <v>30</v>
      </c>
      <c r="R24">
        <v>0</v>
      </c>
      <c r="S24">
        <v>0</v>
      </c>
      <c r="T24">
        <v>0</v>
      </c>
      <c r="U24">
        <v>0</v>
      </c>
      <c r="V24">
        <v>84</v>
      </c>
      <c r="W24">
        <v>588</v>
      </c>
      <c r="X24">
        <v>0</v>
      </c>
      <c r="Z24">
        <v>0</v>
      </c>
      <c r="AA24" t="s">
        <v>63</v>
      </c>
    </row>
    <row r="25" spans="1:27" x14ac:dyDescent="0.25">
      <c r="H25">
        <v>601</v>
      </c>
    </row>
    <row r="26" spans="1:27" x14ac:dyDescent="0.25">
      <c r="A26">
        <v>10</v>
      </c>
      <c r="B26">
        <v>122</v>
      </c>
      <c r="C26" t="s">
        <v>64</v>
      </c>
      <c r="D26" t="s">
        <v>65</v>
      </c>
      <c r="E26" t="s">
        <v>66</v>
      </c>
      <c r="F26" t="s">
        <v>67</v>
      </c>
      <c r="G26" t="str">
        <f>"00226016"</f>
        <v>00226016</v>
      </c>
      <c r="H26" t="s">
        <v>68</v>
      </c>
      <c r="I26">
        <v>0</v>
      </c>
      <c r="J26">
        <v>0</v>
      </c>
      <c r="K26">
        <v>0</v>
      </c>
      <c r="L26">
        <v>0</v>
      </c>
      <c r="M26">
        <v>100</v>
      </c>
      <c r="N26">
        <v>30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84</v>
      </c>
      <c r="W26">
        <v>588</v>
      </c>
      <c r="X26">
        <v>0</v>
      </c>
      <c r="Z26">
        <v>0</v>
      </c>
      <c r="AA26" t="s">
        <v>69</v>
      </c>
    </row>
    <row r="27" spans="1:27" x14ac:dyDescent="0.25">
      <c r="H27">
        <v>601</v>
      </c>
    </row>
    <row r="28" spans="1:27" x14ac:dyDescent="0.25">
      <c r="A28">
        <v>11</v>
      </c>
      <c r="B28">
        <v>7</v>
      </c>
      <c r="C28" t="s">
        <v>70</v>
      </c>
      <c r="D28" t="s">
        <v>31</v>
      </c>
      <c r="E28" t="s">
        <v>71</v>
      </c>
      <c r="F28" t="s">
        <v>72</v>
      </c>
      <c r="G28" t="str">
        <f>"201405000594"</f>
        <v>201405000594</v>
      </c>
      <c r="H28" t="s">
        <v>73</v>
      </c>
      <c r="I28">
        <v>0</v>
      </c>
      <c r="J28">
        <v>0</v>
      </c>
      <c r="K28">
        <v>0</v>
      </c>
      <c r="L28">
        <v>200</v>
      </c>
      <c r="M28">
        <v>0</v>
      </c>
      <c r="N28">
        <v>70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54</v>
      </c>
      <c r="W28">
        <v>378</v>
      </c>
      <c r="X28">
        <v>0</v>
      </c>
      <c r="Z28">
        <v>0</v>
      </c>
      <c r="AA28" t="s">
        <v>74</v>
      </c>
    </row>
    <row r="29" spans="1:27" x14ac:dyDescent="0.25">
      <c r="H29">
        <v>601</v>
      </c>
    </row>
    <row r="30" spans="1:27" x14ac:dyDescent="0.25">
      <c r="A30">
        <v>12</v>
      </c>
      <c r="B30">
        <v>19</v>
      </c>
      <c r="C30" t="s">
        <v>75</v>
      </c>
      <c r="D30" t="s">
        <v>76</v>
      </c>
      <c r="E30" t="s">
        <v>31</v>
      </c>
      <c r="F30" t="s">
        <v>77</v>
      </c>
      <c r="G30" t="str">
        <f>"00223478"</f>
        <v>00223478</v>
      </c>
      <c r="H30">
        <v>748</v>
      </c>
      <c r="I30">
        <v>0</v>
      </c>
      <c r="J30">
        <v>0</v>
      </c>
      <c r="K30">
        <v>0</v>
      </c>
      <c r="L30">
        <v>0</v>
      </c>
      <c r="M30">
        <v>0</v>
      </c>
      <c r="N30">
        <v>70</v>
      </c>
      <c r="O30">
        <v>0</v>
      </c>
      <c r="P30">
        <v>30</v>
      </c>
      <c r="Q30">
        <v>0</v>
      </c>
      <c r="R30">
        <v>0</v>
      </c>
      <c r="S30">
        <v>0</v>
      </c>
      <c r="T30">
        <v>0</v>
      </c>
      <c r="U30">
        <v>0</v>
      </c>
      <c r="V30">
        <v>83</v>
      </c>
      <c r="W30">
        <v>581</v>
      </c>
      <c r="X30">
        <v>0</v>
      </c>
      <c r="Z30">
        <v>0</v>
      </c>
      <c r="AA30">
        <v>1429</v>
      </c>
    </row>
    <row r="31" spans="1:27" x14ac:dyDescent="0.25">
      <c r="H31">
        <v>601</v>
      </c>
    </row>
    <row r="32" spans="1:27" x14ac:dyDescent="0.25">
      <c r="A32">
        <v>13</v>
      </c>
      <c r="B32">
        <v>55</v>
      </c>
      <c r="C32" t="s">
        <v>78</v>
      </c>
      <c r="D32" t="s">
        <v>79</v>
      </c>
      <c r="E32" t="s">
        <v>80</v>
      </c>
      <c r="F32" t="s">
        <v>81</v>
      </c>
      <c r="G32" t="str">
        <f>"201412002690"</f>
        <v>201412002690</v>
      </c>
      <c r="H32" t="s">
        <v>82</v>
      </c>
      <c r="I32">
        <v>0</v>
      </c>
      <c r="J32">
        <v>0</v>
      </c>
      <c r="K32">
        <v>0</v>
      </c>
      <c r="L32">
        <v>0</v>
      </c>
      <c r="M32">
        <v>0</v>
      </c>
      <c r="N32">
        <v>30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84</v>
      </c>
      <c r="W32">
        <v>588</v>
      </c>
      <c r="X32">
        <v>0</v>
      </c>
      <c r="Z32">
        <v>0</v>
      </c>
      <c r="AA32" t="s">
        <v>83</v>
      </c>
    </row>
    <row r="33" spans="1:27" x14ac:dyDescent="0.25">
      <c r="H33">
        <v>601</v>
      </c>
    </row>
    <row r="34" spans="1:27" x14ac:dyDescent="0.25">
      <c r="A34">
        <v>14</v>
      </c>
      <c r="B34">
        <v>237</v>
      </c>
      <c r="C34" t="s">
        <v>84</v>
      </c>
      <c r="D34" t="s">
        <v>85</v>
      </c>
      <c r="E34" t="s">
        <v>86</v>
      </c>
      <c r="F34" t="s">
        <v>87</v>
      </c>
      <c r="G34" t="str">
        <f>"201406010695"</f>
        <v>201406010695</v>
      </c>
      <c r="H34" t="s">
        <v>88</v>
      </c>
      <c r="I34">
        <v>0</v>
      </c>
      <c r="J34">
        <v>0</v>
      </c>
      <c r="K34">
        <v>0</v>
      </c>
      <c r="L34">
        <v>0</v>
      </c>
      <c r="M34">
        <v>0</v>
      </c>
      <c r="N34">
        <v>30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X34">
        <v>0</v>
      </c>
      <c r="Z34">
        <v>0</v>
      </c>
      <c r="AA34" t="s">
        <v>89</v>
      </c>
    </row>
    <row r="35" spans="1:27" x14ac:dyDescent="0.25">
      <c r="H35">
        <v>601</v>
      </c>
    </row>
    <row r="36" spans="1:27" x14ac:dyDescent="0.25">
      <c r="A36">
        <v>15</v>
      </c>
      <c r="B36">
        <v>15</v>
      </c>
      <c r="C36" t="s">
        <v>90</v>
      </c>
      <c r="D36" t="s">
        <v>91</v>
      </c>
      <c r="E36" t="s">
        <v>31</v>
      </c>
      <c r="F36" t="s">
        <v>92</v>
      </c>
      <c r="G36" t="str">
        <f>"201512004427"</f>
        <v>201512004427</v>
      </c>
      <c r="H36" t="s">
        <v>93</v>
      </c>
      <c r="I36">
        <v>0</v>
      </c>
      <c r="J36">
        <v>0</v>
      </c>
      <c r="K36">
        <v>0</v>
      </c>
      <c r="L36">
        <v>0</v>
      </c>
      <c r="M36">
        <v>0</v>
      </c>
      <c r="N36">
        <v>30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84</v>
      </c>
      <c r="W36">
        <v>588</v>
      </c>
      <c r="X36">
        <v>0</v>
      </c>
      <c r="Z36">
        <v>0</v>
      </c>
      <c r="AA36" t="s">
        <v>94</v>
      </c>
    </row>
    <row r="37" spans="1:27" x14ac:dyDescent="0.25">
      <c r="H37">
        <v>601</v>
      </c>
    </row>
    <row r="38" spans="1:27" x14ac:dyDescent="0.25">
      <c r="A38">
        <v>16</v>
      </c>
      <c r="B38">
        <v>95</v>
      </c>
      <c r="C38" t="s">
        <v>95</v>
      </c>
      <c r="D38" t="s">
        <v>96</v>
      </c>
      <c r="E38" t="s">
        <v>25</v>
      </c>
      <c r="F38" t="s">
        <v>97</v>
      </c>
      <c r="G38" t="str">
        <f>"201406018206"</f>
        <v>201406018206</v>
      </c>
      <c r="H38" t="s">
        <v>98</v>
      </c>
      <c r="I38">
        <v>0</v>
      </c>
      <c r="J38">
        <v>0</v>
      </c>
      <c r="K38">
        <v>0</v>
      </c>
      <c r="L38">
        <v>0</v>
      </c>
      <c r="M38">
        <v>0</v>
      </c>
      <c r="N38">
        <v>70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 t="s">
        <v>99</v>
      </c>
    </row>
    <row r="39" spans="1:27" x14ac:dyDescent="0.25">
      <c r="H39">
        <v>601</v>
      </c>
    </row>
    <row r="40" spans="1:27" x14ac:dyDescent="0.25">
      <c r="A40">
        <v>17</v>
      </c>
      <c r="B40">
        <v>180</v>
      </c>
      <c r="C40" t="s">
        <v>100</v>
      </c>
      <c r="D40" t="s">
        <v>101</v>
      </c>
      <c r="E40" t="s">
        <v>102</v>
      </c>
      <c r="F40" t="s">
        <v>103</v>
      </c>
      <c r="G40" t="str">
        <f>"00228317"</f>
        <v>00228317</v>
      </c>
      <c r="H40" t="s">
        <v>104</v>
      </c>
      <c r="I40">
        <v>0</v>
      </c>
      <c r="J40">
        <v>0</v>
      </c>
      <c r="K40">
        <v>0</v>
      </c>
      <c r="L40">
        <v>0</v>
      </c>
      <c r="M40">
        <v>0</v>
      </c>
      <c r="N40">
        <v>30</v>
      </c>
      <c r="O40">
        <v>0</v>
      </c>
      <c r="P40">
        <v>70</v>
      </c>
      <c r="Q40">
        <v>0</v>
      </c>
      <c r="R40">
        <v>0</v>
      </c>
      <c r="S40">
        <v>0</v>
      </c>
      <c r="T40">
        <v>0</v>
      </c>
      <c r="U40">
        <v>0</v>
      </c>
      <c r="V40">
        <v>77</v>
      </c>
      <c r="W40">
        <v>539</v>
      </c>
      <c r="X40">
        <v>0</v>
      </c>
      <c r="Z40">
        <v>0</v>
      </c>
      <c r="AA40" t="s">
        <v>105</v>
      </c>
    </row>
    <row r="41" spans="1:27" x14ac:dyDescent="0.25">
      <c r="H41">
        <v>601</v>
      </c>
    </row>
    <row r="42" spans="1:27" x14ac:dyDescent="0.25">
      <c r="A42">
        <v>18</v>
      </c>
      <c r="B42">
        <v>31</v>
      </c>
      <c r="C42" t="s">
        <v>106</v>
      </c>
      <c r="D42" t="s">
        <v>107</v>
      </c>
      <c r="E42" t="s">
        <v>37</v>
      </c>
      <c r="F42" t="s">
        <v>108</v>
      </c>
      <c r="G42" t="str">
        <f>"00148869"</f>
        <v>00148869</v>
      </c>
      <c r="H42">
        <v>671</v>
      </c>
      <c r="I42">
        <v>0</v>
      </c>
      <c r="J42">
        <v>0</v>
      </c>
      <c r="K42">
        <v>0</v>
      </c>
      <c r="L42">
        <v>0</v>
      </c>
      <c r="M42">
        <v>0</v>
      </c>
      <c r="N42">
        <v>30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84</v>
      </c>
      <c r="W42">
        <v>588</v>
      </c>
      <c r="X42">
        <v>0</v>
      </c>
      <c r="Z42">
        <v>0</v>
      </c>
      <c r="AA42">
        <v>1289</v>
      </c>
    </row>
    <row r="43" spans="1:27" x14ac:dyDescent="0.25">
      <c r="H43">
        <v>601</v>
      </c>
    </row>
    <row r="44" spans="1:27" x14ac:dyDescent="0.25">
      <c r="A44">
        <v>19</v>
      </c>
      <c r="B44">
        <v>97</v>
      </c>
      <c r="C44" t="s">
        <v>109</v>
      </c>
      <c r="D44" t="s">
        <v>110</v>
      </c>
      <c r="E44" t="s">
        <v>102</v>
      </c>
      <c r="F44" t="s">
        <v>111</v>
      </c>
      <c r="G44" t="str">
        <f>"201511026545"</f>
        <v>201511026545</v>
      </c>
      <c r="H44" t="s">
        <v>112</v>
      </c>
      <c r="I44">
        <v>0</v>
      </c>
      <c r="J44">
        <v>0</v>
      </c>
      <c r="K44">
        <v>0</v>
      </c>
      <c r="L44">
        <v>0</v>
      </c>
      <c r="M44">
        <v>0</v>
      </c>
      <c r="N44">
        <v>30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84</v>
      </c>
      <c r="W44">
        <v>588</v>
      </c>
      <c r="X44">
        <v>0</v>
      </c>
      <c r="Z44">
        <v>0</v>
      </c>
      <c r="AA44" t="s">
        <v>113</v>
      </c>
    </row>
    <row r="45" spans="1:27" x14ac:dyDescent="0.25">
      <c r="H45">
        <v>601</v>
      </c>
    </row>
    <row r="46" spans="1:27" x14ac:dyDescent="0.25">
      <c r="A46">
        <v>20</v>
      </c>
      <c r="B46">
        <v>16</v>
      </c>
      <c r="C46" t="s">
        <v>114</v>
      </c>
      <c r="D46" t="s">
        <v>115</v>
      </c>
      <c r="E46" t="s">
        <v>116</v>
      </c>
      <c r="F46" t="s">
        <v>117</v>
      </c>
      <c r="G46" t="str">
        <f>"201511036171"</f>
        <v>201511036171</v>
      </c>
      <c r="H46" t="s">
        <v>118</v>
      </c>
      <c r="I46">
        <v>0</v>
      </c>
      <c r="J46">
        <v>0</v>
      </c>
      <c r="K46">
        <v>0</v>
      </c>
      <c r="L46">
        <v>0</v>
      </c>
      <c r="M46">
        <v>0</v>
      </c>
      <c r="N46">
        <v>30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84</v>
      </c>
      <c r="W46">
        <v>588</v>
      </c>
      <c r="X46">
        <v>0</v>
      </c>
      <c r="Z46">
        <v>0</v>
      </c>
      <c r="AA46" t="s">
        <v>119</v>
      </c>
    </row>
    <row r="47" spans="1:27" x14ac:dyDescent="0.25">
      <c r="H47">
        <v>601</v>
      </c>
    </row>
    <row r="48" spans="1:27" x14ac:dyDescent="0.25">
      <c r="A48">
        <v>21</v>
      </c>
      <c r="B48">
        <v>79</v>
      </c>
      <c r="C48" t="s">
        <v>120</v>
      </c>
      <c r="D48" t="s">
        <v>121</v>
      </c>
      <c r="E48" t="s">
        <v>122</v>
      </c>
      <c r="F48" t="s">
        <v>123</v>
      </c>
      <c r="G48" t="str">
        <f>"201406001654"</f>
        <v>201406001654</v>
      </c>
      <c r="H48" t="s">
        <v>124</v>
      </c>
      <c r="I48">
        <v>0</v>
      </c>
      <c r="J48">
        <v>0</v>
      </c>
      <c r="K48">
        <v>0</v>
      </c>
      <c r="L48">
        <v>0</v>
      </c>
      <c r="M48">
        <v>0</v>
      </c>
      <c r="N48">
        <v>30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75</v>
      </c>
      <c r="W48">
        <v>525</v>
      </c>
      <c r="X48">
        <v>0</v>
      </c>
      <c r="Z48">
        <v>0</v>
      </c>
      <c r="AA48" t="s">
        <v>125</v>
      </c>
    </row>
    <row r="49" spans="1:27" x14ac:dyDescent="0.25">
      <c r="H49">
        <v>601</v>
      </c>
    </row>
    <row r="50" spans="1:27" x14ac:dyDescent="0.25">
      <c r="A50">
        <v>22</v>
      </c>
      <c r="B50">
        <v>226</v>
      </c>
      <c r="C50" t="s">
        <v>126</v>
      </c>
      <c r="D50" t="s">
        <v>127</v>
      </c>
      <c r="E50" t="s">
        <v>128</v>
      </c>
      <c r="F50" t="s">
        <v>129</v>
      </c>
      <c r="G50" t="str">
        <f>"201406013940"</f>
        <v>201406013940</v>
      </c>
      <c r="H50" t="s">
        <v>130</v>
      </c>
      <c r="I50">
        <v>0</v>
      </c>
      <c r="J50">
        <v>0</v>
      </c>
      <c r="K50">
        <v>0</v>
      </c>
      <c r="L50">
        <v>200</v>
      </c>
      <c r="M50">
        <v>0</v>
      </c>
      <c r="N50">
        <v>70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41</v>
      </c>
      <c r="W50">
        <v>287</v>
      </c>
      <c r="X50">
        <v>0</v>
      </c>
      <c r="Z50">
        <v>0</v>
      </c>
      <c r="AA50" t="s">
        <v>131</v>
      </c>
    </row>
    <row r="51" spans="1:27" x14ac:dyDescent="0.25">
      <c r="H51">
        <v>601</v>
      </c>
    </row>
    <row r="52" spans="1:27" x14ac:dyDescent="0.25">
      <c r="A52">
        <v>23</v>
      </c>
      <c r="B52">
        <v>54</v>
      </c>
      <c r="C52" t="s">
        <v>132</v>
      </c>
      <c r="D52" t="s">
        <v>133</v>
      </c>
      <c r="E52" t="s">
        <v>101</v>
      </c>
      <c r="F52" t="s">
        <v>134</v>
      </c>
      <c r="G52" t="str">
        <f>"201403000109"</f>
        <v>201403000109</v>
      </c>
      <c r="H52" t="s">
        <v>135</v>
      </c>
      <c r="I52">
        <v>0</v>
      </c>
      <c r="J52">
        <v>0</v>
      </c>
      <c r="K52">
        <v>0</v>
      </c>
      <c r="L52">
        <v>200</v>
      </c>
      <c r="M52">
        <v>0</v>
      </c>
      <c r="N52">
        <v>70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31</v>
      </c>
      <c r="W52">
        <v>217</v>
      </c>
      <c r="X52">
        <v>0</v>
      </c>
      <c r="Z52">
        <v>0</v>
      </c>
      <c r="AA52" t="s">
        <v>136</v>
      </c>
    </row>
    <row r="53" spans="1:27" x14ac:dyDescent="0.25">
      <c r="H53">
        <v>601</v>
      </c>
    </row>
    <row r="54" spans="1:27" x14ac:dyDescent="0.25">
      <c r="A54">
        <v>24</v>
      </c>
      <c r="B54">
        <v>29</v>
      </c>
      <c r="C54" t="s">
        <v>137</v>
      </c>
      <c r="D54" t="s">
        <v>127</v>
      </c>
      <c r="E54" t="s">
        <v>49</v>
      </c>
      <c r="F54" t="s">
        <v>138</v>
      </c>
      <c r="G54" t="str">
        <f>"201411001895"</f>
        <v>201411001895</v>
      </c>
      <c r="H54" t="s">
        <v>139</v>
      </c>
      <c r="I54">
        <v>0</v>
      </c>
      <c r="J54">
        <v>0</v>
      </c>
      <c r="K54">
        <v>0</v>
      </c>
      <c r="L54">
        <v>200</v>
      </c>
      <c r="M54">
        <v>0</v>
      </c>
      <c r="N54">
        <v>70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Z54">
        <v>0</v>
      </c>
      <c r="AA54" t="s">
        <v>140</v>
      </c>
    </row>
    <row r="55" spans="1:27" x14ac:dyDescent="0.25">
      <c r="H55">
        <v>601</v>
      </c>
    </row>
    <row r="56" spans="1:27" x14ac:dyDescent="0.25">
      <c r="A56">
        <v>25</v>
      </c>
      <c r="B56">
        <v>249</v>
      </c>
      <c r="C56" t="s">
        <v>141</v>
      </c>
      <c r="D56" t="s">
        <v>142</v>
      </c>
      <c r="E56" t="s">
        <v>127</v>
      </c>
      <c r="F56" t="s">
        <v>143</v>
      </c>
      <c r="G56" t="str">
        <f>"201511039780"</f>
        <v>201511039780</v>
      </c>
      <c r="H56">
        <v>704</v>
      </c>
      <c r="I56">
        <v>0</v>
      </c>
      <c r="J56">
        <v>0</v>
      </c>
      <c r="K56">
        <v>0</v>
      </c>
      <c r="L56">
        <v>0</v>
      </c>
      <c r="M56">
        <v>0</v>
      </c>
      <c r="N56">
        <v>70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62</v>
      </c>
      <c r="W56">
        <v>434</v>
      </c>
      <c r="X56">
        <v>0</v>
      </c>
      <c r="Z56">
        <v>0</v>
      </c>
      <c r="AA56">
        <v>1208</v>
      </c>
    </row>
    <row r="57" spans="1:27" x14ac:dyDescent="0.25">
      <c r="H57">
        <v>601</v>
      </c>
    </row>
    <row r="58" spans="1:27" x14ac:dyDescent="0.25">
      <c r="A58">
        <v>26</v>
      </c>
      <c r="B58">
        <v>72</v>
      </c>
      <c r="C58" t="s">
        <v>144</v>
      </c>
      <c r="D58" t="s">
        <v>145</v>
      </c>
      <c r="E58" t="s">
        <v>49</v>
      </c>
      <c r="F58" t="s">
        <v>146</v>
      </c>
      <c r="G58" t="str">
        <f>"201402011431"</f>
        <v>201402011431</v>
      </c>
      <c r="H58" t="s">
        <v>147</v>
      </c>
      <c r="I58">
        <v>0</v>
      </c>
      <c r="J58">
        <v>0</v>
      </c>
      <c r="K58">
        <v>0</v>
      </c>
      <c r="L58">
        <v>200</v>
      </c>
      <c r="M58">
        <v>0</v>
      </c>
      <c r="N58">
        <v>70</v>
      </c>
      <c r="O58">
        <v>70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Z58">
        <v>0</v>
      </c>
      <c r="AA58" t="s">
        <v>148</v>
      </c>
    </row>
    <row r="59" spans="1:27" x14ac:dyDescent="0.25">
      <c r="H59">
        <v>601</v>
      </c>
    </row>
    <row r="60" spans="1:27" x14ac:dyDescent="0.25">
      <c r="A60">
        <v>27</v>
      </c>
      <c r="B60">
        <v>245</v>
      </c>
      <c r="C60" t="s">
        <v>149</v>
      </c>
      <c r="D60" t="s">
        <v>150</v>
      </c>
      <c r="E60" t="s">
        <v>37</v>
      </c>
      <c r="F60" t="s">
        <v>151</v>
      </c>
      <c r="G60" t="str">
        <f>"00147244"</f>
        <v>00147244</v>
      </c>
      <c r="H60" t="s">
        <v>152</v>
      </c>
      <c r="I60">
        <v>0</v>
      </c>
      <c r="J60">
        <v>0</v>
      </c>
      <c r="K60">
        <v>0</v>
      </c>
      <c r="L60">
        <v>0</v>
      </c>
      <c r="M60">
        <v>0</v>
      </c>
      <c r="N60">
        <v>30</v>
      </c>
      <c r="O60">
        <v>30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44</v>
      </c>
      <c r="W60">
        <v>308</v>
      </c>
      <c r="X60">
        <v>0</v>
      </c>
      <c r="Z60">
        <v>0</v>
      </c>
      <c r="AA60" t="s">
        <v>153</v>
      </c>
    </row>
    <row r="61" spans="1:27" x14ac:dyDescent="0.25">
      <c r="H61">
        <v>601</v>
      </c>
    </row>
    <row r="62" spans="1:27" x14ac:dyDescent="0.25">
      <c r="A62">
        <v>28</v>
      </c>
      <c r="B62">
        <v>121</v>
      </c>
      <c r="C62" t="s">
        <v>154</v>
      </c>
      <c r="D62" t="s">
        <v>155</v>
      </c>
      <c r="E62" t="s">
        <v>156</v>
      </c>
      <c r="F62" t="s">
        <v>157</v>
      </c>
      <c r="G62" t="str">
        <f>"201511028475"</f>
        <v>201511028475</v>
      </c>
      <c r="H62" t="s">
        <v>158</v>
      </c>
      <c r="I62">
        <v>0</v>
      </c>
      <c r="J62">
        <v>0</v>
      </c>
      <c r="K62">
        <v>0</v>
      </c>
      <c r="L62">
        <v>200</v>
      </c>
      <c r="M62">
        <v>0</v>
      </c>
      <c r="N62">
        <v>70</v>
      </c>
      <c r="O62">
        <v>0</v>
      </c>
      <c r="P62">
        <v>0</v>
      </c>
      <c r="Q62">
        <v>0</v>
      </c>
      <c r="R62">
        <v>70</v>
      </c>
      <c r="S62">
        <v>0</v>
      </c>
      <c r="T62">
        <v>0</v>
      </c>
      <c r="U62">
        <v>0</v>
      </c>
      <c r="V62">
        <v>22</v>
      </c>
      <c r="W62">
        <v>154</v>
      </c>
      <c r="X62">
        <v>0</v>
      </c>
      <c r="Z62">
        <v>0</v>
      </c>
      <c r="AA62" t="s">
        <v>159</v>
      </c>
    </row>
    <row r="63" spans="1:27" x14ac:dyDescent="0.25">
      <c r="H63">
        <v>601</v>
      </c>
    </row>
    <row r="64" spans="1:27" x14ac:dyDescent="0.25">
      <c r="A64">
        <v>29</v>
      </c>
      <c r="B64">
        <v>243</v>
      </c>
      <c r="C64" t="s">
        <v>160</v>
      </c>
      <c r="D64" t="s">
        <v>161</v>
      </c>
      <c r="E64" t="s">
        <v>54</v>
      </c>
      <c r="F64" t="s">
        <v>162</v>
      </c>
      <c r="G64" t="str">
        <f>"201511009584"</f>
        <v>201511009584</v>
      </c>
      <c r="H64" t="s">
        <v>163</v>
      </c>
      <c r="I64">
        <v>0</v>
      </c>
      <c r="J64">
        <v>0</v>
      </c>
      <c r="K64">
        <v>0</v>
      </c>
      <c r="L64">
        <v>0</v>
      </c>
      <c r="M64">
        <v>0</v>
      </c>
      <c r="N64">
        <v>30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58</v>
      </c>
      <c r="W64">
        <v>406</v>
      </c>
      <c r="X64">
        <v>0</v>
      </c>
      <c r="Z64">
        <v>0</v>
      </c>
      <c r="AA64" t="s">
        <v>164</v>
      </c>
    </row>
    <row r="65" spans="1:27" x14ac:dyDescent="0.25">
      <c r="H65">
        <v>601</v>
      </c>
    </row>
    <row r="66" spans="1:27" x14ac:dyDescent="0.25">
      <c r="A66">
        <v>30</v>
      </c>
      <c r="B66">
        <v>46</v>
      </c>
      <c r="C66" t="s">
        <v>165</v>
      </c>
      <c r="D66" t="s">
        <v>31</v>
      </c>
      <c r="E66" t="s">
        <v>166</v>
      </c>
      <c r="F66" t="s">
        <v>167</v>
      </c>
      <c r="G66" t="str">
        <f>"00149684"</f>
        <v>00149684</v>
      </c>
      <c r="H66" t="s">
        <v>168</v>
      </c>
      <c r="I66">
        <v>0</v>
      </c>
      <c r="J66">
        <v>0</v>
      </c>
      <c r="K66">
        <v>0</v>
      </c>
      <c r="L66">
        <v>0</v>
      </c>
      <c r="M66">
        <v>0</v>
      </c>
      <c r="N66">
        <v>70</v>
      </c>
      <c r="O66">
        <v>0</v>
      </c>
      <c r="P66">
        <v>30</v>
      </c>
      <c r="Q66">
        <v>0</v>
      </c>
      <c r="R66">
        <v>0</v>
      </c>
      <c r="S66">
        <v>0</v>
      </c>
      <c r="T66">
        <v>0</v>
      </c>
      <c r="U66">
        <v>0</v>
      </c>
      <c r="V66">
        <v>12</v>
      </c>
      <c r="W66">
        <v>84</v>
      </c>
      <c r="X66">
        <v>0</v>
      </c>
      <c r="Z66">
        <v>0</v>
      </c>
      <c r="AA66" t="s">
        <v>169</v>
      </c>
    </row>
    <row r="67" spans="1:27" x14ac:dyDescent="0.25">
      <c r="H67">
        <v>601</v>
      </c>
    </row>
    <row r="68" spans="1:27" x14ac:dyDescent="0.25">
      <c r="A68">
        <v>31</v>
      </c>
      <c r="B68">
        <v>44</v>
      </c>
      <c r="C68" t="s">
        <v>170</v>
      </c>
      <c r="D68" t="s">
        <v>171</v>
      </c>
      <c r="E68" t="s">
        <v>54</v>
      </c>
      <c r="F68" t="s">
        <v>172</v>
      </c>
      <c r="G68" t="str">
        <f>"200802002540"</f>
        <v>200802002540</v>
      </c>
      <c r="H68" t="s">
        <v>173</v>
      </c>
      <c r="I68">
        <v>0</v>
      </c>
      <c r="J68">
        <v>0</v>
      </c>
      <c r="K68">
        <v>0</v>
      </c>
      <c r="L68">
        <v>0</v>
      </c>
      <c r="M68">
        <v>0</v>
      </c>
      <c r="N68">
        <v>70</v>
      </c>
      <c r="O68">
        <v>50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41</v>
      </c>
      <c r="W68">
        <v>287</v>
      </c>
      <c r="X68">
        <v>0</v>
      </c>
      <c r="Z68">
        <v>0</v>
      </c>
      <c r="AA68" t="s">
        <v>174</v>
      </c>
    </row>
    <row r="69" spans="1:27" x14ac:dyDescent="0.25">
      <c r="H69">
        <v>601</v>
      </c>
    </row>
    <row r="70" spans="1:27" x14ac:dyDescent="0.25">
      <c r="A70">
        <v>32</v>
      </c>
      <c r="B70">
        <v>114</v>
      </c>
      <c r="C70" t="s">
        <v>175</v>
      </c>
      <c r="D70" t="s">
        <v>176</v>
      </c>
      <c r="E70" t="s">
        <v>177</v>
      </c>
      <c r="F70" t="s">
        <v>178</v>
      </c>
      <c r="G70" t="str">
        <f>"00188398"</f>
        <v>00188398</v>
      </c>
      <c r="H70" t="s">
        <v>179</v>
      </c>
      <c r="I70">
        <v>0</v>
      </c>
      <c r="J70">
        <v>0</v>
      </c>
      <c r="K70">
        <v>0</v>
      </c>
      <c r="L70">
        <v>0</v>
      </c>
      <c r="M70">
        <v>0</v>
      </c>
      <c r="N70">
        <v>30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55</v>
      </c>
      <c r="W70">
        <v>385</v>
      </c>
      <c r="X70">
        <v>0</v>
      </c>
      <c r="Z70">
        <v>0</v>
      </c>
      <c r="AA70" t="s">
        <v>180</v>
      </c>
    </row>
    <row r="71" spans="1:27" x14ac:dyDescent="0.25">
      <c r="H71">
        <v>601</v>
      </c>
    </row>
    <row r="72" spans="1:27" x14ac:dyDescent="0.25">
      <c r="A72">
        <v>33</v>
      </c>
      <c r="B72">
        <v>71</v>
      </c>
      <c r="C72" t="s">
        <v>181</v>
      </c>
      <c r="D72" t="s">
        <v>36</v>
      </c>
      <c r="E72" t="s">
        <v>21</v>
      </c>
      <c r="F72" t="s">
        <v>182</v>
      </c>
      <c r="G72" t="str">
        <f>"201511016002"</f>
        <v>201511016002</v>
      </c>
      <c r="H72">
        <v>638</v>
      </c>
      <c r="I72">
        <v>0</v>
      </c>
      <c r="J72">
        <v>0</v>
      </c>
      <c r="K72">
        <v>0</v>
      </c>
      <c r="L72">
        <v>0</v>
      </c>
      <c r="M72">
        <v>0</v>
      </c>
      <c r="N72">
        <v>30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62</v>
      </c>
      <c r="W72">
        <v>434</v>
      </c>
      <c r="X72">
        <v>0</v>
      </c>
      <c r="Z72">
        <v>0</v>
      </c>
      <c r="AA72">
        <v>1102</v>
      </c>
    </row>
    <row r="73" spans="1:27" x14ac:dyDescent="0.25">
      <c r="H73">
        <v>601</v>
      </c>
    </row>
    <row r="74" spans="1:27" x14ac:dyDescent="0.25">
      <c r="A74">
        <v>34</v>
      </c>
      <c r="B74">
        <v>42</v>
      </c>
      <c r="C74" t="s">
        <v>183</v>
      </c>
      <c r="D74" t="s">
        <v>184</v>
      </c>
      <c r="E74" t="s">
        <v>31</v>
      </c>
      <c r="F74" t="s">
        <v>185</v>
      </c>
      <c r="G74" t="str">
        <f>"201406007099"</f>
        <v>201406007099</v>
      </c>
      <c r="H74" t="s">
        <v>186</v>
      </c>
      <c r="I74">
        <v>0</v>
      </c>
      <c r="J74">
        <v>0</v>
      </c>
      <c r="K74">
        <v>0</v>
      </c>
      <c r="L74">
        <v>0</v>
      </c>
      <c r="M74">
        <v>0</v>
      </c>
      <c r="N74">
        <v>70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48</v>
      </c>
      <c r="W74">
        <v>336</v>
      </c>
      <c r="X74">
        <v>0</v>
      </c>
      <c r="Z74">
        <v>0</v>
      </c>
      <c r="AA74" t="s">
        <v>187</v>
      </c>
    </row>
    <row r="75" spans="1:27" x14ac:dyDescent="0.25">
      <c r="H75">
        <v>601</v>
      </c>
    </row>
    <row r="76" spans="1:27" x14ac:dyDescent="0.25">
      <c r="A76">
        <v>35</v>
      </c>
      <c r="B76">
        <v>93</v>
      </c>
      <c r="C76" t="s">
        <v>188</v>
      </c>
      <c r="D76" t="s">
        <v>189</v>
      </c>
      <c r="E76" t="s">
        <v>190</v>
      </c>
      <c r="F76" t="s">
        <v>191</v>
      </c>
      <c r="G76" t="str">
        <f>"00040176"</f>
        <v>00040176</v>
      </c>
      <c r="H76" t="s">
        <v>45</v>
      </c>
      <c r="I76">
        <v>0</v>
      </c>
      <c r="J76">
        <v>0</v>
      </c>
      <c r="K76">
        <v>0</v>
      </c>
      <c r="L76">
        <v>200</v>
      </c>
      <c r="M76">
        <v>0</v>
      </c>
      <c r="N76">
        <v>30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18</v>
      </c>
      <c r="W76">
        <v>126</v>
      </c>
      <c r="X76">
        <v>0</v>
      </c>
      <c r="Z76">
        <v>0</v>
      </c>
      <c r="AA76" t="s">
        <v>192</v>
      </c>
    </row>
    <row r="77" spans="1:27" x14ac:dyDescent="0.25">
      <c r="H77">
        <v>601</v>
      </c>
    </row>
    <row r="78" spans="1:27" x14ac:dyDescent="0.25">
      <c r="A78">
        <v>36</v>
      </c>
      <c r="B78">
        <v>128</v>
      </c>
      <c r="C78" t="s">
        <v>193</v>
      </c>
      <c r="D78" t="s">
        <v>155</v>
      </c>
      <c r="E78" t="s">
        <v>54</v>
      </c>
      <c r="F78" t="s">
        <v>194</v>
      </c>
      <c r="G78" t="str">
        <f>"00154453"</f>
        <v>00154453</v>
      </c>
      <c r="H78" t="s">
        <v>195</v>
      </c>
      <c r="I78">
        <v>0</v>
      </c>
      <c r="J78">
        <v>0</v>
      </c>
      <c r="K78">
        <v>0</v>
      </c>
      <c r="L78">
        <v>0</v>
      </c>
      <c r="M78">
        <v>0</v>
      </c>
      <c r="N78">
        <v>30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36</v>
      </c>
      <c r="W78">
        <v>252</v>
      </c>
      <c r="X78">
        <v>0</v>
      </c>
      <c r="Z78">
        <v>0</v>
      </c>
      <c r="AA78" t="s">
        <v>196</v>
      </c>
    </row>
    <row r="79" spans="1:27" x14ac:dyDescent="0.25">
      <c r="H79">
        <v>601</v>
      </c>
    </row>
    <row r="80" spans="1:27" x14ac:dyDescent="0.25">
      <c r="A80">
        <v>37</v>
      </c>
      <c r="B80">
        <v>159</v>
      </c>
      <c r="C80" t="s">
        <v>197</v>
      </c>
      <c r="D80" t="s">
        <v>110</v>
      </c>
      <c r="E80" t="s">
        <v>198</v>
      </c>
      <c r="F80" t="s">
        <v>199</v>
      </c>
      <c r="G80" t="str">
        <f>"201511034854"</f>
        <v>201511034854</v>
      </c>
      <c r="H80" t="s">
        <v>200</v>
      </c>
      <c r="I80">
        <v>0</v>
      </c>
      <c r="J80">
        <v>0</v>
      </c>
      <c r="K80">
        <v>0</v>
      </c>
      <c r="L80">
        <v>200</v>
      </c>
      <c r="M80">
        <v>0</v>
      </c>
      <c r="N80">
        <v>30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10</v>
      </c>
      <c r="W80">
        <v>70</v>
      </c>
      <c r="X80">
        <v>0</v>
      </c>
      <c r="Z80">
        <v>0</v>
      </c>
      <c r="AA80" t="s">
        <v>201</v>
      </c>
    </row>
    <row r="81" spans="1:27" x14ac:dyDescent="0.25">
      <c r="H81">
        <v>601</v>
      </c>
    </row>
    <row r="82" spans="1:27" x14ac:dyDescent="0.25">
      <c r="A82">
        <v>38</v>
      </c>
      <c r="B82">
        <v>22</v>
      </c>
      <c r="C82" t="s">
        <v>202</v>
      </c>
      <c r="D82" t="s">
        <v>203</v>
      </c>
      <c r="E82" t="s">
        <v>15</v>
      </c>
      <c r="F82" t="s">
        <v>204</v>
      </c>
      <c r="G82" t="str">
        <f>"201405001546"</f>
        <v>201405001546</v>
      </c>
      <c r="H82" t="s">
        <v>205</v>
      </c>
      <c r="I82">
        <v>0</v>
      </c>
      <c r="J82">
        <v>0</v>
      </c>
      <c r="K82">
        <v>0</v>
      </c>
      <c r="L82">
        <v>200</v>
      </c>
      <c r="M82">
        <v>0</v>
      </c>
      <c r="N82">
        <v>30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3</v>
      </c>
      <c r="W82">
        <v>21</v>
      </c>
      <c r="X82">
        <v>0</v>
      </c>
      <c r="Z82">
        <v>0</v>
      </c>
      <c r="AA82" t="s">
        <v>206</v>
      </c>
    </row>
    <row r="83" spans="1:27" x14ac:dyDescent="0.25">
      <c r="H83">
        <v>601</v>
      </c>
    </row>
    <row r="84" spans="1:27" x14ac:dyDescent="0.25">
      <c r="A84">
        <v>39</v>
      </c>
      <c r="B84">
        <v>146</v>
      </c>
      <c r="C84" t="s">
        <v>207</v>
      </c>
      <c r="D84" t="s">
        <v>208</v>
      </c>
      <c r="E84" t="s">
        <v>209</v>
      </c>
      <c r="F84" t="s">
        <v>210</v>
      </c>
      <c r="G84" t="str">
        <f>"201402003194"</f>
        <v>201402003194</v>
      </c>
      <c r="H84" t="s">
        <v>211</v>
      </c>
      <c r="I84">
        <v>0</v>
      </c>
      <c r="J84">
        <v>0</v>
      </c>
      <c r="K84">
        <v>0</v>
      </c>
      <c r="L84">
        <v>0</v>
      </c>
      <c r="M84">
        <v>0</v>
      </c>
      <c r="N84">
        <v>30</v>
      </c>
      <c r="O84">
        <v>0</v>
      </c>
      <c r="P84">
        <v>0</v>
      </c>
      <c r="Q84">
        <v>0</v>
      </c>
      <c r="R84">
        <v>0</v>
      </c>
      <c r="S84">
        <v>0</v>
      </c>
      <c r="T84">
        <v>50</v>
      </c>
      <c r="U84">
        <v>0</v>
      </c>
      <c r="V84">
        <v>15</v>
      </c>
      <c r="W84">
        <v>105</v>
      </c>
      <c r="X84">
        <v>0</v>
      </c>
      <c r="Z84">
        <v>0</v>
      </c>
      <c r="AA84" t="s">
        <v>212</v>
      </c>
    </row>
    <row r="85" spans="1:27" x14ac:dyDescent="0.25">
      <c r="H85">
        <v>601</v>
      </c>
    </row>
    <row r="86" spans="1:27" x14ac:dyDescent="0.25">
      <c r="A86">
        <v>40</v>
      </c>
      <c r="B86">
        <v>120</v>
      </c>
      <c r="C86" t="s">
        <v>213</v>
      </c>
      <c r="D86" t="s">
        <v>214</v>
      </c>
      <c r="E86" t="s">
        <v>49</v>
      </c>
      <c r="F86" t="s">
        <v>215</v>
      </c>
      <c r="G86" t="str">
        <f>"201402000110"</f>
        <v>201402000110</v>
      </c>
      <c r="H86" t="s">
        <v>186</v>
      </c>
      <c r="I86">
        <v>0</v>
      </c>
      <c r="J86">
        <v>0</v>
      </c>
      <c r="K86">
        <v>0</v>
      </c>
      <c r="L86">
        <v>0</v>
      </c>
      <c r="M86">
        <v>0</v>
      </c>
      <c r="N86">
        <v>70</v>
      </c>
      <c r="O86">
        <v>0</v>
      </c>
      <c r="P86">
        <v>30</v>
      </c>
      <c r="Q86">
        <v>30</v>
      </c>
      <c r="R86">
        <v>30</v>
      </c>
      <c r="S86">
        <v>0</v>
      </c>
      <c r="T86">
        <v>0</v>
      </c>
      <c r="U86">
        <v>0</v>
      </c>
      <c r="V86">
        <v>26</v>
      </c>
      <c r="W86">
        <v>182</v>
      </c>
      <c r="X86">
        <v>0</v>
      </c>
      <c r="Z86">
        <v>0</v>
      </c>
      <c r="AA86" t="s">
        <v>216</v>
      </c>
    </row>
    <row r="87" spans="1:27" x14ac:dyDescent="0.25">
      <c r="H87">
        <v>601</v>
      </c>
    </row>
    <row r="88" spans="1:27" x14ac:dyDescent="0.25">
      <c r="A88">
        <v>41</v>
      </c>
      <c r="B88">
        <v>48</v>
      </c>
      <c r="C88" t="s">
        <v>217</v>
      </c>
      <c r="D88" t="s">
        <v>218</v>
      </c>
      <c r="E88" t="s">
        <v>219</v>
      </c>
      <c r="F88" t="s">
        <v>220</v>
      </c>
      <c r="G88" t="str">
        <f>"00223487"</f>
        <v>00223487</v>
      </c>
      <c r="H88" t="s">
        <v>221</v>
      </c>
      <c r="I88">
        <v>0</v>
      </c>
      <c r="J88">
        <v>0</v>
      </c>
      <c r="K88">
        <v>0</v>
      </c>
      <c r="L88">
        <v>200</v>
      </c>
      <c r="M88">
        <v>0</v>
      </c>
      <c r="N88">
        <v>30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14</v>
      </c>
      <c r="W88">
        <v>98</v>
      </c>
      <c r="X88">
        <v>0</v>
      </c>
      <c r="Z88">
        <v>0</v>
      </c>
      <c r="AA88" t="s">
        <v>222</v>
      </c>
    </row>
    <row r="89" spans="1:27" x14ac:dyDescent="0.25">
      <c r="H89">
        <v>601</v>
      </c>
    </row>
    <row r="90" spans="1:27" x14ac:dyDescent="0.25">
      <c r="A90">
        <v>42</v>
      </c>
      <c r="B90">
        <v>35</v>
      </c>
      <c r="C90" t="s">
        <v>223</v>
      </c>
      <c r="D90" t="s">
        <v>224</v>
      </c>
      <c r="E90" t="s">
        <v>25</v>
      </c>
      <c r="F90" t="s">
        <v>225</v>
      </c>
      <c r="G90" t="str">
        <f>"201511007395"</f>
        <v>201511007395</v>
      </c>
      <c r="H90" t="s">
        <v>226</v>
      </c>
      <c r="I90">
        <v>0</v>
      </c>
      <c r="J90">
        <v>0</v>
      </c>
      <c r="K90">
        <v>0</v>
      </c>
      <c r="L90">
        <v>0</v>
      </c>
      <c r="M90">
        <v>0</v>
      </c>
      <c r="N90">
        <v>30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27</v>
      </c>
      <c r="W90">
        <v>189</v>
      </c>
      <c r="X90">
        <v>0</v>
      </c>
      <c r="Z90">
        <v>0</v>
      </c>
      <c r="AA90" t="s">
        <v>227</v>
      </c>
    </row>
    <row r="91" spans="1:27" x14ac:dyDescent="0.25">
      <c r="H91">
        <v>601</v>
      </c>
    </row>
    <row r="92" spans="1:27" x14ac:dyDescent="0.25">
      <c r="A92">
        <v>43</v>
      </c>
      <c r="B92">
        <v>57</v>
      </c>
      <c r="C92" t="s">
        <v>228</v>
      </c>
      <c r="D92" t="s">
        <v>25</v>
      </c>
      <c r="E92" t="s">
        <v>15</v>
      </c>
      <c r="F92" t="s">
        <v>229</v>
      </c>
      <c r="G92" t="str">
        <f>"201406018874"</f>
        <v>201406018874</v>
      </c>
      <c r="H92" t="s">
        <v>230</v>
      </c>
      <c r="I92">
        <v>0</v>
      </c>
      <c r="J92">
        <v>0</v>
      </c>
      <c r="K92">
        <v>0</v>
      </c>
      <c r="L92">
        <v>200</v>
      </c>
      <c r="M92">
        <v>0</v>
      </c>
      <c r="N92">
        <v>50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9</v>
      </c>
      <c r="W92">
        <v>63</v>
      </c>
      <c r="X92">
        <v>0</v>
      </c>
      <c r="Z92">
        <v>0</v>
      </c>
      <c r="AA92" t="s">
        <v>231</v>
      </c>
    </row>
    <row r="93" spans="1:27" x14ac:dyDescent="0.25">
      <c r="H93">
        <v>601</v>
      </c>
    </row>
    <row r="94" spans="1:27" x14ac:dyDescent="0.25">
      <c r="A94">
        <v>44</v>
      </c>
      <c r="B94">
        <v>140</v>
      </c>
      <c r="C94" t="s">
        <v>232</v>
      </c>
      <c r="D94" t="s">
        <v>233</v>
      </c>
      <c r="E94" t="s">
        <v>37</v>
      </c>
      <c r="F94" t="s">
        <v>234</v>
      </c>
      <c r="G94" t="str">
        <f>"201405000250"</f>
        <v>201405000250</v>
      </c>
      <c r="H94" t="s">
        <v>235</v>
      </c>
      <c r="I94">
        <v>0</v>
      </c>
      <c r="J94">
        <v>0</v>
      </c>
      <c r="K94">
        <v>0</v>
      </c>
      <c r="L94">
        <v>0</v>
      </c>
      <c r="M94">
        <v>0</v>
      </c>
      <c r="N94">
        <v>50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28</v>
      </c>
      <c r="W94">
        <v>196</v>
      </c>
      <c r="X94">
        <v>0</v>
      </c>
      <c r="Z94">
        <v>0</v>
      </c>
      <c r="AA94" t="s">
        <v>236</v>
      </c>
    </row>
    <row r="95" spans="1:27" x14ac:dyDescent="0.25">
      <c r="H95">
        <v>601</v>
      </c>
    </row>
    <row r="96" spans="1:27" x14ac:dyDescent="0.25">
      <c r="A96">
        <v>45</v>
      </c>
      <c r="B96">
        <v>6</v>
      </c>
      <c r="C96" t="s">
        <v>237</v>
      </c>
      <c r="D96" t="s">
        <v>238</v>
      </c>
      <c r="E96" t="s">
        <v>127</v>
      </c>
      <c r="F96" t="s">
        <v>239</v>
      </c>
      <c r="G96" t="str">
        <f>"00147620"</f>
        <v>00147620</v>
      </c>
      <c r="H96" t="s">
        <v>240</v>
      </c>
      <c r="I96">
        <v>0</v>
      </c>
      <c r="J96">
        <v>0</v>
      </c>
      <c r="K96">
        <v>0</v>
      </c>
      <c r="L96">
        <v>200</v>
      </c>
      <c r="M96">
        <v>0</v>
      </c>
      <c r="N96">
        <v>30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5</v>
      </c>
      <c r="W96">
        <v>35</v>
      </c>
      <c r="X96">
        <v>0</v>
      </c>
      <c r="Z96">
        <v>0</v>
      </c>
      <c r="AA96" t="s">
        <v>241</v>
      </c>
    </row>
    <row r="97" spans="1:27" x14ac:dyDescent="0.25">
      <c r="H97">
        <v>601</v>
      </c>
    </row>
    <row r="98" spans="1:27" x14ac:dyDescent="0.25">
      <c r="A98">
        <v>46</v>
      </c>
      <c r="B98">
        <v>155</v>
      </c>
      <c r="C98" t="s">
        <v>242</v>
      </c>
      <c r="D98" t="s">
        <v>243</v>
      </c>
      <c r="E98" t="s">
        <v>31</v>
      </c>
      <c r="F98" t="s">
        <v>244</v>
      </c>
      <c r="G98" t="str">
        <f>"201511032739"</f>
        <v>201511032739</v>
      </c>
      <c r="H98">
        <v>946</v>
      </c>
      <c r="I98">
        <v>0</v>
      </c>
      <c r="J98">
        <v>0</v>
      </c>
      <c r="K98">
        <v>0</v>
      </c>
      <c r="L98">
        <v>0</v>
      </c>
      <c r="M98">
        <v>0</v>
      </c>
      <c r="N98">
        <v>30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Z98">
        <v>0</v>
      </c>
      <c r="AA98">
        <v>976</v>
      </c>
    </row>
    <row r="99" spans="1:27" x14ac:dyDescent="0.25">
      <c r="H99">
        <v>601</v>
      </c>
    </row>
    <row r="100" spans="1:27" x14ac:dyDescent="0.25">
      <c r="A100">
        <v>47</v>
      </c>
      <c r="B100">
        <v>12</v>
      </c>
      <c r="C100" t="s">
        <v>245</v>
      </c>
      <c r="D100" t="s">
        <v>30</v>
      </c>
      <c r="E100" t="s">
        <v>25</v>
      </c>
      <c r="F100" t="s">
        <v>246</v>
      </c>
      <c r="G100" t="str">
        <f>"00227517"</f>
        <v>00227517</v>
      </c>
      <c r="H100" t="s">
        <v>247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30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13</v>
      </c>
      <c r="W100">
        <v>91</v>
      </c>
      <c r="X100">
        <v>0</v>
      </c>
      <c r="Z100">
        <v>0</v>
      </c>
      <c r="AA100" t="s">
        <v>248</v>
      </c>
    </row>
    <row r="101" spans="1:27" x14ac:dyDescent="0.25">
      <c r="H101">
        <v>601</v>
      </c>
    </row>
    <row r="102" spans="1:27" x14ac:dyDescent="0.25">
      <c r="A102">
        <v>48</v>
      </c>
      <c r="B102">
        <v>116</v>
      </c>
      <c r="C102" t="s">
        <v>249</v>
      </c>
      <c r="D102" t="s">
        <v>250</v>
      </c>
      <c r="E102" t="s">
        <v>25</v>
      </c>
      <c r="F102" t="s">
        <v>251</v>
      </c>
      <c r="G102" t="str">
        <f>"201405001328"</f>
        <v>201405001328</v>
      </c>
      <c r="H102">
        <v>737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70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18</v>
      </c>
      <c r="W102">
        <v>126</v>
      </c>
      <c r="X102">
        <v>0</v>
      </c>
      <c r="Z102">
        <v>0</v>
      </c>
      <c r="AA102">
        <v>933</v>
      </c>
    </row>
    <row r="103" spans="1:27" x14ac:dyDescent="0.25">
      <c r="H103">
        <v>601</v>
      </c>
    </row>
    <row r="104" spans="1:27" x14ac:dyDescent="0.25">
      <c r="A104">
        <v>49</v>
      </c>
      <c r="B104">
        <v>154</v>
      </c>
      <c r="C104" t="s">
        <v>252</v>
      </c>
      <c r="D104" t="s">
        <v>253</v>
      </c>
      <c r="E104" t="s">
        <v>127</v>
      </c>
      <c r="F104" t="s">
        <v>254</v>
      </c>
      <c r="G104" t="str">
        <f>"201401000781"</f>
        <v>201401000781</v>
      </c>
      <c r="H104" t="s">
        <v>255</v>
      </c>
      <c r="I104">
        <v>0</v>
      </c>
      <c r="J104">
        <v>0</v>
      </c>
      <c r="K104">
        <v>0</v>
      </c>
      <c r="L104">
        <v>0</v>
      </c>
      <c r="M104">
        <v>100</v>
      </c>
      <c r="N104">
        <v>50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Z104">
        <v>0</v>
      </c>
      <c r="AA104" t="s">
        <v>256</v>
      </c>
    </row>
    <row r="105" spans="1:27" x14ac:dyDescent="0.25">
      <c r="H105">
        <v>601</v>
      </c>
    </row>
    <row r="106" spans="1:27" x14ac:dyDescent="0.25">
      <c r="A106">
        <v>50</v>
      </c>
      <c r="B106">
        <v>173</v>
      </c>
      <c r="C106" t="s">
        <v>257</v>
      </c>
      <c r="D106" t="s">
        <v>25</v>
      </c>
      <c r="E106" t="s">
        <v>54</v>
      </c>
      <c r="F106" t="s">
        <v>258</v>
      </c>
      <c r="G106" t="str">
        <f>"201506000306"</f>
        <v>201506000306</v>
      </c>
      <c r="H106" t="s">
        <v>205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70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6</v>
      </c>
      <c r="W106">
        <v>42</v>
      </c>
      <c r="X106">
        <v>0</v>
      </c>
      <c r="Z106">
        <v>0</v>
      </c>
      <c r="AA106" t="s">
        <v>259</v>
      </c>
    </row>
    <row r="107" spans="1:27" x14ac:dyDescent="0.25">
      <c r="H107">
        <v>601</v>
      </c>
    </row>
    <row r="108" spans="1:27" x14ac:dyDescent="0.25">
      <c r="A108">
        <v>51</v>
      </c>
      <c r="B108">
        <v>241</v>
      </c>
      <c r="C108" t="s">
        <v>260</v>
      </c>
      <c r="D108" t="s">
        <v>261</v>
      </c>
      <c r="E108" t="s">
        <v>54</v>
      </c>
      <c r="F108" t="s">
        <v>262</v>
      </c>
      <c r="G108" t="str">
        <f>"201507005293"</f>
        <v>201507005293</v>
      </c>
      <c r="H108" t="s">
        <v>263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70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7</v>
      </c>
      <c r="W108">
        <v>49</v>
      </c>
      <c r="X108">
        <v>0</v>
      </c>
      <c r="Z108">
        <v>0</v>
      </c>
      <c r="AA108" t="s">
        <v>264</v>
      </c>
    </row>
    <row r="109" spans="1:27" x14ac:dyDescent="0.25">
      <c r="H109">
        <v>601</v>
      </c>
    </row>
    <row r="110" spans="1:27" x14ac:dyDescent="0.25">
      <c r="A110">
        <v>52</v>
      </c>
      <c r="B110">
        <v>210</v>
      </c>
      <c r="C110" t="s">
        <v>265</v>
      </c>
      <c r="D110" t="s">
        <v>21</v>
      </c>
      <c r="E110" t="s">
        <v>127</v>
      </c>
      <c r="F110" t="s">
        <v>266</v>
      </c>
      <c r="G110" t="str">
        <f>"201511033146"</f>
        <v>201511033146</v>
      </c>
      <c r="H110" t="s">
        <v>51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30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9</v>
      </c>
      <c r="W110">
        <v>63</v>
      </c>
      <c r="X110">
        <v>0</v>
      </c>
      <c r="Z110">
        <v>0</v>
      </c>
      <c r="AA110" t="s">
        <v>267</v>
      </c>
    </row>
    <row r="111" spans="1:27" x14ac:dyDescent="0.25">
      <c r="H111">
        <v>601</v>
      </c>
    </row>
    <row r="112" spans="1:27" x14ac:dyDescent="0.25">
      <c r="A112">
        <v>53</v>
      </c>
      <c r="B112">
        <v>148</v>
      </c>
      <c r="C112" t="s">
        <v>268</v>
      </c>
      <c r="D112" t="s">
        <v>110</v>
      </c>
      <c r="E112" t="s">
        <v>116</v>
      </c>
      <c r="F112" t="s">
        <v>269</v>
      </c>
      <c r="G112" t="str">
        <f>"00148520"</f>
        <v>00148520</v>
      </c>
      <c r="H112" t="s">
        <v>270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70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Z112">
        <v>0</v>
      </c>
      <c r="AA112" t="s">
        <v>271</v>
      </c>
    </row>
    <row r="113" spans="1:27" x14ac:dyDescent="0.25">
      <c r="H113">
        <v>601</v>
      </c>
    </row>
    <row r="114" spans="1:27" x14ac:dyDescent="0.25">
      <c r="A114">
        <v>54</v>
      </c>
      <c r="B114">
        <v>111</v>
      </c>
      <c r="C114" t="s">
        <v>272</v>
      </c>
      <c r="D114" t="s">
        <v>273</v>
      </c>
      <c r="E114" t="s">
        <v>101</v>
      </c>
      <c r="F114" t="s">
        <v>274</v>
      </c>
      <c r="G114" t="str">
        <f>"00151113"</f>
        <v>00151113</v>
      </c>
      <c r="H114">
        <v>770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50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6</v>
      </c>
      <c r="W114">
        <v>42</v>
      </c>
      <c r="X114">
        <v>0</v>
      </c>
      <c r="Z114">
        <v>0</v>
      </c>
      <c r="AA114">
        <v>862</v>
      </c>
    </row>
    <row r="115" spans="1:27" x14ac:dyDescent="0.25">
      <c r="H115">
        <v>601</v>
      </c>
    </row>
    <row r="116" spans="1:27" x14ac:dyDescent="0.25">
      <c r="A116">
        <v>55</v>
      </c>
      <c r="B116">
        <v>78</v>
      </c>
      <c r="C116" t="s">
        <v>275</v>
      </c>
      <c r="D116" t="s">
        <v>31</v>
      </c>
      <c r="E116" t="s">
        <v>276</v>
      </c>
      <c r="F116" t="s">
        <v>277</v>
      </c>
      <c r="G116" t="str">
        <f>"00223038"</f>
        <v>00223038</v>
      </c>
      <c r="H116" t="s">
        <v>278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30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Z116">
        <v>0</v>
      </c>
      <c r="AA116" t="s">
        <v>279</v>
      </c>
    </row>
    <row r="117" spans="1:27" x14ac:dyDescent="0.25">
      <c r="H117">
        <v>601</v>
      </c>
    </row>
    <row r="118" spans="1:27" x14ac:dyDescent="0.25">
      <c r="A118">
        <v>56</v>
      </c>
      <c r="B118">
        <v>157</v>
      </c>
      <c r="C118" t="s">
        <v>280</v>
      </c>
      <c r="D118" t="s">
        <v>110</v>
      </c>
      <c r="E118" t="s">
        <v>281</v>
      </c>
      <c r="F118" t="s">
        <v>282</v>
      </c>
      <c r="G118" t="str">
        <f>"201406008462"</f>
        <v>201406008462</v>
      </c>
      <c r="H118" t="s">
        <v>283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30</v>
      </c>
      <c r="O118">
        <v>30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15</v>
      </c>
      <c r="W118">
        <v>105</v>
      </c>
      <c r="X118">
        <v>0</v>
      </c>
      <c r="Z118">
        <v>0</v>
      </c>
      <c r="AA118" t="s">
        <v>284</v>
      </c>
    </row>
    <row r="119" spans="1:27" x14ac:dyDescent="0.25">
      <c r="H119">
        <v>601</v>
      </c>
    </row>
    <row r="120" spans="1:27" x14ac:dyDescent="0.25">
      <c r="A120">
        <v>57</v>
      </c>
      <c r="B120">
        <v>104</v>
      </c>
      <c r="C120" t="s">
        <v>285</v>
      </c>
      <c r="D120" t="s">
        <v>286</v>
      </c>
      <c r="E120" t="s">
        <v>287</v>
      </c>
      <c r="F120" t="s">
        <v>288</v>
      </c>
      <c r="G120" t="str">
        <f>"00007463"</f>
        <v>00007463</v>
      </c>
      <c r="H120" t="s">
        <v>289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50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Z120">
        <v>0</v>
      </c>
      <c r="AA120" t="s">
        <v>290</v>
      </c>
    </row>
    <row r="121" spans="1:27" x14ac:dyDescent="0.25">
      <c r="H121">
        <v>601</v>
      </c>
    </row>
    <row r="122" spans="1:27" x14ac:dyDescent="0.25">
      <c r="A122">
        <v>58</v>
      </c>
      <c r="B122">
        <v>176</v>
      </c>
      <c r="C122" t="s">
        <v>291</v>
      </c>
      <c r="D122" t="s">
        <v>250</v>
      </c>
      <c r="E122" t="s">
        <v>21</v>
      </c>
      <c r="F122" t="s">
        <v>292</v>
      </c>
      <c r="G122" t="str">
        <f>"00226017"</f>
        <v>00226017</v>
      </c>
      <c r="H122" t="s">
        <v>293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30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Z122">
        <v>0</v>
      </c>
      <c r="AA122" t="s">
        <v>294</v>
      </c>
    </row>
    <row r="123" spans="1:27" x14ac:dyDescent="0.25">
      <c r="H123">
        <v>601</v>
      </c>
    </row>
    <row r="124" spans="1:27" x14ac:dyDescent="0.25">
      <c r="A124">
        <v>59</v>
      </c>
      <c r="B124">
        <v>137</v>
      </c>
      <c r="C124" t="s">
        <v>295</v>
      </c>
      <c r="D124" t="s">
        <v>296</v>
      </c>
      <c r="E124" t="s">
        <v>54</v>
      </c>
      <c r="F124" t="s">
        <v>297</v>
      </c>
      <c r="G124" t="str">
        <f>"00044869"</f>
        <v>00044869</v>
      </c>
      <c r="H124" t="s">
        <v>298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30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28</v>
      </c>
      <c r="W124">
        <v>196</v>
      </c>
      <c r="X124">
        <v>0</v>
      </c>
      <c r="Z124">
        <v>0</v>
      </c>
      <c r="AA124" t="s">
        <v>299</v>
      </c>
    </row>
    <row r="125" spans="1:27" x14ac:dyDescent="0.25">
      <c r="H125">
        <v>601</v>
      </c>
    </row>
    <row r="126" spans="1:27" x14ac:dyDescent="0.25">
      <c r="A126">
        <v>60</v>
      </c>
      <c r="B126">
        <v>40</v>
      </c>
      <c r="C126" t="s">
        <v>300</v>
      </c>
      <c r="D126" t="s">
        <v>25</v>
      </c>
      <c r="E126" t="s">
        <v>127</v>
      </c>
      <c r="F126" t="s">
        <v>301</v>
      </c>
      <c r="G126" t="str">
        <f>"201406006382"</f>
        <v>201406006382</v>
      </c>
      <c r="H126" t="s">
        <v>302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30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18</v>
      </c>
      <c r="W126">
        <v>126</v>
      </c>
      <c r="X126">
        <v>0</v>
      </c>
      <c r="Z126">
        <v>0</v>
      </c>
      <c r="AA126" t="s">
        <v>303</v>
      </c>
    </row>
    <row r="127" spans="1:27" x14ac:dyDescent="0.25">
      <c r="H127">
        <v>601</v>
      </c>
    </row>
    <row r="128" spans="1:27" x14ac:dyDescent="0.25">
      <c r="A128">
        <v>61</v>
      </c>
      <c r="B128">
        <v>151</v>
      </c>
      <c r="C128" t="s">
        <v>304</v>
      </c>
      <c r="D128" t="s">
        <v>305</v>
      </c>
      <c r="E128" t="s">
        <v>54</v>
      </c>
      <c r="F128" t="s">
        <v>306</v>
      </c>
      <c r="G128" t="str">
        <f>"201506004155"</f>
        <v>201506004155</v>
      </c>
      <c r="H128" t="s">
        <v>45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30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5</v>
      </c>
      <c r="W128">
        <v>35</v>
      </c>
      <c r="X128">
        <v>0</v>
      </c>
      <c r="Z128">
        <v>0</v>
      </c>
      <c r="AA128" t="s">
        <v>307</v>
      </c>
    </row>
    <row r="129" spans="1:27" x14ac:dyDescent="0.25">
      <c r="H129">
        <v>601</v>
      </c>
    </row>
    <row r="130" spans="1:27" x14ac:dyDescent="0.25">
      <c r="A130">
        <v>62</v>
      </c>
      <c r="B130">
        <v>127</v>
      </c>
      <c r="C130" t="s">
        <v>308</v>
      </c>
      <c r="D130" t="s">
        <v>238</v>
      </c>
      <c r="E130" t="s">
        <v>31</v>
      </c>
      <c r="F130" t="s">
        <v>309</v>
      </c>
      <c r="G130" t="str">
        <f>"00224160"</f>
        <v>00224160</v>
      </c>
      <c r="H130" t="s">
        <v>310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30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6</v>
      </c>
      <c r="W130">
        <v>42</v>
      </c>
      <c r="X130">
        <v>0</v>
      </c>
      <c r="Z130">
        <v>0</v>
      </c>
      <c r="AA130" t="s">
        <v>311</v>
      </c>
    </row>
    <row r="131" spans="1:27" x14ac:dyDescent="0.25">
      <c r="H131">
        <v>601</v>
      </c>
    </row>
    <row r="132" spans="1:27" x14ac:dyDescent="0.25">
      <c r="A132">
        <v>63</v>
      </c>
      <c r="B132">
        <v>219</v>
      </c>
      <c r="C132" t="s">
        <v>312</v>
      </c>
      <c r="D132" t="s">
        <v>20</v>
      </c>
      <c r="E132" t="s">
        <v>238</v>
      </c>
      <c r="F132" t="s">
        <v>313</v>
      </c>
      <c r="G132" t="str">
        <f>"00112828"</f>
        <v>00112828</v>
      </c>
      <c r="H132">
        <v>693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50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7</v>
      </c>
      <c r="W132">
        <v>49</v>
      </c>
      <c r="X132">
        <v>0</v>
      </c>
      <c r="Z132">
        <v>0</v>
      </c>
      <c r="AA132">
        <v>792</v>
      </c>
    </row>
    <row r="133" spans="1:27" x14ac:dyDescent="0.25">
      <c r="H133">
        <v>601</v>
      </c>
    </row>
    <row r="134" spans="1:27" x14ac:dyDescent="0.25">
      <c r="A134">
        <v>64</v>
      </c>
      <c r="B134">
        <v>45</v>
      </c>
      <c r="C134" t="s">
        <v>314</v>
      </c>
      <c r="D134" t="s">
        <v>189</v>
      </c>
      <c r="E134" t="s">
        <v>54</v>
      </c>
      <c r="F134" t="s">
        <v>315</v>
      </c>
      <c r="G134" t="str">
        <f>"201604000346"</f>
        <v>201604000346</v>
      </c>
      <c r="H134">
        <v>704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70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Z134">
        <v>0</v>
      </c>
      <c r="AA134">
        <v>774</v>
      </c>
    </row>
    <row r="135" spans="1:27" x14ac:dyDescent="0.25">
      <c r="H135">
        <v>601</v>
      </c>
    </row>
    <row r="136" spans="1:27" x14ac:dyDescent="0.25">
      <c r="A136">
        <v>65</v>
      </c>
      <c r="B136">
        <v>74</v>
      </c>
      <c r="C136" t="s">
        <v>316</v>
      </c>
      <c r="D136" t="s">
        <v>317</v>
      </c>
      <c r="E136" t="s">
        <v>15</v>
      </c>
      <c r="F136" t="s">
        <v>318</v>
      </c>
      <c r="G136" t="str">
        <f>"201511019708"</f>
        <v>201511019708</v>
      </c>
      <c r="H136">
        <v>660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70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6</v>
      </c>
      <c r="W136">
        <v>42</v>
      </c>
      <c r="X136">
        <v>0</v>
      </c>
      <c r="Z136">
        <v>0</v>
      </c>
      <c r="AA136">
        <v>772</v>
      </c>
    </row>
    <row r="137" spans="1:27" x14ac:dyDescent="0.25">
      <c r="H137">
        <v>601</v>
      </c>
    </row>
    <row r="138" spans="1:27" x14ac:dyDescent="0.25">
      <c r="A138">
        <v>66</v>
      </c>
      <c r="B138">
        <v>18</v>
      </c>
      <c r="C138" t="s">
        <v>319</v>
      </c>
      <c r="D138" t="s">
        <v>155</v>
      </c>
      <c r="E138" t="s">
        <v>31</v>
      </c>
      <c r="F138" t="s">
        <v>320</v>
      </c>
      <c r="G138" t="str">
        <f>"00024449"</f>
        <v>00024449</v>
      </c>
      <c r="H138" t="s">
        <v>321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50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Z138">
        <v>0</v>
      </c>
      <c r="AA138" t="s">
        <v>322</v>
      </c>
    </row>
    <row r="139" spans="1:27" x14ac:dyDescent="0.25">
      <c r="H139">
        <v>601</v>
      </c>
    </row>
    <row r="140" spans="1:27" x14ac:dyDescent="0.25">
      <c r="A140">
        <v>67</v>
      </c>
      <c r="B140">
        <v>195</v>
      </c>
      <c r="C140" t="s">
        <v>323</v>
      </c>
      <c r="D140" t="s">
        <v>110</v>
      </c>
      <c r="E140" t="s">
        <v>324</v>
      </c>
      <c r="F140" t="s">
        <v>325</v>
      </c>
      <c r="G140" t="str">
        <f>"201411002133"</f>
        <v>201411002133</v>
      </c>
      <c r="H140" t="s">
        <v>326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30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10</v>
      </c>
      <c r="W140">
        <v>70</v>
      </c>
      <c r="X140">
        <v>0</v>
      </c>
      <c r="Z140">
        <v>0</v>
      </c>
      <c r="AA140" t="s">
        <v>327</v>
      </c>
    </row>
    <row r="141" spans="1:27" x14ac:dyDescent="0.25">
      <c r="H141">
        <v>601</v>
      </c>
    </row>
    <row r="142" spans="1:27" x14ac:dyDescent="0.25">
      <c r="A142">
        <v>68</v>
      </c>
      <c r="B142">
        <v>56</v>
      </c>
      <c r="C142" t="s">
        <v>328</v>
      </c>
      <c r="D142" t="s">
        <v>36</v>
      </c>
      <c r="E142" t="s">
        <v>37</v>
      </c>
      <c r="F142" t="s">
        <v>329</v>
      </c>
      <c r="G142" t="str">
        <f>"201504000929"</f>
        <v>201504000929</v>
      </c>
      <c r="H142" t="s">
        <v>27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30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Z142">
        <v>0</v>
      </c>
      <c r="AA142" t="s">
        <v>330</v>
      </c>
    </row>
    <row r="143" spans="1:27" x14ac:dyDescent="0.25">
      <c r="H143">
        <v>601</v>
      </c>
    </row>
    <row r="144" spans="1:27" x14ac:dyDescent="0.25">
      <c r="A144">
        <v>69</v>
      </c>
      <c r="B144">
        <v>134</v>
      </c>
      <c r="C144" t="s">
        <v>331</v>
      </c>
      <c r="D144" t="s">
        <v>171</v>
      </c>
      <c r="E144" t="s">
        <v>49</v>
      </c>
      <c r="F144" t="s">
        <v>332</v>
      </c>
      <c r="G144" t="str">
        <f>"201505000070"</f>
        <v>201505000070</v>
      </c>
      <c r="H144" t="s">
        <v>321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30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Z144">
        <v>0</v>
      </c>
      <c r="AA144" t="s">
        <v>333</v>
      </c>
    </row>
    <row r="145" spans="1:27" x14ac:dyDescent="0.25">
      <c r="H145">
        <v>601</v>
      </c>
    </row>
    <row r="146" spans="1:27" x14ac:dyDescent="0.25">
      <c r="A146">
        <v>70</v>
      </c>
      <c r="B146">
        <v>189</v>
      </c>
      <c r="C146" t="s">
        <v>334</v>
      </c>
      <c r="D146" t="s">
        <v>335</v>
      </c>
      <c r="E146" t="s">
        <v>21</v>
      </c>
      <c r="F146" t="s">
        <v>336</v>
      </c>
      <c r="G146" t="str">
        <f>"201410002619"</f>
        <v>201410002619</v>
      </c>
      <c r="H146">
        <v>638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30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Z146">
        <v>0</v>
      </c>
      <c r="AA146">
        <v>668</v>
      </c>
    </row>
    <row r="147" spans="1:27" x14ac:dyDescent="0.25">
      <c r="H147">
        <v>601</v>
      </c>
    </row>
    <row r="149" spans="1:27" x14ac:dyDescent="0.25">
      <c r="A149" t="s">
        <v>337</v>
      </c>
    </row>
    <row r="150" spans="1:27" x14ac:dyDescent="0.25">
      <c r="A150" t="s">
        <v>338</v>
      </c>
    </row>
    <row r="151" spans="1:27" x14ac:dyDescent="0.25">
      <c r="A151" t="s">
        <v>339</v>
      </c>
    </row>
    <row r="152" spans="1:27" x14ac:dyDescent="0.25">
      <c r="A152" t="s">
        <v>340</v>
      </c>
    </row>
    <row r="153" spans="1:27" x14ac:dyDescent="0.25">
      <c r="A153" t="s">
        <v>341</v>
      </c>
    </row>
    <row r="154" spans="1:27" x14ac:dyDescent="0.25">
      <c r="A154" t="s">
        <v>342</v>
      </c>
    </row>
    <row r="155" spans="1:27" x14ac:dyDescent="0.25">
      <c r="A155" t="s">
        <v>343</v>
      </c>
    </row>
    <row r="156" spans="1:27" x14ac:dyDescent="0.25">
      <c r="A156" t="s">
        <v>344</v>
      </c>
    </row>
    <row r="157" spans="1:27" x14ac:dyDescent="0.25">
      <c r="A157" t="s">
        <v>345</v>
      </c>
    </row>
    <row r="158" spans="1:27" x14ac:dyDescent="0.25">
      <c r="A158" t="s">
        <v>346</v>
      </c>
    </row>
    <row r="159" spans="1:27" x14ac:dyDescent="0.25">
      <c r="A159" t="s">
        <v>347</v>
      </c>
    </row>
    <row r="160" spans="1:27" x14ac:dyDescent="0.25">
      <c r="A160" t="s">
        <v>348</v>
      </c>
    </row>
    <row r="161" spans="1:1" x14ac:dyDescent="0.25">
      <c r="A161" t="s">
        <v>349</v>
      </c>
    </row>
    <row r="162" spans="1:1" x14ac:dyDescent="0.25">
      <c r="A162" t="s">
        <v>350</v>
      </c>
    </row>
    <row r="163" spans="1:1" x14ac:dyDescent="0.25">
      <c r="A163" t="s">
        <v>351</v>
      </c>
    </row>
    <row r="164" spans="1:1" x14ac:dyDescent="0.25">
      <c r="A164" t="s">
        <v>352</v>
      </c>
    </row>
    <row r="165" spans="1:1" x14ac:dyDescent="0.25">
      <c r="A165" t="s">
        <v>353</v>
      </c>
    </row>
    <row r="166" spans="1:1" x14ac:dyDescent="0.25">
      <c r="A166" t="s">
        <v>354</v>
      </c>
    </row>
    <row r="167" spans="1:1" x14ac:dyDescent="0.25">
      <c r="A167" t="s">
        <v>355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2018-11-01T08:30:13Z</dcterms:created>
  <dcterms:modified xsi:type="dcterms:W3CDTF">2018-11-01T08:30:14Z</dcterms:modified>
</cp:coreProperties>
</file>