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118" i="1" l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<sst xmlns="http://schemas.openxmlformats.org/spreadsheetml/2006/main" count="343" uniqueCount="263">
  <si>
    <t>ΠΛΗΡΩΣΗ ΘΕΣΕΩΝ ΜΕ ΣΕΙΡΑ ΠΡΟΤΕΡΑΙΟΤΗΤΑΣ (ΑΡΘΡΟ 18/Ν. 2190/1994) ΠΡΟΚΗΡΥΞΗ : 13Κ/2017</t>
  </si>
  <si>
    <t>ΣΕΙΡΑ ΚΑΤΑΤΑΞΗΣ (ΚΥΡΙΟΣ)</t>
  </si>
  <si>
    <t>ΔΕΥΤΕΡΟΒΑΘΜΙΑΣ ΕΚΠΑΙΔΕΥΣΗΣ (ΔΕ)</t>
  </si>
  <si>
    <t>ΓΕΝΙΚΕΣ ΘΕΣΕΙΣ ΜΕ ΕΜΠΕΙΡΙΑ</t>
  </si>
  <si>
    <t>ΔΕ ΔΙΟΙΚΗΤΙΚΟΥ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</si>
  <si>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</si>
  <si>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</si>
  <si>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</si>
  <si>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</si>
  <si>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</si>
  <si>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</si>
  <si>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</si>
  <si>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</si>
  <si>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ΦΛΕΓΚΑΣ</t>
  </si>
  <si>
    <t>ΓΡΗΓΟΡΙΟΣ</t>
  </si>
  <si>
    <t>ΓΕΩΡΓΙΟΣ</t>
  </si>
  <si>
    <t>Χ631641</t>
  </si>
  <si>
    <t>918,5</t>
  </si>
  <si>
    <t>1506,5</t>
  </si>
  <si>
    <t>ΚΑΡΑΘΕΟΔΩΡΟΥ</t>
  </si>
  <si>
    <t>ΛΟΥΚΙΑ</t>
  </si>
  <si>
    <t>ΧΑΡΑΛΑΜΠΟΣ</t>
  </si>
  <si>
    <t>ΑΚ020072</t>
  </si>
  <si>
    <t>ΣΤΕΡΓΙΟΠΟΥΛΟΥ</t>
  </si>
  <si>
    <t xml:space="preserve">ΕΛΕΝΗ </t>
  </si>
  <si>
    <t>ΚΩΝΣΤΑΝΤΙΝΟΣ</t>
  </si>
  <si>
    <t>Ρ669998</t>
  </si>
  <si>
    <t>702-701</t>
  </si>
  <si>
    <t>ΚΟΝΤΟΚΟΛΙΑ</t>
  </si>
  <si>
    <t>ΒΑΣΙΛΙΚΗ</t>
  </si>
  <si>
    <t>ΑΠΟΣΤΟΛΟΣ</t>
  </si>
  <si>
    <t>Ρ878117</t>
  </si>
  <si>
    <t>805,2</t>
  </si>
  <si>
    <t>1459,2</t>
  </si>
  <si>
    <t>ΠΑΠΑΣΠΥΡΟΥ</t>
  </si>
  <si>
    <t>ΜΑΡΙΝΑ</t>
  </si>
  <si>
    <t>ΣΠΥΡΙΔΩΝ</t>
  </si>
  <si>
    <t>ΑΒ323717</t>
  </si>
  <si>
    <t>701-702</t>
  </si>
  <si>
    <t>ΠΑΠΑΝΙΚΟΛΑΟΥ</t>
  </si>
  <si>
    <t>ΠΟΛΥΞΕΝΗ</t>
  </si>
  <si>
    <t>ΠΑΝΑΓΙΩΤΗΣ</t>
  </si>
  <si>
    <t>ΑΜ998008</t>
  </si>
  <si>
    <t>ΓΚΟΥΝΤΑ</t>
  </si>
  <si>
    <t>ΕΛΕΝΗ</t>
  </si>
  <si>
    <t>ΑΙ816857</t>
  </si>
  <si>
    <t>786,5</t>
  </si>
  <si>
    <t>1424,5</t>
  </si>
  <si>
    <t>ΒΛΑΧΟΣΩΤΗΡΟΣ</t>
  </si>
  <si>
    <t>ΙΩΑΝΝΗΣ</t>
  </si>
  <si>
    <t>ΑΙ610026</t>
  </si>
  <si>
    <t>952,6</t>
  </si>
  <si>
    <t>1395,6</t>
  </si>
  <si>
    <t>ΧΑΛΟΥΛΟΥ</t>
  </si>
  <si>
    <t>ΠΑΝΑΓΙΩΤΑ</t>
  </si>
  <si>
    <t>ΑΝ074967</t>
  </si>
  <si>
    <t>535,7</t>
  </si>
  <si>
    <t>1393,7</t>
  </si>
  <si>
    <t>ΚΟΤΣΙΦΑΚΟΣ</t>
  </si>
  <si>
    <t>ΙΩΑΝΝΗΣ ΠΡΟΔΡΟΜΟΣ</t>
  </si>
  <si>
    <t>ΗΛΙΑΣ</t>
  </si>
  <si>
    <t>ΑΖ029476</t>
  </si>
  <si>
    <t>ΒΑΝΔΟΥΛΑΚΗ</t>
  </si>
  <si>
    <t>ΜΑΡΘΑ</t>
  </si>
  <si>
    <t>ΠΕΡΙΚΛΗΣ</t>
  </si>
  <si>
    <t>ΑΑ493831</t>
  </si>
  <si>
    <t>947,1</t>
  </si>
  <si>
    <t>1336,1</t>
  </si>
  <si>
    <t>ΝΙΚΑ</t>
  </si>
  <si>
    <t>ΕΙΡΗΝΗ</t>
  </si>
  <si>
    <t>ΑΝΑΣΤΑΣΙΟΣ</t>
  </si>
  <si>
    <t>ΑΒ310695</t>
  </si>
  <si>
    <t>1039,5</t>
  </si>
  <si>
    <t>1329,5</t>
  </si>
  <si>
    <t>ΜΕΛΙΣΣΗ</t>
  </si>
  <si>
    <t>ΖΩΗ</t>
  </si>
  <si>
    <t>ΔΗΜΗΤΡΙΟΣ</t>
  </si>
  <si>
    <t>ΑΖ599657</t>
  </si>
  <si>
    <t>ΚΑΤΡΑΚΑΖΑΣ</t>
  </si>
  <si>
    <t>ΣΑΒΒΑΣ</t>
  </si>
  <si>
    <t>Χ920102</t>
  </si>
  <si>
    <t>907,5</t>
  </si>
  <si>
    <t>1285,5</t>
  </si>
  <si>
    <t>ΤΣΟΥΛΗΣ</t>
  </si>
  <si>
    <t>ΒΑΣΙΛΕΙΟΣ</t>
  </si>
  <si>
    <t>Ξ711781</t>
  </si>
  <si>
    <t>674,3</t>
  </si>
  <si>
    <t>1262,3</t>
  </si>
  <si>
    <t>ΠΕΤΡΟΠΟΥΛΟΥ</t>
  </si>
  <si>
    <t>ΔΗΜΗΤΡΑ</t>
  </si>
  <si>
    <t>ΑΖ729765</t>
  </si>
  <si>
    <t>ΓΚΟΥΒΑΣ</t>
  </si>
  <si>
    <t>ΑΝΔΡΕΑΣ</t>
  </si>
  <si>
    <t>ΑΜ118685</t>
  </si>
  <si>
    <t>984,5</t>
  </si>
  <si>
    <t>1230,5</t>
  </si>
  <si>
    <t>ΣΑΚΟΓΛΟΥ</t>
  </si>
  <si>
    <t>ΣΤΑΥΡΟΣ</t>
  </si>
  <si>
    <t>ΝΙΚΟΛΑΟΣ</t>
  </si>
  <si>
    <t>ΑΕ814544</t>
  </si>
  <si>
    <t>ΠΑΡΙΣΗΣ</t>
  </si>
  <si>
    <t>ΣΩΤΗΡΙΟΣ</t>
  </si>
  <si>
    <t>ΑΗ277530</t>
  </si>
  <si>
    <t>ΝΙΚΟΛΑΟΥ</t>
  </si>
  <si>
    <t>ΑΙ639237</t>
  </si>
  <si>
    <t>1008,7</t>
  </si>
  <si>
    <t>1197,7</t>
  </si>
  <si>
    <t>ΚΑΤΣΙΦΗΣ</t>
  </si>
  <si>
    <t>ΑΜ222764</t>
  </si>
  <si>
    <t>1193,5</t>
  </si>
  <si>
    <t>ΦΑΛΙΑ</t>
  </si>
  <si>
    <t>ΙΟΥΛΙΑ</t>
  </si>
  <si>
    <t>Ρ588629</t>
  </si>
  <si>
    <t>1083,5</t>
  </si>
  <si>
    <t>1192,5</t>
  </si>
  <si>
    <t>ΑΜΑΝΑΤΙΔΗΣ</t>
  </si>
  <si>
    <t>ΑΝ346546</t>
  </si>
  <si>
    <t>ΜΑΡΑΓΚΟΣ</t>
  </si>
  <si>
    <t>ΕΥΣΤΑΘΙΟΣ</t>
  </si>
  <si>
    <t>ΑΑ799347</t>
  </si>
  <si>
    <t>819,5</t>
  </si>
  <si>
    <t>1167,5</t>
  </si>
  <si>
    <t>ΟΙΚΟΝΟΜΟΠΟΥΛΟΣ</t>
  </si>
  <si>
    <t>ΑΘΑΝΑΣΙΟΣ</t>
  </si>
  <si>
    <t>Χ158505</t>
  </si>
  <si>
    <t>808,5</t>
  </si>
  <si>
    <t>ΖΗΣΟΠΟΥΛΟΥ</t>
  </si>
  <si>
    <t>ΧΡΥΣΟΒΑΛΑΝΤΩ</t>
  </si>
  <si>
    <t>ΘΕΜΙΣΤΟΚΛΗΣ</t>
  </si>
  <si>
    <t>Χ908520</t>
  </si>
  <si>
    <t>ΕΥΘΥΜΙΟΠΟΥΛΟΣ</t>
  </si>
  <si>
    <t>ΔΗΜΗΤΡΙΟΣ-ΚΩΝΣΤΑΝΤΙΝΟΣ</t>
  </si>
  <si>
    <t>ΑΕ542061</t>
  </si>
  <si>
    <t>ΠΑΛΗΟΔΗΜΟΥ</t>
  </si>
  <si>
    <t>ΘΕΟΔΩΡΑ</t>
  </si>
  <si>
    <t>ΘΩΜΑΣ</t>
  </si>
  <si>
    <t>ΑΚ595793</t>
  </si>
  <si>
    <t>ΣΤΑΜΑΤΗ</t>
  </si>
  <si>
    <t>ΠΗΝΕΛΟΠΗ</t>
  </si>
  <si>
    <t>ΑΕ729518</t>
  </si>
  <si>
    <t>ΚΥΡΚΟΥ</t>
  </si>
  <si>
    <t>ΒΙΚΤΩΡΙΑ</t>
  </si>
  <si>
    <t>ΑΑ062361</t>
  </si>
  <si>
    <t>1111,5</t>
  </si>
  <si>
    <t>ΒΑΛΑΣΗ</t>
  </si>
  <si>
    <t>ΣΤΕΛΛΑ</t>
  </si>
  <si>
    <t>ΧΡΗΣΤΟΣ</t>
  </si>
  <si>
    <t>ΑΜ811412</t>
  </si>
  <si>
    <t>ΡΕΡΡΑΣ</t>
  </si>
  <si>
    <t>Χ101162</t>
  </si>
  <si>
    <t>698,5</t>
  </si>
  <si>
    <t>1097,5</t>
  </si>
  <si>
    <t>ΧΟΥΣΟΣ</t>
  </si>
  <si>
    <t>ΜΕΝΕΛΑΟΣ-ΕΜΜΑΝΟΥΗΛ</t>
  </si>
  <si>
    <t>Χ866907</t>
  </si>
  <si>
    <t>962,5</t>
  </si>
  <si>
    <t>1076,5</t>
  </si>
  <si>
    <t>ΤΣΙΤΙΡΙΔΗ</t>
  </si>
  <si>
    <t>ΑΘΗΝΑ</t>
  </si>
  <si>
    <t>ΑΒ015348</t>
  </si>
  <si>
    <t>830,5</t>
  </si>
  <si>
    <t>1068,5</t>
  </si>
  <si>
    <t>ΝΤΟΥΡΑ</t>
  </si>
  <si>
    <t>ΕΥΑΓΓΕΛΙΑ</t>
  </si>
  <si>
    <t>Ρ174310</t>
  </si>
  <si>
    <t>959,2</t>
  </si>
  <si>
    <t>1039,2</t>
  </si>
  <si>
    <t>ΜΑΡΙΑ</t>
  </si>
  <si>
    <t>Χ413278</t>
  </si>
  <si>
    <t>1006,5</t>
  </si>
  <si>
    <t>1036,5</t>
  </si>
  <si>
    <t>ΚΛΕΑΡΧΟΥ</t>
  </si>
  <si>
    <t>ΑΕ190044</t>
  </si>
  <si>
    <t>844,8</t>
  </si>
  <si>
    <t>1012,8</t>
  </si>
  <si>
    <t>ΣΚΟΥΛΙΚΑΣ</t>
  </si>
  <si>
    <t>ΔΗΜΗΤΡIOΣ</t>
  </si>
  <si>
    <t>ΑΚ793734</t>
  </si>
  <si>
    <t>997,5</t>
  </si>
  <si>
    <t>ΚΕΧΑΓΙΑΣ</t>
  </si>
  <si>
    <t>ΜΙΧΑΗΛ</t>
  </si>
  <si>
    <t>ΑΚ282792</t>
  </si>
  <si>
    <t>951,5</t>
  </si>
  <si>
    <t>981,5</t>
  </si>
  <si>
    <t>ΖΗΣΟΠΟΥΛΟΣ</t>
  </si>
  <si>
    <t>ΑΑ433334</t>
  </si>
  <si>
    <t>654,5</t>
  </si>
  <si>
    <t>ΤΣΟΛΑΚΗ</t>
  </si>
  <si>
    <t>ΜΑΡΙΑΝΘΗ</t>
  </si>
  <si>
    <t>ΑΙ330848</t>
  </si>
  <si>
    <t>980,5</t>
  </si>
  <si>
    <t>ΒΕΡΓΙΝΗΣ</t>
  </si>
  <si>
    <t>Ρ704194</t>
  </si>
  <si>
    <t>949,3</t>
  </si>
  <si>
    <t>979,3</t>
  </si>
  <si>
    <t>ΚΟΝΙΔΗ</t>
  </si>
  <si>
    <t>ΓΕΩΡΓΙΑ</t>
  </si>
  <si>
    <t xml:space="preserve">ΔΗΜΟΣ </t>
  </si>
  <si>
    <t>ΑΗ634867</t>
  </si>
  <si>
    <t>908,6</t>
  </si>
  <si>
    <t>978,6</t>
  </si>
  <si>
    <t>ΚΟΝΤΟΠΟΥΛΟΥ</t>
  </si>
  <si>
    <t>ΑΑ076459</t>
  </si>
  <si>
    <t>897,6</t>
  </si>
  <si>
    <t>947,6</t>
  </si>
  <si>
    <t>ΣΑΡΕΛΑΣ</t>
  </si>
  <si>
    <t>ΑΖ072008</t>
  </si>
  <si>
    <t>842,6</t>
  </si>
  <si>
    <t>926,6</t>
  </si>
  <si>
    <t>ΚΑΡΑΜΑΝΗ</t>
  </si>
  <si>
    <t>ΦΩΤΟΥΛΑ</t>
  </si>
  <si>
    <t>Ν444435</t>
  </si>
  <si>
    <t>854,7</t>
  </si>
  <si>
    <t>889,7</t>
  </si>
  <si>
    <t>ΛΟΥΚΑΚΗ</t>
  </si>
  <si>
    <t>ΑΙΚΑΤΕΡΙΝΗ</t>
  </si>
  <si>
    <t>ΑΛΕΞΑΝΔΡΟΣ</t>
  </si>
  <si>
    <t>Φ142690</t>
  </si>
  <si>
    <t>ΒΟΥΚΙΑΣ</t>
  </si>
  <si>
    <t>ΔΗΜΗΤΡΗΣ</t>
  </si>
  <si>
    <t>ΑΜ506624</t>
  </si>
  <si>
    <t>ΠΡΑΠΑ</t>
  </si>
  <si>
    <t>ΑΖ583635</t>
  </si>
  <si>
    <t xml:space="preserve">Βούλγαρης </t>
  </si>
  <si>
    <t xml:space="preserve">Πάνος </t>
  </si>
  <si>
    <t xml:space="preserve">Μιχαήλ </t>
  </si>
  <si>
    <t>ΑΚ092324</t>
  </si>
  <si>
    <t>ΟΡΦΑΝΟΥ</t>
  </si>
  <si>
    <t>ΧΡΙΣΤΙΝΑ</t>
  </si>
  <si>
    <t>Χ020585</t>
  </si>
  <si>
    <t>ΜΕΡΜΗΓΚΑΣ</t>
  </si>
  <si>
    <t>ΕΜΜΑΝΟΥΗΛ</t>
  </si>
  <si>
    <t>ΑΚ678499</t>
  </si>
  <si>
    <t>ΤΑΣΟΥΛΑΣ</t>
  </si>
  <si>
    <t>ΒΑΙΟΣ</t>
  </si>
  <si>
    <t>ΑΕ557079</t>
  </si>
  <si>
    <t>784,3</t>
  </si>
  <si>
    <t>ΝΙΚΟΛΑΚΟΠΟΥΛΟΥ</t>
  </si>
  <si>
    <t>ΑΝ109739</t>
  </si>
  <si>
    <t>731,5</t>
  </si>
  <si>
    <t>781,5</t>
  </si>
  <si>
    <t>ΗΛΙΟΠΟΥΛΟΥ</t>
  </si>
  <si>
    <t>ΑΗ624724</t>
  </si>
  <si>
    <t>742,5</t>
  </si>
  <si>
    <t>772,5</t>
  </si>
  <si>
    <t>ΚΑΡΑΒΙΑ</t>
  </si>
  <si>
    <t>ΑΦΡΟΔΙΤΗ</t>
  </si>
  <si>
    <t>Σ036248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</si>
  <si>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</si>
  <si>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</si>
  <si>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</si>
  <si>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</si>
  <si>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</si>
  <si>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</si>
  <si>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</si>
  <si>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</si>
  <si>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1</t>
  </si>
  <si>
    <t>10:ΑΛΛΗ ΓΛΩΣΣΑ 2</t>
  </si>
  <si>
    <t>11:ΑΡΙΘΜΟΣ ΜΗΝΩΝ ΕΜΠΕΙΡΙΑΣ</t>
  </si>
  <si>
    <t>12:ΜΟΝΑΔΕΣ ΓΙΑ ΤΗΝ ΕΜΠΕΙΡΙΑ</t>
  </si>
  <si>
    <t>13:ΚΩΔΙΚΟΣ ΕΝΤΟΠΙΟΤΗΤΑΣ</t>
  </si>
  <si>
    <t>14:ΚΩΔ. ΘΕΣΗΣ ΓΙΑ ΤΗΝ ΕΝΤΟΠΙΟΤΗΤΑ</t>
  </si>
  <si>
    <t>15:ΠΟΛΥΤΕΚΝΟΣ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</si>
</sst>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35"/>
  <sheetViews>
    <sheetView tabSelected="1" workbookViewId="0"/>
  </sheetViews>
  <sheetFormatPr defaultRowHeight="15" x14ac:dyDescent="0.25"/>
  <sheetData>
    <row r="1" spans="1:23" x14ac:dyDescent="0.25">
      <c r="A1" t="s">
        <v>0</v>
      </c>
    </row>
    <row r="2" spans="1:23" x14ac:dyDescent="0.25">
      <c r="A2" t="s">
        <v>1</v>
      </c>
    </row>
    <row r="3" spans="1:23" x14ac:dyDescent="0.25">
      <c r="A3" t="s">
        <v>2</v>
      </c>
    </row>
    <row r="4" spans="1:23" x14ac:dyDescent="0.25">
      <c r="A4" t="s">
        <v>3</v>
      </c>
    </row>
    <row r="5" spans="1:23" x14ac:dyDescent="0.25">
      <c r="A5" t="s">
        <v>4</v>
      </c>
    </row>
    <row r="7" spans="1:23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 t="s">
        <v>12</v>
      </c>
    </row>
    <row r="8" spans="1:23" x14ac:dyDescent="0.25">
      <c r="A8">
        <v>1</v>
      </c>
      <c r="B8">
        <v>618</v>
      </c>
      <c r="C8" t="s">
        <v>13</v>
      </c>
      <c r="D8" t="s">
        <v>14</v>
      </c>
      <c r="E8" t="s">
        <v>15</v>
      </c>
      <c r="F8" t="s">
        <v>16</v>
      </c>
      <c r="G8" t="str">
        <f>"00223370"</f>
        <v>00223370</v>
      </c>
      <c r="H8" t="s">
        <v>17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84</v>
      </c>
      <c r="S8">
        <v>588</v>
      </c>
      <c r="T8">
        <v>0</v>
      </c>
      <c r="V8">
        <v>0</v>
      </c>
      <c r="W8" t="s">
        <v>18</v>
      </c>
    </row>
    <row r="9" spans="1:23" x14ac:dyDescent="0.25">
      <c r="H9">
        <v>702</v>
      </c>
    </row>
    <row r="10" spans="1:23" x14ac:dyDescent="0.25">
      <c r="A10">
        <v>2</v>
      </c>
      <c r="B10">
        <v>420</v>
      </c>
      <c r="C10" t="s">
        <v>19</v>
      </c>
      <c r="D10" t="s">
        <v>20</v>
      </c>
      <c r="E10" t="s">
        <v>21</v>
      </c>
      <c r="F10" t="s">
        <v>22</v>
      </c>
      <c r="G10" t="str">
        <f>"00150808"</f>
        <v>00150808</v>
      </c>
      <c r="H10">
        <v>847</v>
      </c>
      <c r="I10">
        <v>0</v>
      </c>
      <c r="J10">
        <v>70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84</v>
      </c>
      <c r="S10">
        <v>588</v>
      </c>
      <c r="T10">
        <v>0</v>
      </c>
      <c r="V10">
        <v>0</v>
      </c>
      <c r="W10">
        <v>1505</v>
      </c>
    </row>
    <row r="11" spans="1:23" x14ac:dyDescent="0.25">
      <c r="H11">
        <v>702</v>
      </c>
    </row>
    <row r="12" spans="1:23" x14ac:dyDescent="0.25">
      <c r="A12">
        <v>3</v>
      </c>
      <c r="B12">
        <v>227</v>
      </c>
      <c r="C12" t="s">
        <v>23</v>
      </c>
      <c r="D12" t="s">
        <v>24</v>
      </c>
      <c r="E12" t="s">
        <v>25</v>
      </c>
      <c r="F12" t="s">
        <v>26</v>
      </c>
      <c r="G12" t="str">
        <f>"00223082"</f>
        <v>00223082</v>
      </c>
      <c r="H12">
        <v>880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84</v>
      </c>
      <c r="S12">
        <v>588</v>
      </c>
      <c r="T12">
        <v>0</v>
      </c>
      <c r="V12">
        <v>0</v>
      </c>
      <c r="W12">
        <v>1468</v>
      </c>
    </row>
    <row r="13" spans="1:23" x14ac:dyDescent="0.25">
      <c r="H13" t="s">
        <v>27</v>
      </c>
    </row>
    <row r="14" spans="1:23" x14ac:dyDescent="0.25">
      <c r="A14">
        <v>4</v>
      </c>
      <c r="B14">
        <v>201</v>
      </c>
      <c r="C14" t="s">
        <v>28</v>
      </c>
      <c r="D14" t="s">
        <v>29</v>
      </c>
      <c r="E14" t="s">
        <v>30</v>
      </c>
      <c r="F14" t="s">
        <v>31</v>
      </c>
      <c r="G14" t="str">
        <f>"201511005309"</f>
        <v>201511005309</v>
      </c>
      <c r="H14" t="s">
        <v>32</v>
      </c>
      <c r="I14">
        <v>150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72</v>
      </c>
      <c r="S14">
        <v>504</v>
      </c>
      <c r="T14">
        <v>0</v>
      </c>
      <c r="V14">
        <v>0</v>
      </c>
      <c r="W14" t="s">
        <v>33</v>
      </c>
    </row>
    <row r="15" spans="1:23" x14ac:dyDescent="0.25">
      <c r="H15">
        <v>702</v>
      </c>
    </row>
    <row r="16" spans="1:23" x14ac:dyDescent="0.25">
      <c r="A16">
        <v>5</v>
      </c>
      <c r="B16">
        <v>728</v>
      </c>
      <c r="C16" t="s">
        <v>34</v>
      </c>
      <c r="D16" t="s">
        <v>35</v>
      </c>
      <c r="E16" t="s">
        <v>36</v>
      </c>
      <c r="F16" t="s">
        <v>37</v>
      </c>
      <c r="G16" t="str">
        <f>"00156067"</f>
        <v>00156067</v>
      </c>
      <c r="H16">
        <v>1078</v>
      </c>
      <c r="I16">
        <v>0</v>
      </c>
      <c r="J16">
        <v>70</v>
      </c>
      <c r="K16">
        <v>70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34</v>
      </c>
      <c r="S16">
        <v>238</v>
      </c>
      <c r="T16">
        <v>0</v>
      </c>
      <c r="V16">
        <v>0</v>
      </c>
      <c r="W16">
        <v>1456</v>
      </c>
    </row>
    <row r="17" spans="1:23" x14ac:dyDescent="0.25">
      <c r="H17" t="s">
        <v>38</v>
      </c>
    </row>
    <row r="18" spans="1:23" x14ac:dyDescent="0.25">
      <c r="A18">
        <v>6</v>
      </c>
      <c r="B18">
        <v>320</v>
      </c>
      <c r="C18" t="s">
        <v>39</v>
      </c>
      <c r="D18" t="s">
        <v>40</v>
      </c>
      <c r="E18" t="s">
        <v>41</v>
      </c>
      <c r="F18" t="s">
        <v>42</v>
      </c>
      <c r="G18" t="str">
        <f>"201507001574"</f>
        <v>201507001574</v>
      </c>
      <c r="H18">
        <v>847</v>
      </c>
      <c r="I18">
        <v>0</v>
      </c>
      <c r="J18">
        <v>50</v>
      </c>
      <c r="K18">
        <v>30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72</v>
      </c>
      <c r="S18">
        <v>504</v>
      </c>
      <c r="T18">
        <v>0</v>
      </c>
      <c r="V18">
        <v>0</v>
      </c>
      <c r="W18">
        <v>1431</v>
      </c>
    </row>
    <row r="19" spans="1:23" x14ac:dyDescent="0.25">
      <c r="H19">
        <v>702</v>
      </c>
    </row>
    <row r="20" spans="1:23" x14ac:dyDescent="0.25">
      <c r="A20">
        <v>7</v>
      </c>
      <c r="B20">
        <v>913</v>
      </c>
      <c r="C20" t="s">
        <v>43</v>
      </c>
      <c r="D20" t="s">
        <v>44</v>
      </c>
      <c r="E20" t="s">
        <v>25</v>
      </c>
      <c r="F20" t="s">
        <v>45</v>
      </c>
      <c r="G20" t="str">
        <f>"201511030492"</f>
        <v>201511030492</v>
      </c>
      <c r="H20" t="s">
        <v>46</v>
      </c>
      <c r="I20">
        <v>0</v>
      </c>
      <c r="J20">
        <v>50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84</v>
      </c>
      <c r="S20">
        <v>588</v>
      </c>
      <c r="T20">
        <v>0</v>
      </c>
      <c r="V20">
        <v>0</v>
      </c>
      <c r="W20" t="s">
        <v>47</v>
      </c>
    </row>
    <row r="21" spans="1:23" x14ac:dyDescent="0.25">
      <c r="H21">
        <v>702</v>
      </c>
    </row>
    <row r="22" spans="1:23" x14ac:dyDescent="0.25">
      <c r="A22">
        <v>8</v>
      </c>
      <c r="B22">
        <v>848</v>
      </c>
      <c r="C22" t="s">
        <v>48</v>
      </c>
      <c r="D22" t="s">
        <v>49</v>
      </c>
      <c r="E22" t="s">
        <v>36</v>
      </c>
      <c r="F22" t="s">
        <v>50</v>
      </c>
      <c r="G22" t="str">
        <f>"00228269"</f>
        <v>00228269</v>
      </c>
      <c r="H22" t="s">
        <v>51</v>
      </c>
      <c r="I22">
        <v>0</v>
      </c>
      <c r="J22">
        <v>30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59</v>
      </c>
      <c r="S22">
        <v>413</v>
      </c>
      <c r="T22">
        <v>0</v>
      </c>
      <c r="V22">
        <v>0</v>
      </c>
      <c r="W22" t="s">
        <v>52</v>
      </c>
    </row>
    <row r="23" spans="1:23" x14ac:dyDescent="0.25">
      <c r="H23">
        <v>702</v>
      </c>
    </row>
    <row r="24" spans="1:23" x14ac:dyDescent="0.25">
      <c r="A24">
        <v>9</v>
      </c>
      <c r="B24">
        <v>949</v>
      </c>
      <c r="C24" t="s">
        <v>53</v>
      </c>
      <c r="D24" t="s">
        <v>54</v>
      </c>
      <c r="E24" t="s">
        <v>15</v>
      </c>
      <c r="F24" t="s">
        <v>55</v>
      </c>
      <c r="G24" t="str">
        <f>"201406009717"</f>
        <v>201406009717</v>
      </c>
      <c r="H24" t="s">
        <v>56</v>
      </c>
      <c r="I24">
        <v>0</v>
      </c>
      <c r="J24">
        <v>70</v>
      </c>
      <c r="K24">
        <v>30</v>
      </c>
      <c r="L24">
        <v>70</v>
      </c>
      <c r="M24">
        <v>70</v>
      </c>
      <c r="N24">
        <v>30</v>
      </c>
      <c r="O24">
        <v>0</v>
      </c>
      <c r="P24">
        <v>0</v>
      </c>
      <c r="Q24">
        <v>0</v>
      </c>
      <c r="R24">
        <v>84</v>
      </c>
      <c r="S24">
        <v>588</v>
      </c>
      <c r="T24">
        <v>0</v>
      </c>
      <c r="V24">
        <v>0</v>
      </c>
      <c r="W24" t="s">
        <v>57</v>
      </c>
    </row>
    <row r="25" spans="1:23" x14ac:dyDescent="0.25">
      <c r="H25" t="s">
        <v>38</v>
      </c>
    </row>
    <row r="26" spans="1:23" x14ac:dyDescent="0.25">
      <c r="A26">
        <v>10</v>
      </c>
      <c r="B26">
        <v>294</v>
      </c>
      <c r="C26" t="s">
        <v>58</v>
      </c>
      <c r="D26" t="s">
        <v>59</v>
      </c>
      <c r="E26" t="s">
        <v>60</v>
      </c>
      <c r="F26" t="s">
        <v>61</v>
      </c>
      <c r="G26" t="str">
        <f>"00214132"</f>
        <v>00214132</v>
      </c>
      <c r="H26">
        <v>1078</v>
      </c>
      <c r="I26">
        <v>150</v>
      </c>
      <c r="J26">
        <v>30</v>
      </c>
      <c r="K26">
        <v>0</v>
      </c>
      <c r="L26">
        <v>0</v>
      </c>
      <c r="M26">
        <v>30</v>
      </c>
      <c r="N26">
        <v>0</v>
      </c>
      <c r="O26">
        <v>0</v>
      </c>
      <c r="P26">
        <v>0</v>
      </c>
      <c r="Q26">
        <v>0</v>
      </c>
      <c r="R26">
        <v>12</v>
      </c>
      <c r="S26">
        <v>84</v>
      </c>
      <c r="T26">
        <v>0</v>
      </c>
      <c r="V26">
        <v>0</v>
      </c>
      <c r="W26">
        <v>1372</v>
      </c>
    </row>
    <row r="27" spans="1:23" x14ac:dyDescent="0.25">
      <c r="H27">
        <v>702</v>
      </c>
    </row>
    <row r="28" spans="1:23" x14ac:dyDescent="0.25">
      <c r="A28">
        <v>11</v>
      </c>
      <c r="B28">
        <v>867</v>
      </c>
      <c r="C28" t="s">
        <v>62</v>
      </c>
      <c r="D28" t="s">
        <v>63</v>
      </c>
      <c r="E28" t="s">
        <v>64</v>
      </c>
      <c r="F28" t="s">
        <v>65</v>
      </c>
      <c r="G28" t="str">
        <f>"201511014418"</f>
        <v>201511014418</v>
      </c>
      <c r="H28" t="s">
        <v>66</v>
      </c>
      <c r="I28">
        <v>0</v>
      </c>
      <c r="J28">
        <v>30</v>
      </c>
      <c r="K28">
        <v>0</v>
      </c>
      <c r="L28">
        <v>30</v>
      </c>
      <c r="M28">
        <v>0</v>
      </c>
      <c r="N28">
        <v>0</v>
      </c>
      <c r="O28">
        <v>0</v>
      </c>
      <c r="P28">
        <v>0</v>
      </c>
      <c r="Q28">
        <v>0</v>
      </c>
      <c r="R28">
        <v>47</v>
      </c>
      <c r="S28">
        <v>329</v>
      </c>
      <c r="T28">
        <v>0</v>
      </c>
      <c r="V28">
        <v>0</v>
      </c>
      <c r="W28" t="s">
        <v>67</v>
      </c>
    </row>
    <row r="29" spans="1:23" x14ac:dyDescent="0.25">
      <c r="H29" t="s">
        <v>38</v>
      </c>
    </row>
    <row r="30" spans="1:23" x14ac:dyDescent="0.25">
      <c r="A30">
        <v>12</v>
      </c>
      <c r="B30">
        <v>817</v>
      </c>
      <c r="C30" t="s">
        <v>68</v>
      </c>
      <c r="D30" t="s">
        <v>69</v>
      </c>
      <c r="E30" t="s">
        <v>70</v>
      </c>
      <c r="F30" t="s">
        <v>71</v>
      </c>
      <c r="G30" t="str">
        <f>"00135044"</f>
        <v>00135044</v>
      </c>
      <c r="H30" t="s">
        <v>72</v>
      </c>
      <c r="I30">
        <v>150</v>
      </c>
      <c r="J30">
        <v>70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10</v>
      </c>
      <c r="S30">
        <v>70</v>
      </c>
      <c r="T30">
        <v>0</v>
      </c>
      <c r="V30">
        <v>0</v>
      </c>
      <c r="W30" t="s">
        <v>73</v>
      </c>
    </row>
    <row r="31" spans="1:23" x14ac:dyDescent="0.25">
      <c r="H31" t="s">
        <v>38</v>
      </c>
    </row>
    <row r="32" spans="1:23" x14ac:dyDescent="0.25">
      <c r="A32">
        <v>13</v>
      </c>
      <c r="B32">
        <v>674</v>
      </c>
      <c r="C32" t="s">
        <v>74</v>
      </c>
      <c r="D32" t="s">
        <v>75</v>
      </c>
      <c r="E32" t="s">
        <v>76</v>
      </c>
      <c r="F32" t="s">
        <v>77</v>
      </c>
      <c r="G32" t="str">
        <f>"201510001514"</f>
        <v>201510001514</v>
      </c>
      <c r="H32">
        <v>671</v>
      </c>
      <c r="I32">
        <v>0</v>
      </c>
      <c r="J32">
        <v>30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84</v>
      </c>
      <c r="S32">
        <v>588</v>
      </c>
      <c r="T32">
        <v>0</v>
      </c>
      <c r="V32">
        <v>0</v>
      </c>
      <c r="W32">
        <v>1289</v>
      </c>
    </row>
    <row r="33" spans="1:23" x14ac:dyDescent="0.25">
      <c r="H33" t="s">
        <v>27</v>
      </c>
    </row>
    <row r="34" spans="1:23" x14ac:dyDescent="0.25">
      <c r="A34">
        <v>14</v>
      </c>
      <c r="B34">
        <v>820</v>
      </c>
      <c r="C34" t="s">
        <v>78</v>
      </c>
      <c r="D34" t="s">
        <v>15</v>
      </c>
      <c r="E34" t="s">
        <v>79</v>
      </c>
      <c r="F34" t="s">
        <v>80</v>
      </c>
      <c r="G34" t="str">
        <f>"201410000031"</f>
        <v>201410000031</v>
      </c>
      <c r="H34" t="s">
        <v>81</v>
      </c>
      <c r="I34">
        <v>0</v>
      </c>
      <c r="J34">
        <v>70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44</v>
      </c>
      <c r="S34">
        <v>308</v>
      </c>
      <c r="T34">
        <v>0</v>
      </c>
      <c r="V34">
        <v>0</v>
      </c>
      <c r="W34" t="s">
        <v>82</v>
      </c>
    </row>
    <row r="35" spans="1:23" x14ac:dyDescent="0.25">
      <c r="H35">
        <v>702</v>
      </c>
    </row>
    <row r="36" spans="1:23" x14ac:dyDescent="0.25">
      <c r="A36">
        <v>15</v>
      </c>
      <c r="B36">
        <v>809</v>
      </c>
      <c r="C36" t="s">
        <v>83</v>
      </c>
      <c r="D36" t="s">
        <v>49</v>
      </c>
      <c r="E36" t="s">
        <v>84</v>
      </c>
      <c r="F36" t="s">
        <v>85</v>
      </c>
      <c r="G36" t="str">
        <f>"200908000236"</f>
        <v>200908000236</v>
      </c>
      <c r="H36" t="s">
        <v>86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84</v>
      </c>
      <c r="S36">
        <v>588</v>
      </c>
      <c r="T36">
        <v>0</v>
      </c>
      <c r="V36">
        <v>0</v>
      </c>
      <c r="W36" t="s">
        <v>87</v>
      </c>
    </row>
    <row r="37" spans="1:23" x14ac:dyDescent="0.25">
      <c r="H37">
        <v>702</v>
      </c>
    </row>
    <row r="38" spans="1:23" x14ac:dyDescent="0.25">
      <c r="A38">
        <v>16</v>
      </c>
      <c r="B38">
        <v>660</v>
      </c>
      <c r="C38" t="s">
        <v>88</v>
      </c>
      <c r="D38" t="s">
        <v>89</v>
      </c>
      <c r="E38" t="s">
        <v>41</v>
      </c>
      <c r="F38" t="s">
        <v>90</v>
      </c>
      <c r="G38" t="str">
        <f>"201412004313"</f>
        <v>201412004313</v>
      </c>
      <c r="H38">
        <v>671</v>
      </c>
      <c r="I38">
        <v>150</v>
      </c>
      <c r="J38">
        <v>50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54</v>
      </c>
      <c r="S38">
        <v>378</v>
      </c>
      <c r="T38">
        <v>0</v>
      </c>
      <c r="V38">
        <v>0</v>
      </c>
      <c r="W38">
        <v>1249</v>
      </c>
    </row>
    <row r="39" spans="1:23" x14ac:dyDescent="0.25">
      <c r="H39" t="s">
        <v>38</v>
      </c>
    </row>
    <row r="40" spans="1:23" x14ac:dyDescent="0.25">
      <c r="A40">
        <v>17</v>
      </c>
      <c r="B40">
        <v>122</v>
      </c>
      <c r="C40" t="s">
        <v>91</v>
      </c>
      <c r="D40" t="s">
        <v>70</v>
      </c>
      <c r="E40" t="s">
        <v>92</v>
      </c>
      <c r="F40" t="s">
        <v>93</v>
      </c>
      <c r="G40" t="str">
        <f>"201401001556"</f>
        <v>201401001556</v>
      </c>
      <c r="H40" t="s">
        <v>94</v>
      </c>
      <c r="I40">
        <v>0</v>
      </c>
      <c r="J40">
        <v>50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28</v>
      </c>
      <c r="S40">
        <v>196</v>
      </c>
      <c r="T40">
        <v>0</v>
      </c>
      <c r="V40">
        <v>0</v>
      </c>
      <c r="W40" t="s">
        <v>95</v>
      </c>
    </row>
    <row r="41" spans="1:23" x14ac:dyDescent="0.25">
      <c r="H41" t="s">
        <v>38</v>
      </c>
    </row>
    <row r="42" spans="1:23" x14ac:dyDescent="0.25">
      <c r="A42">
        <v>18</v>
      </c>
      <c r="B42">
        <v>204</v>
      </c>
      <c r="C42" t="s">
        <v>96</v>
      </c>
      <c r="D42" t="s">
        <v>97</v>
      </c>
      <c r="E42" t="s">
        <v>98</v>
      </c>
      <c r="F42" t="s">
        <v>99</v>
      </c>
      <c r="G42" t="str">
        <f>"201511017765"</f>
        <v>201511017765</v>
      </c>
      <c r="H42">
        <v>1078</v>
      </c>
      <c r="I42">
        <v>0</v>
      </c>
      <c r="J42">
        <v>70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11</v>
      </c>
      <c r="S42">
        <v>77</v>
      </c>
      <c r="T42">
        <v>0</v>
      </c>
      <c r="V42">
        <v>0</v>
      </c>
      <c r="W42">
        <v>1225</v>
      </c>
    </row>
    <row r="43" spans="1:23" x14ac:dyDescent="0.25">
      <c r="H43" t="s">
        <v>38</v>
      </c>
    </row>
    <row r="44" spans="1:23" x14ac:dyDescent="0.25">
      <c r="A44">
        <v>19</v>
      </c>
      <c r="B44">
        <v>353</v>
      </c>
      <c r="C44" t="s">
        <v>100</v>
      </c>
      <c r="D44" t="s">
        <v>101</v>
      </c>
      <c r="E44" t="s">
        <v>76</v>
      </c>
      <c r="F44" t="s">
        <v>102</v>
      </c>
      <c r="G44" t="str">
        <f>"00012410"</f>
        <v>00012410</v>
      </c>
      <c r="H44">
        <v>693</v>
      </c>
      <c r="I44">
        <v>0</v>
      </c>
      <c r="J44">
        <v>70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66</v>
      </c>
      <c r="S44">
        <v>462</v>
      </c>
      <c r="T44">
        <v>0</v>
      </c>
      <c r="V44">
        <v>0</v>
      </c>
      <c r="W44">
        <v>1225</v>
      </c>
    </row>
    <row r="45" spans="1:23" x14ac:dyDescent="0.25">
      <c r="H45">
        <v>702</v>
      </c>
    </row>
    <row r="46" spans="1:23" x14ac:dyDescent="0.25">
      <c r="A46">
        <v>20</v>
      </c>
      <c r="B46">
        <v>498</v>
      </c>
      <c r="C46" t="s">
        <v>103</v>
      </c>
      <c r="D46" t="s">
        <v>15</v>
      </c>
      <c r="E46" t="s">
        <v>41</v>
      </c>
      <c r="F46" t="s">
        <v>104</v>
      </c>
      <c r="G46" t="str">
        <f>"201604000636"</f>
        <v>201604000636</v>
      </c>
      <c r="H46" t="s">
        <v>105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27</v>
      </c>
      <c r="S46">
        <v>189</v>
      </c>
      <c r="T46">
        <v>0</v>
      </c>
      <c r="V46">
        <v>0</v>
      </c>
      <c r="W46" t="s">
        <v>106</v>
      </c>
    </row>
    <row r="47" spans="1:23" x14ac:dyDescent="0.25">
      <c r="H47" t="s">
        <v>27</v>
      </c>
    </row>
    <row r="48" spans="1:23" x14ac:dyDescent="0.25">
      <c r="A48">
        <v>21</v>
      </c>
      <c r="B48">
        <v>499</v>
      </c>
      <c r="C48" t="s">
        <v>107</v>
      </c>
      <c r="D48" t="s">
        <v>41</v>
      </c>
      <c r="E48" t="s">
        <v>76</v>
      </c>
      <c r="F48" t="s">
        <v>108</v>
      </c>
      <c r="G48" t="str">
        <f>"201410001485"</f>
        <v>201410001485</v>
      </c>
      <c r="H48" t="s">
        <v>72</v>
      </c>
      <c r="I48">
        <v>0</v>
      </c>
      <c r="J48">
        <v>70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12</v>
      </c>
      <c r="S48">
        <v>84</v>
      </c>
      <c r="T48">
        <v>0</v>
      </c>
      <c r="V48">
        <v>0</v>
      </c>
      <c r="W48" t="s">
        <v>109</v>
      </c>
    </row>
    <row r="49" spans="1:23" x14ac:dyDescent="0.25">
      <c r="H49">
        <v>702</v>
      </c>
    </row>
    <row r="50" spans="1:23" x14ac:dyDescent="0.25">
      <c r="A50">
        <v>22</v>
      </c>
      <c r="B50">
        <v>904</v>
      </c>
      <c r="C50" t="s">
        <v>110</v>
      </c>
      <c r="D50" t="s">
        <v>111</v>
      </c>
      <c r="E50" t="s">
        <v>15</v>
      </c>
      <c r="F50" t="s">
        <v>112</v>
      </c>
      <c r="G50" t="str">
        <f>"00110491"</f>
        <v>00110491</v>
      </c>
      <c r="H50" t="s">
        <v>113</v>
      </c>
      <c r="I50">
        <v>0</v>
      </c>
      <c r="J50">
        <v>30</v>
      </c>
      <c r="K50">
        <v>30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7</v>
      </c>
      <c r="S50">
        <v>49</v>
      </c>
      <c r="T50">
        <v>0</v>
      </c>
      <c r="V50">
        <v>0</v>
      </c>
      <c r="W50" t="s">
        <v>114</v>
      </c>
    </row>
    <row r="51" spans="1:23" x14ac:dyDescent="0.25">
      <c r="H51">
        <v>702</v>
      </c>
    </row>
    <row r="52" spans="1:23" x14ac:dyDescent="0.25">
      <c r="A52">
        <v>23</v>
      </c>
      <c r="B52">
        <v>421</v>
      </c>
      <c r="C52" t="s">
        <v>115</v>
      </c>
      <c r="D52" t="s">
        <v>15</v>
      </c>
      <c r="E52" t="s">
        <v>49</v>
      </c>
      <c r="F52" t="s">
        <v>116</v>
      </c>
      <c r="G52" t="str">
        <f>"201402000912"</f>
        <v>201402000912</v>
      </c>
      <c r="H52">
        <v>704</v>
      </c>
      <c r="I52">
        <v>150</v>
      </c>
      <c r="J52">
        <v>50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38</v>
      </c>
      <c r="S52">
        <v>266</v>
      </c>
      <c r="T52">
        <v>0</v>
      </c>
      <c r="V52">
        <v>0</v>
      </c>
      <c r="W52">
        <v>1170</v>
      </c>
    </row>
    <row r="53" spans="1:23" x14ac:dyDescent="0.25">
      <c r="H53" t="s">
        <v>38</v>
      </c>
    </row>
    <row r="54" spans="1:23" x14ac:dyDescent="0.25">
      <c r="A54">
        <v>24</v>
      </c>
      <c r="B54">
        <v>474</v>
      </c>
      <c r="C54" t="s">
        <v>117</v>
      </c>
      <c r="D54" t="s">
        <v>118</v>
      </c>
      <c r="E54" t="s">
        <v>49</v>
      </c>
      <c r="F54" t="s">
        <v>119</v>
      </c>
      <c r="G54" t="str">
        <f>"201511026919"</f>
        <v>201511026919</v>
      </c>
      <c r="H54" t="s">
        <v>120</v>
      </c>
      <c r="I54">
        <v>150</v>
      </c>
      <c r="J54">
        <v>30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24</v>
      </c>
      <c r="S54">
        <v>168</v>
      </c>
      <c r="T54">
        <v>0</v>
      </c>
      <c r="V54">
        <v>0</v>
      </c>
      <c r="W54" t="s">
        <v>121</v>
      </c>
    </row>
    <row r="55" spans="1:23" x14ac:dyDescent="0.25">
      <c r="H55">
        <v>702</v>
      </c>
    </row>
    <row r="56" spans="1:23" x14ac:dyDescent="0.25">
      <c r="A56">
        <v>25</v>
      </c>
      <c r="B56">
        <v>106</v>
      </c>
      <c r="C56" t="s">
        <v>122</v>
      </c>
      <c r="D56" t="s">
        <v>123</v>
      </c>
      <c r="E56" t="s">
        <v>49</v>
      </c>
      <c r="F56" t="s">
        <v>124</v>
      </c>
      <c r="G56" t="str">
        <f>"00225221"</f>
        <v>00225221</v>
      </c>
      <c r="H56" t="s">
        <v>125</v>
      </c>
      <c r="I56">
        <v>0</v>
      </c>
      <c r="J56">
        <v>30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47</v>
      </c>
      <c r="S56">
        <v>329</v>
      </c>
      <c r="T56">
        <v>0</v>
      </c>
      <c r="V56">
        <v>0</v>
      </c>
      <c r="W56" t="s">
        <v>121</v>
      </c>
    </row>
    <row r="57" spans="1:23" x14ac:dyDescent="0.25">
      <c r="H57">
        <v>702</v>
      </c>
    </row>
    <row r="58" spans="1:23" x14ac:dyDescent="0.25">
      <c r="A58">
        <v>26</v>
      </c>
      <c r="B58">
        <v>648</v>
      </c>
      <c r="C58" t="s">
        <v>126</v>
      </c>
      <c r="D58" t="s">
        <v>127</v>
      </c>
      <c r="E58" t="s">
        <v>128</v>
      </c>
      <c r="F58" t="s">
        <v>129</v>
      </c>
      <c r="G58" t="str">
        <f>"201402000107"</f>
        <v>201402000107</v>
      </c>
      <c r="H58">
        <v>891</v>
      </c>
      <c r="I58">
        <v>150</v>
      </c>
      <c r="J58">
        <v>30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13</v>
      </c>
      <c r="S58">
        <v>91</v>
      </c>
      <c r="T58">
        <v>0</v>
      </c>
      <c r="V58">
        <v>0</v>
      </c>
      <c r="W58">
        <v>1162</v>
      </c>
    </row>
    <row r="59" spans="1:23" x14ac:dyDescent="0.25">
      <c r="H59" t="s">
        <v>38</v>
      </c>
    </row>
    <row r="60" spans="1:23" x14ac:dyDescent="0.25">
      <c r="A60">
        <v>27</v>
      </c>
      <c r="B60">
        <v>880</v>
      </c>
      <c r="C60" t="s">
        <v>130</v>
      </c>
      <c r="D60" t="s">
        <v>131</v>
      </c>
      <c r="E60" t="s">
        <v>41</v>
      </c>
      <c r="F60" t="s">
        <v>132</v>
      </c>
      <c r="G60" t="str">
        <f>"00222209"</f>
        <v>00222209</v>
      </c>
      <c r="H60">
        <v>627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76</v>
      </c>
      <c r="S60">
        <v>532</v>
      </c>
      <c r="T60">
        <v>0</v>
      </c>
      <c r="V60">
        <v>0</v>
      </c>
      <c r="W60">
        <v>1159</v>
      </c>
    </row>
    <row r="61" spans="1:23" x14ac:dyDescent="0.25">
      <c r="H61">
        <v>702</v>
      </c>
    </row>
    <row r="62" spans="1:23" x14ac:dyDescent="0.25">
      <c r="A62">
        <v>28</v>
      </c>
      <c r="B62">
        <v>477</v>
      </c>
      <c r="C62" t="s">
        <v>133</v>
      </c>
      <c r="D62" t="s">
        <v>134</v>
      </c>
      <c r="E62" t="s">
        <v>135</v>
      </c>
      <c r="F62" t="s">
        <v>136</v>
      </c>
      <c r="G62" t="str">
        <f>"00227540"</f>
        <v>00227540</v>
      </c>
      <c r="H62">
        <v>990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24</v>
      </c>
      <c r="S62">
        <v>168</v>
      </c>
      <c r="T62">
        <v>0</v>
      </c>
      <c r="V62">
        <v>0</v>
      </c>
      <c r="W62">
        <v>1158</v>
      </c>
    </row>
    <row r="63" spans="1:23" x14ac:dyDescent="0.25">
      <c r="H63">
        <v>702</v>
      </c>
    </row>
    <row r="64" spans="1:23" x14ac:dyDescent="0.25">
      <c r="A64">
        <v>29</v>
      </c>
      <c r="B64">
        <v>630</v>
      </c>
      <c r="C64" t="s">
        <v>137</v>
      </c>
      <c r="D64" t="s">
        <v>138</v>
      </c>
      <c r="E64" t="s">
        <v>15</v>
      </c>
      <c r="F64" t="s">
        <v>139</v>
      </c>
      <c r="G64" t="str">
        <f>"201406006039"</f>
        <v>201406006039</v>
      </c>
      <c r="H64">
        <v>1012</v>
      </c>
      <c r="I64">
        <v>0</v>
      </c>
      <c r="J64">
        <v>30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15</v>
      </c>
      <c r="S64">
        <v>105</v>
      </c>
      <c r="T64">
        <v>0</v>
      </c>
      <c r="V64">
        <v>0</v>
      </c>
      <c r="W64">
        <v>1147</v>
      </c>
    </row>
    <row r="65" spans="1:23" x14ac:dyDescent="0.25">
      <c r="H65">
        <v>702</v>
      </c>
    </row>
    <row r="66" spans="1:23" x14ac:dyDescent="0.25">
      <c r="A66">
        <v>30</v>
      </c>
      <c r="B66">
        <v>9</v>
      </c>
      <c r="C66" t="s">
        <v>140</v>
      </c>
      <c r="D66" t="s">
        <v>141</v>
      </c>
      <c r="E66" t="s">
        <v>70</v>
      </c>
      <c r="F66" t="s">
        <v>142</v>
      </c>
      <c r="G66" t="str">
        <f>"201406000091"</f>
        <v>201406000091</v>
      </c>
      <c r="H66" t="s">
        <v>72</v>
      </c>
      <c r="I66">
        <v>0</v>
      </c>
      <c r="J66">
        <v>30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6</v>
      </c>
      <c r="S66">
        <v>42</v>
      </c>
      <c r="T66">
        <v>0</v>
      </c>
      <c r="V66">
        <v>0</v>
      </c>
      <c r="W66" t="s">
        <v>143</v>
      </c>
    </row>
    <row r="67" spans="1:23" x14ac:dyDescent="0.25">
      <c r="H67" t="s">
        <v>27</v>
      </c>
    </row>
    <row r="68" spans="1:23" x14ac:dyDescent="0.25">
      <c r="A68">
        <v>31</v>
      </c>
      <c r="B68">
        <v>144</v>
      </c>
      <c r="C68" t="s">
        <v>144</v>
      </c>
      <c r="D68" t="s">
        <v>145</v>
      </c>
      <c r="E68" t="s">
        <v>146</v>
      </c>
      <c r="F68" t="s">
        <v>147</v>
      </c>
      <c r="G68" t="str">
        <f>"00227506"</f>
        <v>00227506</v>
      </c>
      <c r="H68">
        <v>902</v>
      </c>
      <c r="I68">
        <v>150</v>
      </c>
      <c r="J68">
        <v>50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V68">
        <v>0</v>
      </c>
      <c r="W68">
        <v>1102</v>
      </c>
    </row>
    <row r="69" spans="1:23" x14ac:dyDescent="0.25">
      <c r="H69" t="s">
        <v>38</v>
      </c>
    </row>
    <row r="70" spans="1:23" x14ac:dyDescent="0.25">
      <c r="A70">
        <v>32</v>
      </c>
      <c r="B70">
        <v>694</v>
      </c>
      <c r="C70" t="s">
        <v>148</v>
      </c>
      <c r="D70" t="s">
        <v>146</v>
      </c>
      <c r="E70" t="s">
        <v>84</v>
      </c>
      <c r="F70" t="s">
        <v>149</v>
      </c>
      <c r="G70" t="str">
        <f>"00227849"</f>
        <v>00227849</v>
      </c>
      <c r="H70" t="s">
        <v>150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57</v>
      </c>
      <c r="S70">
        <v>399</v>
      </c>
      <c r="T70">
        <v>0</v>
      </c>
      <c r="V70">
        <v>0</v>
      </c>
      <c r="W70" t="s">
        <v>151</v>
      </c>
    </row>
    <row r="71" spans="1:23" x14ac:dyDescent="0.25">
      <c r="H71" t="s">
        <v>27</v>
      </c>
    </row>
    <row r="72" spans="1:23" x14ac:dyDescent="0.25">
      <c r="A72">
        <v>33</v>
      </c>
      <c r="B72">
        <v>59</v>
      </c>
      <c r="C72" t="s">
        <v>152</v>
      </c>
      <c r="D72" t="s">
        <v>153</v>
      </c>
      <c r="E72" t="s">
        <v>25</v>
      </c>
      <c r="F72" t="s">
        <v>154</v>
      </c>
      <c r="G72" t="str">
        <f>"201510001914"</f>
        <v>201510001914</v>
      </c>
      <c r="H72" t="s">
        <v>155</v>
      </c>
      <c r="I72">
        <v>0</v>
      </c>
      <c r="J72">
        <v>30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12</v>
      </c>
      <c r="S72">
        <v>84</v>
      </c>
      <c r="T72">
        <v>0</v>
      </c>
      <c r="V72">
        <v>0</v>
      </c>
      <c r="W72" t="s">
        <v>156</v>
      </c>
    </row>
    <row r="73" spans="1:23" x14ac:dyDescent="0.25">
      <c r="H73" t="s">
        <v>38</v>
      </c>
    </row>
    <row r="74" spans="1:23" x14ac:dyDescent="0.25">
      <c r="A74">
        <v>34</v>
      </c>
      <c r="B74">
        <v>326</v>
      </c>
      <c r="C74" t="s">
        <v>157</v>
      </c>
      <c r="D74" t="s">
        <v>158</v>
      </c>
      <c r="E74" t="s">
        <v>49</v>
      </c>
      <c r="F74" t="s">
        <v>159</v>
      </c>
      <c r="G74" t="str">
        <f>"00227818"</f>
        <v>00227818</v>
      </c>
      <c r="H74" t="s">
        <v>160</v>
      </c>
      <c r="I74">
        <v>0</v>
      </c>
      <c r="J74">
        <v>70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24</v>
      </c>
      <c r="S74">
        <v>168</v>
      </c>
      <c r="T74">
        <v>0</v>
      </c>
      <c r="V74">
        <v>0</v>
      </c>
      <c r="W74" t="s">
        <v>161</v>
      </c>
    </row>
    <row r="75" spans="1:23" x14ac:dyDescent="0.25">
      <c r="H75">
        <v>702</v>
      </c>
    </row>
    <row r="76" spans="1:23" x14ac:dyDescent="0.25">
      <c r="A76">
        <v>35</v>
      </c>
      <c r="B76">
        <v>603</v>
      </c>
      <c r="C76" t="s">
        <v>162</v>
      </c>
      <c r="D76" t="s">
        <v>163</v>
      </c>
      <c r="E76" t="s">
        <v>21</v>
      </c>
      <c r="F76" t="s">
        <v>164</v>
      </c>
      <c r="G76" t="str">
        <f>"00196285"</f>
        <v>00196285</v>
      </c>
      <c r="H76" t="s">
        <v>165</v>
      </c>
      <c r="I76">
        <v>0</v>
      </c>
      <c r="J76">
        <v>50</v>
      </c>
      <c r="K76">
        <v>0</v>
      </c>
      <c r="L76">
        <v>0</v>
      </c>
      <c r="M76">
        <v>30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V76">
        <v>0</v>
      </c>
      <c r="W76" t="s">
        <v>166</v>
      </c>
    </row>
    <row r="77" spans="1:23" x14ac:dyDescent="0.25">
      <c r="H77">
        <v>702</v>
      </c>
    </row>
    <row r="78" spans="1:23" x14ac:dyDescent="0.25">
      <c r="A78">
        <v>36</v>
      </c>
      <c r="B78">
        <v>683</v>
      </c>
      <c r="C78" t="s">
        <v>103</v>
      </c>
      <c r="D78" t="s">
        <v>167</v>
      </c>
      <c r="E78" t="s">
        <v>76</v>
      </c>
      <c r="F78" t="s">
        <v>168</v>
      </c>
      <c r="G78" t="str">
        <f>"201601000827"</f>
        <v>201601000827</v>
      </c>
      <c r="H78" t="s">
        <v>169</v>
      </c>
      <c r="I78">
        <v>0</v>
      </c>
      <c r="J78">
        <v>30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V78">
        <v>0</v>
      </c>
      <c r="W78" t="s">
        <v>170</v>
      </c>
    </row>
    <row r="79" spans="1:23" x14ac:dyDescent="0.25">
      <c r="H79" t="s">
        <v>38</v>
      </c>
    </row>
    <row r="80" spans="1:23" x14ac:dyDescent="0.25">
      <c r="A80">
        <v>37</v>
      </c>
      <c r="B80">
        <v>774</v>
      </c>
      <c r="C80" t="s">
        <v>171</v>
      </c>
      <c r="D80" t="s">
        <v>167</v>
      </c>
      <c r="E80" t="s">
        <v>98</v>
      </c>
      <c r="F80" t="s">
        <v>172</v>
      </c>
      <c r="G80" t="str">
        <f>"00223906"</f>
        <v>00223906</v>
      </c>
      <c r="H80" t="s">
        <v>173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24</v>
      </c>
      <c r="S80">
        <v>168</v>
      </c>
      <c r="T80">
        <v>0</v>
      </c>
      <c r="V80">
        <v>0</v>
      </c>
      <c r="W80" t="s">
        <v>174</v>
      </c>
    </row>
    <row r="81" spans="1:23" x14ac:dyDescent="0.25">
      <c r="H81" t="s">
        <v>38</v>
      </c>
    </row>
    <row r="82" spans="1:23" x14ac:dyDescent="0.25">
      <c r="A82">
        <v>38</v>
      </c>
      <c r="B82">
        <v>816</v>
      </c>
      <c r="C82" t="s">
        <v>175</v>
      </c>
      <c r="D82" t="s">
        <v>176</v>
      </c>
      <c r="E82" t="s">
        <v>92</v>
      </c>
      <c r="F82" t="s">
        <v>177</v>
      </c>
      <c r="G82" t="str">
        <f>"201511021542"</f>
        <v>201511021542</v>
      </c>
      <c r="H82" t="s">
        <v>125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27</v>
      </c>
      <c r="S82">
        <v>189</v>
      </c>
      <c r="T82">
        <v>0</v>
      </c>
      <c r="V82">
        <v>0</v>
      </c>
      <c r="W82" t="s">
        <v>178</v>
      </c>
    </row>
    <row r="83" spans="1:23" x14ac:dyDescent="0.25">
      <c r="H83">
        <v>702</v>
      </c>
    </row>
    <row r="84" spans="1:23" x14ac:dyDescent="0.25">
      <c r="A84">
        <v>39</v>
      </c>
      <c r="B84">
        <v>237</v>
      </c>
      <c r="C84" t="s">
        <v>179</v>
      </c>
      <c r="D84" t="s">
        <v>180</v>
      </c>
      <c r="E84" t="s">
        <v>123</v>
      </c>
      <c r="F84" t="s">
        <v>181</v>
      </c>
      <c r="G84" t="str">
        <f>"00113053"</f>
        <v>00113053</v>
      </c>
      <c r="H84" t="s">
        <v>182</v>
      </c>
      <c r="I84">
        <v>0</v>
      </c>
      <c r="J84">
        <v>30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V84">
        <v>0</v>
      </c>
      <c r="W84" t="s">
        <v>183</v>
      </c>
    </row>
    <row r="85" spans="1:23" x14ac:dyDescent="0.25">
      <c r="H85" t="s">
        <v>27</v>
      </c>
    </row>
    <row r="86" spans="1:23" x14ac:dyDescent="0.25">
      <c r="A86">
        <v>40</v>
      </c>
      <c r="B86">
        <v>647</v>
      </c>
      <c r="C86" t="s">
        <v>184</v>
      </c>
      <c r="D86" t="s">
        <v>135</v>
      </c>
      <c r="E86" t="s">
        <v>128</v>
      </c>
      <c r="F86" t="s">
        <v>185</v>
      </c>
      <c r="G86" t="str">
        <f>"00075493"</f>
        <v>00075493</v>
      </c>
      <c r="H86" t="s">
        <v>186</v>
      </c>
      <c r="I86">
        <v>150</v>
      </c>
      <c r="J86">
        <v>30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21</v>
      </c>
      <c r="S86">
        <v>147</v>
      </c>
      <c r="T86">
        <v>0</v>
      </c>
      <c r="V86">
        <v>0</v>
      </c>
      <c r="W86" t="s">
        <v>183</v>
      </c>
    </row>
    <row r="87" spans="1:23" x14ac:dyDescent="0.25">
      <c r="H87" t="s">
        <v>38</v>
      </c>
    </row>
    <row r="88" spans="1:23" x14ac:dyDescent="0.25">
      <c r="A88">
        <v>41</v>
      </c>
      <c r="B88">
        <v>182</v>
      </c>
      <c r="C88" t="s">
        <v>187</v>
      </c>
      <c r="D88" t="s">
        <v>188</v>
      </c>
      <c r="E88" t="s">
        <v>146</v>
      </c>
      <c r="F88" t="s">
        <v>189</v>
      </c>
      <c r="G88" t="str">
        <f>"00224609"</f>
        <v>00224609</v>
      </c>
      <c r="H88" t="s">
        <v>160</v>
      </c>
      <c r="I88">
        <v>150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V88">
        <v>0</v>
      </c>
      <c r="W88" t="s">
        <v>190</v>
      </c>
    </row>
    <row r="89" spans="1:23" x14ac:dyDescent="0.25">
      <c r="H89">
        <v>702</v>
      </c>
    </row>
    <row r="90" spans="1:23" x14ac:dyDescent="0.25">
      <c r="A90">
        <v>42</v>
      </c>
      <c r="B90">
        <v>229</v>
      </c>
      <c r="C90" t="s">
        <v>191</v>
      </c>
      <c r="D90" t="s">
        <v>76</v>
      </c>
      <c r="E90" t="s">
        <v>92</v>
      </c>
      <c r="F90" t="s">
        <v>192</v>
      </c>
      <c r="G90" t="str">
        <f>"00009050"</f>
        <v>00009050</v>
      </c>
      <c r="H90" t="s">
        <v>193</v>
      </c>
      <c r="I90">
        <v>0</v>
      </c>
      <c r="J90">
        <v>30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V90">
        <v>0</v>
      </c>
      <c r="W90" t="s">
        <v>194</v>
      </c>
    </row>
    <row r="91" spans="1:23" x14ac:dyDescent="0.25">
      <c r="H91">
        <v>702</v>
      </c>
    </row>
    <row r="92" spans="1:23" x14ac:dyDescent="0.25">
      <c r="A92">
        <v>43</v>
      </c>
      <c r="B92">
        <v>238</v>
      </c>
      <c r="C92" t="s">
        <v>195</v>
      </c>
      <c r="D92" t="s">
        <v>196</v>
      </c>
      <c r="E92" t="s">
        <v>197</v>
      </c>
      <c r="F92" t="s">
        <v>198</v>
      </c>
      <c r="G92" t="str">
        <f>"00227830"</f>
        <v>00227830</v>
      </c>
      <c r="H92" t="s">
        <v>199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10</v>
      </c>
      <c r="S92">
        <v>70</v>
      </c>
      <c r="T92">
        <v>0</v>
      </c>
      <c r="V92">
        <v>0</v>
      </c>
      <c r="W92" t="s">
        <v>200</v>
      </c>
    </row>
    <row r="93" spans="1:23" x14ac:dyDescent="0.25">
      <c r="H93">
        <v>702</v>
      </c>
    </row>
    <row r="94" spans="1:23" x14ac:dyDescent="0.25">
      <c r="A94">
        <v>44</v>
      </c>
      <c r="B94">
        <v>436</v>
      </c>
      <c r="C94" t="s">
        <v>201</v>
      </c>
      <c r="D94" t="s">
        <v>167</v>
      </c>
      <c r="E94" t="s">
        <v>49</v>
      </c>
      <c r="F94" t="s">
        <v>202</v>
      </c>
      <c r="G94" t="str">
        <f>"00184374"</f>
        <v>00184374</v>
      </c>
      <c r="H94" t="s">
        <v>203</v>
      </c>
      <c r="I94">
        <v>0</v>
      </c>
      <c r="J94">
        <v>50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V94">
        <v>0</v>
      </c>
      <c r="W94" t="s">
        <v>204</v>
      </c>
    </row>
    <row r="95" spans="1:23" x14ac:dyDescent="0.25">
      <c r="H95">
        <v>702</v>
      </c>
    </row>
    <row r="96" spans="1:23" x14ac:dyDescent="0.25">
      <c r="A96">
        <v>45</v>
      </c>
      <c r="B96">
        <v>757</v>
      </c>
      <c r="C96" t="s">
        <v>205</v>
      </c>
      <c r="D96" t="s">
        <v>123</v>
      </c>
      <c r="E96" t="s">
        <v>49</v>
      </c>
      <c r="F96" t="s">
        <v>206</v>
      </c>
      <c r="G96" t="str">
        <f>"201405001677"</f>
        <v>201405001677</v>
      </c>
      <c r="H96" t="s">
        <v>207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12</v>
      </c>
      <c r="S96">
        <v>84</v>
      </c>
      <c r="T96">
        <v>0</v>
      </c>
      <c r="V96">
        <v>0</v>
      </c>
      <c r="W96" t="s">
        <v>208</v>
      </c>
    </row>
    <row r="97" spans="1:23" x14ac:dyDescent="0.25">
      <c r="H97">
        <v>702</v>
      </c>
    </row>
    <row r="98" spans="1:23" x14ac:dyDescent="0.25">
      <c r="A98">
        <v>46</v>
      </c>
      <c r="B98">
        <v>452</v>
      </c>
      <c r="C98" t="s">
        <v>209</v>
      </c>
      <c r="D98" t="s">
        <v>210</v>
      </c>
      <c r="E98" t="s">
        <v>21</v>
      </c>
      <c r="F98" t="s">
        <v>211</v>
      </c>
      <c r="G98" t="str">
        <f>"00081399"</f>
        <v>00081399</v>
      </c>
      <c r="H98" t="s">
        <v>212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5</v>
      </c>
      <c r="S98">
        <v>35</v>
      </c>
      <c r="T98">
        <v>0</v>
      </c>
      <c r="V98">
        <v>0</v>
      </c>
      <c r="W98" t="s">
        <v>213</v>
      </c>
    </row>
    <row r="99" spans="1:23" x14ac:dyDescent="0.25">
      <c r="H99">
        <v>702</v>
      </c>
    </row>
    <row r="100" spans="1:23" x14ac:dyDescent="0.25">
      <c r="A100">
        <v>47</v>
      </c>
      <c r="B100">
        <v>901</v>
      </c>
      <c r="C100" t="s">
        <v>214</v>
      </c>
      <c r="D100" t="s">
        <v>215</v>
      </c>
      <c r="E100" t="s">
        <v>216</v>
      </c>
      <c r="F100" t="s">
        <v>217</v>
      </c>
      <c r="G100" t="str">
        <f>"00117770"</f>
        <v>00117770</v>
      </c>
      <c r="H100">
        <v>715</v>
      </c>
      <c r="I100">
        <v>0</v>
      </c>
      <c r="J100">
        <v>30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20</v>
      </c>
      <c r="S100">
        <v>140</v>
      </c>
      <c r="T100">
        <v>0</v>
      </c>
      <c r="V100">
        <v>0</v>
      </c>
      <c r="W100">
        <v>885</v>
      </c>
    </row>
    <row r="101" spans="1:23" x14ac:dyDescent="0.25">
      <c r="H101">
        <v>702</v>
      </c>
    </row>
    <row r="102" spans="1:23" x14ac:dyDescent="0.25">
      <c r="A102">
        <v>48</v>
      </c>
      <c r="B102">
        <v>244</v>
      </c>
      <c r="C102" t="s">
        <v>218</v>
      </c>
      <c r="D102" t="s">
        <v>219</v>
      </c>
      <c r="E102" t="s">
        <v>97</v>
      </c>
      <c r="F102" t="s">
        <v>220</v>
      </c>
      <c r="G102" t="str">
        <f>"00225811"</f>
        <v>00225811</v>
      </c>
      <c r="H102">
        <v>836</v>
      </c>
      <c r="I102">
        <v>0</v>
      </c>
      <c r="J102">
        <v>30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V102">
        <v>0</v>
      </c>
      <c r="W102">
        <v>866</v>
      </c>
    </row>
    <row r="103" spans="1:23" x14ac:dyDescent="0.25">
      <c r="H103">
        <v>702</v>
      </c>
    </row>
    <row r="104" spans="1:23" x14ac:dyDescent="0.25">
      <c r="A104">
        <v>49</v>
      </c>
      <c r="B104">
        <v>78</v>
      </c>
      <c r="C104" t="s">
        <v>221</v>
      </c>
      <c r="D104" t="s">
        <v>44</v>
      </c>
      <c r="E104" t="s">
        <v>146</v>
      </c>
      <c r="F104" t="s">
        <v>222</v>
      </c>
      <c r="G104" t="str">
        <f>"00182510"</f>
        <v>00182510</v>
      </c>
      <c r="H104">
        <v>814</v>
      </c>
      <c r="I104">
        <v>0</v>
      </c>
      <c r="J104">
        <v>30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V104">
        <v>0</v>
      </c>
      <c r="W104">
        <v>844</v>
      </c>
    </row>
    <row r="105" spans="1:23" x14ac:dyDescent="0.25">
      <c r="H105" t="s">
        <v>38</v>
      </c>
    </row>
    <row r="106" spans="1:23" x14ac:dyDescent="0.25">
      <c r="A106">
        <v>50</v>
      </c>
      <c r="B106">
        <v>172</v>
      </c>
      <c r="C106" t="s">
        <v>223</v>
      </c>
      <c r="D106" t="s">
        <v>224</v>
      </c>
      <c r="E106" t="s">
        <v>225</v>
      </c>
      <c r="F106" t="s">
        <v>226</v>
      </c>
      <c r="G106" t="str">
        <f>"00159083"</f>
        <v>00159083</v>
      </c>
      <c r="H106">
        <v>693</v>
      </c>
      <c r="I106">
        <v>150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V106">
        <v>0</v>
      </c>
      <c r="W106">
        <v>843</v>
      </c>
    </row>
    <row r="107" spans="1:23" x14ac:dyDescent="0.25">
      <c r="H107">
        <v>702</v>
      </c>
    </row>
    <row r="108" spans="1:23" x14ac:dyDescent="0.25">
      <c r="A108">
        <v>51</v>
      </c>
      <c r="B108">
        <v>811</v>
      </c>
      <c r="C108" t="s">
        <v>227</v>
      </c>
      <c r="D108" t="s">
        <v>228</v>
      </c>
      <c r="E108" t="s">
        <v>15</v>
      </c>
      <c r="F108" t="s">
        <v>229</v>
      </c>
      <c r="G108" t="str">
        <f>"00200641"</f>
        <v>00200641</v>
      </c>
      <c r="H108">
        <v>770</v>
      </c>
      <c r="I108">
        <v>0</v>
      </c>
      <c r="J108">
        <v>30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4</v>
      </c>
      <c r="S108">
        <v>28</v>
      </c>
      <c r="T108">
        <v>0</v>
      </c>
      <c r="V108">
        <v>0</v>
      </c>
      <c r="W108">
        <v>828</v>
      </c>
    </row>
    <row r="109" spans="1:23" x14ac:dyDescent="0.25">
      <c r="H109">
        <v>702</v>
      </c>
    </row>
    <row r="110" spans="1:23" x14ac:dyDescent="0.25">
      <c r="A110">
        <v>52</v>
      </c>
      <c r="B110">
        <v>834</v>
      </c>
      <c r="C110" t="s">
        <v>230</v>
      </c>
      <c r="D110" t="s">
        <v>49</v>
      </c>
      <c r="E110" t="s">
        <v>231</v>
      </c>
      <c r="F110" t="s">
        <v>232</v>
      </c>
      <c r="G110" t="str">
        <f>"00222526"</f>
        <v>00222526</v>
      </c>
      <c r="H110">
        <v>649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24</v>
      </c>
      <c r="S110">
        <v>168</v>
      </c>
      <c r="T110">
        <v>0</v>
      </c>
      <c r="V110">
        <v>0</v>
      </c>
      <c r="W110">
        <v>817</v>
      </c>
    </row>
    <row r="111" spans="1:23" x14ac:dyDescent="0.25">
      <c r="H111">
        <v>702</v>
      </c>
    </row>
    <row r="112" spans="1:23" x14ac:dyDescent="0.25">
      <c r="A112">
        <v>53</v>
      </c>
      <c r="B112">
        <v>608</v>
      </c>
      <c r="C112" t="s">
        <v>233</v>
      </c>
      <c r="D112" t="s">
        <v>15</v>
      </c>
      <c r="E112" t="s">
        <v>234</v>
      </c>
      <c r="F112" t="s">
        <v>235</v>
      </c>
      <c r="G112" t="str">
        <f>"00227352"</f>
        <v>00227352</v>
      </c>
      <c r="H112" t="s">
        <v>236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V112">
        <v>0</v>
      </c>
      <c r="W112" t="s">
        <v>236</v>
      </c>
    </row>
    <row r="113" spans="1:23" x14ac:dyDescent="0.25">
      <c r="H113">
        <v>702</v>
      </c>
    </row>
    <row r="114" spans="1:23" x14ac:dyDescent="0.25">
      <c r="A114">
        <v>54</v>
      </c>
      <c r="B114">
        <v>653</v>
      </c>
      <c r="C114" t="s">
        <v>237</v>
      </c>
      <c r="D114" t="s">
        <v>75</v>
      </c>
      <c r="E114" t="s">
        <v>41</v>
      </c>
      <c r="F114" t="s">
        <v>238</v>
      </c>
      <c r="G114" t="str">
        <f>"201604006180"</f>
        <v>201604006180</v>
      </c>
      <c r="H114" t="s">
        <v>239</v>
      </c>
      <c r="I114">
        <v>0</v>
      </c>
      <c r="J114">
        <v>0</v>
      </c>
      <c r="K114">
        <v>50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V114">
        <v>0</v>
      </c>
      <c r="W114" t="s">
        <v>240</v>
      </c>
    </row>
    <row r="115" spans="1:23" x14ac:dyDescent="0.25">
      <c r="H115" t="s">
        <v>38</v>
      </c>
    </row>
    <row r="116" spans="1:23" x14ac:dyDescent="0.25">
      <c r="A116">
        <v>55</v>
      </c>
      <c r="B116">
        <v>482</v>
      </c>
      <c r="C116" t="s">
        <v>241</v>
      </c>
      <c r="D116" t="s">
        <v>54</v>
      </c>
      <c r="E116" t="s">
        <v>98</v>
      </c>
      <c r="F116" t="s">
        <v>242</v>
      </c>
      <c r="G116" t="str">
        <f>"201401000182"</f>
        <v>201401000182</v>
      </c>
      <c r="H116" t="s">
        <v>243</v>
      </c>
      <c r="I116">
        <v>0</v>
      </c>
      <c r="J116">
        <v>30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V116">
        <v>0</v>
      </c>
      <c r="W116" t="s">
        <v>244</v>
      </c>
    </row>
    <row r="117" spans="1:23" x14ac:dyDescent="0.25">
      <c r="H117" t="s">
        <v>38</v>
      </c>
    </row>
    <row r="118" spans="1:23" x14ac:dyDescent="0.25">
      <c r="A118">
        <v>56</v>
      </c>
      <c r="B118">
        <v>644</v>
      </c>
      <c r="C118" t="s">
        <v>245</v>
      </c>
      <c r="D118" t="s">
        <v>246</v>
      </c>
      <c r="E118" t="s">
        <v>25</v>
      </c>
      <c r="F118" t="s">
        <v>247</v>
      </c>
      <c r="G118" t="str">
        <f>"00221528"</f>
        <v>00221528</v>
      </c>
      <c r="H118">
        <v>737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V118">
        <v>0</v>
      </c>
      <c r="W118">
        <v>737</v>
      </c>
    </row>
    <row r="119" spans="1:23" x14ac:dyDescent="0.25">
      <c r="H119">
        <v>702</v>
      </c>
    </row>
    <row r="121" spans="1:23" x14ac:dyDescent="0.25">
      <c r="A121" t="s">
        <v>248</v>
      </c>
    </row>
    <row r="122" spans="1:23" x14ac:dyDescent="0.25">
      <c r="A122" t="s">
        <v>249</v>
      </c>
    </row>
    <row r="123" spans="1:23" x14ac:dyDescent="0.25">
      <c r="A123" t="s">
        <v>250</v>
      </c>
    </row>
    <row r="124" spans="1:23" x14ac:dyDescent="0.25">
      <c r="A124" t="s">
        <v>251</v>
      </c>
    </row>
    <row r="125" spans="1:23" x14ac:dyDescent="0.25">
      <c r="A125" t="s">
        <v>252</v>
      </c>
    </row>
    <row r="126" spans="1:23" x14ac:dyDescent="0.25">
      <c r="A126" t="s">
        <v>253</v>
      </c>
    </row>
    <row r="127" spans="1:23" x14ac:dyDescent="0.25">
      <c r="A127" t="s">
        <v>254</v>
      </c>
    </row>
    <row r="128" spans="1:23" x14ac:dyDescent="0.25">
      <c r="A128" t="s">
        <v>255</v>
      </c>
    </row>
    <row r="129" spans="1:1" x14ac:dyDescent="0.25">
      <c r="A129" t="s">
        <v>256</v>
      </c>
    </row>
    <row r="130" spans="1:1" x14ac:dyDescent="0.25">
      <c r="A130" t="s">
        <v>257</v>
      </c>
    </row>
    <row r="131" spans="1:1" x14ac:dyDescent="0.25">
      <c r="A131" t="s">
        <v>258</v>
      </c>
    </row>
    <row r="132" spans="1:1" x14ac:dyDescent="0.25">
      <c r="A132" t="s">
        <v>259</v>
      </c>
    </row>
    <row r="133" spans="1:1" x14ac:dyDescent="0.25">
      <c r="A133" t="s">
        <v>260</v>
      </c>
    </row>
    <row r="134" spans="1:1" x14ac:dyDescent="0.25">
      <c r="A134" t="s">
        <v>261</v>
      </c>
    </row>
    <row r="135" spans="1:1" x14ac:dyDescent="0.25">
      <c r="A135" t="s">
        <v>262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2018-11-01T08:33:50Z</dcterms:created>
  <dcterms:modified xsi:type="dcterms:W3CDTF">2018-11-01T08:33:50Z</dcterms:modified>
</cp:coreProperties>
</file>