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metatropi_arxeiwn\new\ΜΕ ΕΜΠΕΙΡΙΑ\"/>
    </mc:Choice>
  </mc:AlternateContent>
  <bookViews>
    <workbookView xWindow="0" yWindow="0" windowWidth="21150" windowHeight="13905"/>
  </bookViews>
  <sheets>
    <sheet name="Φύλλο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4" i="1" l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<sst xmlns="http://schemas.openxmlformats.org/spreadsheetml/2006/main" count="640" uniqueCount="419">
  <si>
    <t>ΠΛΗΡΩΣΗ ΘΕΣΕΩΝ ΜΕ ΣΕΙΡΑ ΠΡΟΤΕΡΑΙΟΤΗΤΑΣ (ΑΡΘΡΟ 18/Ν. 2190/1994) ΠΡΟΚΗΡΥΞΗ : 2Κ/2021</t>
  </si>
  <si>
    <t>ΣΕΙΡΑ ΚΑΤΑΤΑΞΗΣ (ΚΥΡΙΟΣ)</t>
  </si>
  <si>
    <t>ΔΕΥΤΕΡΟΒΑΘΜΙΑΣ ΕΚΠΑΙΔΕΥΣΗΣ (ΔΕ)</t>
  </si>
  <si>
    <t>ΓΕΝΙΚΕΣ ΘΕΣΕΙΣ ΜΕ ΕΜΠΕΙΡΙΑ</t>
  </si>
  <si>
    <t>ΔΕ ΠΡΟΓΡΑΜΜΑΤΙΣΤΩΝ Η/Υ (ΘΕΣΗ 702)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</si>
  <si>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</si>
  <si>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</si>
  <si>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</si>
  <si>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</si>
  <si>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</si>
  <si>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</si>
  <si>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</si>
  <si>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</si>
  <si>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ΙΩΑΝΝΙΔΗΣ</t>
  </si>
  <si>
    <t>ΠΑΝΑΓΙΩΤΗΣ</t>
  </si>
  <si>
    <t>ΓΕΩΡΓΙΟΣ</t>
  </si>
  <si>
    <t>ΑΖ748606</t>
  </si>
  <si>
    <t>701-702-703</t>
  </si>
  <si>
    <t>ΑΣΗΜΑΚΟΣ</t>
  </si>
  <si>
    <t>ΛΑΜΠΡΟΣ</t>
  </si>
  <si>
    <t>Ξ307328</t>
  </si>
  <si>
    <t>702-701-703</t>
  </si>
  <si>
    <t>ΚΥΡΑΝΑ</t>
  </si>
  <si>
    <t>ΕΛΕΝΗ</t>
  </si>
  <si>
    <t>ΚΩΝΣΤΑΝΤΙΝΟΣ</t>
  </si>
  <si>
    <t>702-701</t>
  </si>
  <si>
    <t>ΓΙΑΝΝΟΠΟΥΛΟΣ</t>
  </si>
  <si>
    <t>ΒΑΣΙΛΗΣ</t>
  </si>
  <si>
    <t>ΑΒ034120</t>
  </si>
  <si>
    <t>701-702</t>
  </si>
  <si>
    <t>ΧΡΙΣΤΟΠΟΥΛΟΣ</t>
  </si>
  <si>
    <t>ΔΗΜΗΤΡΙΟΣ</t>
  </si>
  <si>
    <t>ΑΒ277834</t>
  </si>
  <si>
    <t>963,6</t>
  </si>
  <si>
    <t>1771,6</t>
  </si>
  <si>
    <t>703-702-701</t>
  </si>
  <si>
    <t>ΑΛΕΞΙΟΥ</t>
  </si>
  <si>
    <t>ΧΡΗΣΤΟΣ</t>
  </si>
  <si>
    <t>Π299537</t>
  </si>
  <si>
    <t>971,3</t>
  </si>
  <si>
    <t>1739,3</t>
  </si>
  <si>
    <t>ΠΑΝΑΓΙΩΤΑΚΟΠΟΥΛΟΥ</t>
  </si>
  <si>
    <t>ΠΑΝΑΓΙΏΤΑ</t>
  </si>
  <si>
    <t>ΗΛΙΑΣ</t>
  </si>
  <si>
    <t>ΑΕ634450</t>
  </si>
  <si>
    <t>894,3</t>
  </si>
  <si>
    <t>1732,3</t>
  </si>
  <si>
    <t>703-701-702</t>
  </si>
  <si>
    <t>ΜΠΑΤΣΩΚΗ</t>
  </si>
  <si>
    <t>ΣΟΦΙΑ</t>
  </si>
  <si>
    <t>ΘΕΟΔΩΡΟΣ</t>
  </si>
  <si>
    <t>ΑΗ859160</t>
  </si>
  <si>
    <t>962,5</t>
  </si>
  <si>
    <t>1730,5</t>
  </si>
  <si>
    <t>ΓΡΑΜΜΟΖΗΣ</t>
  </si>
  <si>
    <t>ΑΘΑΝΑΣΙΟΣ</t>
  </si>
  <si>
    <t>ΑΖ630573</t>
  </si>
  <si>
    <t>ΤΣΑΠΕΚΗ</t>
  </si>
  <si>
    <t>ΑΓΓΕΛΙΚΗ</t>
  </si>
  <si>
    <t>ΣΠΥΡΙΔΩΝ</t>
  </si>
  <si>
    <t>ΑΚ019926</t>
  </si>
  <si>
    <t>892,1</t>
  </si>
  <si>
    <t>1730,1</t>
  </si>
  <si>
    <t>ΜΗΧΟΥ</t>
  </si>
  <si>
    <t>ΔΗΜΗΤΡΑ</t>
  </si>
  <si>
    <t>ΠΕΤΡΟΣ</t>
  </si>
  <si>
    <t>ΑΙ353593</t>
  </si>
  <si>
    <t>1028,5</t>
  </si>
  <si>
    <t>1719,5</t>
  </si>
  <si>
    <t>ΠΑΠΑΓΓΕΛΗ</t>
  </si>
  <si>
    <t>ΝΙΚΟΛΕΤΤΑ</t>
  </si>
  <si>
    <t>ΝΙΚΟΛΑΟΣ</t>
  </si>
  <si>
    <t>Τ853283</t>
  </si>
  <si>
    <t>944,9</t>
  </si>
  <si>
    <t>1712,9</t>
  </si>
  <si>
    <t>ΚΑΡΑΓΙΑΝΝΗ</t>
  </si>
  <si>
    <t>ΜΑΡΙΑ</t>
  </si>
  <si>
    <t>ΑΕ656393</t>
  </si>
  <si>
    <t>ΚΟΝΤΟΣ</t>
  </si>
  <si>
    <t>ΙΩΑΝΝΗΣ</t>
  </si>
  <si>
    <t>ΑΗ787743</t>
  </si>
  <si>
    <t>939,4</t>
  </si>
  <si>
    <t>1707,4</t>
  </si>
  <si>
    <t>ΠΑΠΑΣΤΡΑΤΗ</t>
  </si>
  <si>
    <t>ΑΝ078695</t>
  </si>
  <si>
    <t>ΚΑΠΟΚΑΚΗΣ</t>
  </si>
  <si>
    <t>ΑΝ272517</t>
  </si>
  <si>
    <t>ΣΦΟΝΤΟΥΡΗ</t>
  </si>
  <si>
    <t>ΚΥΡΙΑΚΗ</t>
  </si>
  <si>
    <t>ΛΟΥΚΑΣ</t>
  </si>
  <si>
    <t>ΑΕ596830</t>
  </si>
  <si>
    <t>995,5</t>
  </si>
  <si>
    <t>1649,5</t>
  </si>
  <si>
    <t>ΚΑΛΕΓΙΩΡΓΗ</t>
  </si>
  <si>
    <t>ΒΑΣΙΛΙΚΗ</t>
  </si>
  <si>
    <t>Ν181834</t>
  </si>
  <si>
    <t>940,5</t>
  </si>
  <si>
    <t>1624,5</t>
  </si>
  <si>
    <t>ΚΑΡΑΓΙΩΡΓΟΣ</t>
  </si>
  <si>
    <t>ΣΠΥΡΟΣ</t>
  </si>
  <si>
    <t>ΑΒ264284</t>
  </si>
  <si>
    <t>884,4</t>
  </si>
  <si>
    <t>1622,4</t>
  </si>
  <si>
    <t>ΓΚΑΝΑΤΣΙΟΥ</t>
  </si>
  <si>
    <t>ΒΑΙΑ</t>
  </si>
  <si>
    <t>ΑΝΤΩΝΙΟΣ</t>
  </si>
  <si>
    <t>Ρ896906</t>
  </si>
  <si>
    <t>ΑΝΤΩΝΙΑΔΗΣ</t>
  </si>
  <si>
    <t>ΛΕΩΝΙΔΑΣ</t>
  </si>
  <si>
    <t>ΑΕ030992</t>
  </si>
  <si>
    <t>842,6</t>
  </si>
  <si>
    <t>1610,6</t>
  </si>
  <si>
    <t>ΤΖΑΦΟΛΙΑΣ</t>
  </si>
  <si>
    <t>ΒΑΣΙΛΕΙΟΣ</t>
  </si>
  <si>
    <t>ΑΝ657445</t>
  </si>
  <si>
    <t>976,8</t>
  </si>
  <si>
    <t>1594,8</t>
  </si>
  <si>
    <t>ΤΣΙΜΙΛΙΩΤΗΣ</t>
  </si>
  <si>
    <t>ΔΗΜΟΣ</t>
  </si>
  <si>
    <t>Τ306840</t>
  </si>
  <si>
    <t>1006,5</t>
  </si>
  <si>
    <t>1594,5</t>
  </si>
  <si>
    <t>ΤΣΕΛΕΚΑ</t>
  </si>
  <si>
    <t>ΣΥΜΕΩΝ</t>
  </si>
  <si>
    <t>ΑΟ163212</t>
  </si>
  <si>
    <t>925,1</t>
  </si>
  <si>
    <t>1593,1</t>
  </si>
  <si>
    <t>ΛΑΜΠΟΥ</t>
  </si>
  <si>
    <t>ΛΕΜΟΝΙΑ</t>
  </si>
  <si>
    <t>Τ016710</t>
  </si>
  <si>
    <t>ΓΕΩΡΓΙΑΔΟΥ</t>
  </si>
  <si>
    <t>ΣΟΥΛΤΑΝΑ</t>
  </si>
  <si>
    <t>ΣΑΡΑΝΤΗΣ</t>
  </si>
  <si>
    <t>ΑΚ809267</t>
  </si>
  <si>
    <t>844,8</t>
  </si>
  <si>
    <t>1582,8</t>
  </si>
  <si>
    <t>ΛΙΠΑ</t>
  </si>
  <si>
    <t>ΑΓΛΑΙΑ</t>
  </si>
  <si>
    <t>ΣΤΕΦΑΝΟΣ</t>
  </si>
  <si>
    <t>ΑΙ848479</t>
  </si>
  <si>
    <t>1572,5</t>
  </si>
  <si>
    <t>ΤΖΑΝΙΔΗΣ</t>
  </si>
  <si>
    <t>ΕΥΘΥΜΙΟΣ</t>
  </si>
  <si>
    <t>ΑΚ540243</t>
  </si>
  <si>
    <t>980,1</t>
  </si>
  <si>
    <t>1568,1</t>
  </si>
  <si>
    <t>ΜΕΛΗ</t>
  </si>
  <si>
    <t>ΕΙΡΗΝΗ</t>
  </si>
  <si>
    <t>ΑΠΟΣΤΟΛΟΣ</t>
  </si>
  <si>
    <t>Ξ689999</t>
  </si>
  <si>
    <t>ΤΑΧΛΑΜΠΟΥΡΗΣ</t>
  </si>
  <si>
    <t>ΕΥΑΓΓΕΛΟΣ</t>
  </si>
  <si>
    <t>ΑΙ630423</t>
  </si>
  <si>
    <t>ΑΡΓΥΡΟΠΟΥΛΟΣ</t>
  </si>
  <si>
    <t>ΝΙΚΟΣ</t>
  </si>
  <si>
    <t>ΑΗ631099</t>
  </si>
  <si>
    <t>786,5</t>
  </si>
  <si>
    <t>1554,5</t>
  </si>
  <si>
    <t>ΒΑΚΟΥΦΤΣΗ</t>
  </si>
  <si>
    <t>ΦΩΤΕΙΝΗ</t>
  </si>
  <si>
    <t>ΕΜΜΑΝΟΥΗΛ</t>
  </si>
  <si>
    <t>ΑΗ291068</t>
  </si>
  <si>
    <t>ΚΟΜΙΝΑΤΟΣ ΓΕΝΝΑΤΑΣ</t>
  </si>
  <si>
    <t>ΑΗ634403</t>
  </si>
  <si>
    <t>ΧΑΡΜΠΑ</t>
  </si>
  <si>
    <t>Π906667</t>
  </si>
  <si>
    <t>896,5</t>
  </si>
  <si>
    <t>1534,5</t>
  </si>
  <si>
    <t>ΠΟΝΤΙΚΑΣ</t>
  </si>
  <si>
    <t>ΑΝ535902</t>
  </si>
  <si>
    <t>ΚΟΝΤΟΠΙΔΗΣ</t>
  </si>
  <si>
    <t>ΑΝΑΣΤΑΣΙΟΣ</t>
  </si>
  <si>
    <t>ΠΑΡΑΣΚΕΥΑΣ</t>
  </si>
  <si>
    <t>Ν047586</t>
  </si>
  <si>
    <t>1513,1</t>
  </si>
  <si>
    <t>ΦΑΚΟΥ</t>
  </si>
  <si>
    <t>ΑΝΑΣΤΑΣΙΑ</t>
  </si>
  <si>
    <t>ΠΑΝΤΕΛΗΣ</t>
  </si>
  <si>
    <t>ΑΙ616620</t>
  </si>
  <si>
    <t>ΨΙΨΙΧΛΑΣ</t>
  </si>
  <si>
    <t>ΦΩΤΙΟΣ</t>
  </si>
  <si>
    <t>ΛΑΜΠΡΟΚΛΗΣ</t>
  </si>
  <si>
    <t>ΑΝ164226</t>
  </si>
  <si>
    <t>914,1</t>
  </si>
  <si>
    <t>1502,1</t>
  </si>
  <si>
    <t>ΜΠΑΝΤΟΥΝΑΣ</t>
  </si>
  <si>
    <t>ΑΗ717310</t>
  </si>
  <si>
    <t>1039,5</t>
  </si>
  <si>
    <t>1501,5</t>
  </si>
  <si>
    <t>ΠΑΠΑΓΕΩΡΓΙΟΥ</t>
  </si>
  <si>
    <t>ΧΑΡΙΣΙΟΣ</t>
  </si>
  <si>
    <t>Χ389496</t>
  </si>
  <si>
    <t>ΗΛΙΑΔΗΣ</t>
  </si>
  <si>
    <t>ΠΑΥΛΟΣ</t>
  </si>
  <si>
    <t>Φ366242</t>
  </si>
  <si>
    <t>732,6</t>
  </si>
  <si>
    <t>1470,6</t>
  </si>
  <si>
    <t>701-703-702</t>
  </si>
  <si>
    <t>ΑΝΑΣΤΑΣΙΟΥ</t>
  </si>
  <si>
    <t>ΔΗΜΗΤΡΗΣ</t>
  </si>
  <si>
    <t>Ρ005022</t>
  </si>
  <si>
    <t>731,5</t>
  </si>
  <si>
    <t>1464,5</t>
  </si>
  <si>
    <t>ΚΑΜΠΑΤΖΗΣ</t>
  </si>
  <si>
    <t>ΑΡΙΣΤΟΤΕΛΗΣ</t>
  </si>
  <si>
    <t>ΑΖ650881</t>
  </si>
  <si>
    <t>1079,1</t>
  </si>
  <si>
    <t>1464,1</t>
  </si>
  <si>
    <t>ΒΑΡΟΥΤΑΣ</t>
  </si>
  <si>
    <t>Π282423</t>
  </si>
  <si>
    <t>ΠΛΑΤΑΝΑΣ</t>
  </si>
  <si>
    <t>ΑΜ249830</t>
  </si>
  <si>
    <t>ΠΑΓΩΝΗΣ</t>
  </si>
  <si>
    <t>ΑΙ073885</t>
  </si>
  <si>
    <t>ΠΑΠΑΧΡΗΣΤΟΣ</t>
  </si>
  <si>
    <t>ΜΑΡΙΝΟΣ</t>
  </si>
  <si>
    <t>Χ458708</t>
  </si>
  <si>
    <t>683,1</t>
  </si>
  <si>
    <t>1421,1</t>
  </si>
  <si>
    <t>ΤΖΙΡΟΓΙΑΝΝΗΣ</t>
  </si>
  <si>
    <t>ΔΙΟΝΥΣΙΟΣ</t>
  </si>
  <si>
    <t>ΑΝ818072</t>
  </si>
  <si>
    <t>650,1</t>
  </si>
  <si>
    <t>1418,1</t>
  </si>
  <si>
    <t>ΚΟΝΤΑΞΑΚΗΣ</t>
  </si>
  <si>
    <t>ΕΛΕΥΘΕΡΙΟΣ</t>
  </si>
  <si>
    <t>ΑΒ277456</t>
  </si>
  <si>
    <t>797,5</t>
  </si>
  <si>
    <t>1415,5</t>
  </si>
  <si>
    <t>ΔΕΡΒΟΥ</t>
  </si>
  <si>
    <t>Φ045301</t>
  </si>
  <si>
    <t>774,4</t>
  </si>
  <si>
    <t>1414,4</t>
  </si>
  <si>
    <t>703-702</t>
  </si>
  <si>
    <t>ΓΑΛΛΟΣ</t>
  </si>
  <si>
    <t>ΧΡΥΣΟΒΑΛΑΝΤΗΣ ΓΕΩΡΓΙΟΣ</t>
  </si>
  <si>
    <t>Σ976466</t>
  </si>
  <si>
    <t>ΠΑΥΛΙΔΗΣ</t>
  </si>
  <si>
    <t>ΑΡΙΣΤΕΙΔΗΣ</t>
  </si>
  <si>
    <t>Χ586855</t>
  </si>
  <si>
    <t>621,5</t>
  </si>
  <si>
    <t>1409,5</t>
  </si>
  <si>
    <t>ΝΤΑΝΤΟΥ</t>
  </si>
  <si>
    <t>ΓΕΩΡΓΙΑ</t>
  </si>
  <si>
    <t>ΑΕ620348</t>
  </si>
  <si>
    <t>ΧΡΥΣΟΣΤΟΜΙΔΗΣ</t>
  </si>
  <si>
    <t>ΑΑ353619</t>
  </si>
  <si>
    <t>ΑΛΕΒΥΖΑΚΗΣ</t>
  </si>
  <si>
    <t>ΑΝ009152</t>
  </si>
  <si>
    <t>Τσολκα</t>
  </si>
  <si>
    <t>Ελενη</t>
  </si>
  <si>
    <t>Παυλος</t>
  </si>
  <si>
    <t>ΑΒ814344</t>
  </si>
  <si>
    <t>ΧΑΝΤΖΟΠΛΑΚΗ</t>
  </si>
  <si>
    <t>ΒΑΡΒΑΡΑ</t>
  </si>
  <si>
    <t>ΣΩΤΗΡΙΟΣ</t>
  </si>
  <si>
    <t>ΑΒ852346</t>
  </si>
  <si>
    <t>1083,5</t>
  </si>
  <si>
    <t>1347,5</t>
  </si>
  <si>
    <t>ΒΕΤΣΟΥ</t>
  </si>
  <si>
    <t>ΕΥΑΝΘΙΑ</t>
  </si>
  <si>
    <t>ΑΟ126440</t>
  </si>
  <si>
    <t>1338,5</t>
  </si>
  <si>
    <t>ΚΑΡΑΖΑΦΕΙΡΗΣ</t>
  </si>
  <si>
    <t>ΜΙΧΑΗΛ</t>
  </si>
  <si>
    <t>ΑΙ889927</t>
  </si>
  <si>
    <t>852,5</t>
  </si>
  <si>
    <t>1324,5</t>
  </si>
  <si>
    <t>ΧΑΤΖΗΔΑΚΗΣ</t>
  </si>
  <si>
    <t>ΗΡΑΚΛΗΣ</t>
  </si>
  <si>
    <t>ΑΖ053223</t>
  </si>
  <si>
    <t>874,5</t>
  </si>
  <si>
    <t>1322,5</t>
  </si>
  <si>
    <t>ΣΑΡΑΚΑΤΣΙΑΝΟΣ</t>
  </si>
  <si>
    <t>Χ481397</t>
  </si>
  <si>
    <t>ΓΕΩΡΓΙΟΥ</t>
  </si>
  <si>
    <t>ΓΙΩΡΓΟΣ</t>
  </si>
  <si>
    <t>ΤΣΙΑΙΡΗΣ</t>
  </si>
  <si>
    <t>ΠΑΙΚΟΣ</t>
  </si>
  <si>
    <t>ΘΩΜΑΣ</t>
  </si>
  <si>
    <t>Χ393853</t>
  </si>
  <si>
    <t>ΣΑΛΟΓΙΑΝΝΟΣ</t>
  </si>
  <si>
    <t>ΑΒ065932</t>
  </si>
  <si>
    <t>705,1</t>
  </si>
  <si>
    <t>1293,1</t>
  </si>
  <si>
    <t>ΦΩΤΙΑΔΟΥ</t>
  </si>
  <si>
    <t>ΟΛΓΑ</t>
  </si>
  <si>
    <t>ΑΒ339334</t>
  </si>
  <si>
    <t>775,5</t>
  </si>
  <si>
    <t>1281,5</t>
  </si>
  <si>
    <t>ΓΥΦΤΟΚΩΣΤΑ</t>
  </si>
  <si>
    <t>ΕΙΡΗΝΗ ΧΡΥΣΟΒΑΛΑΝΤΟΥ</t>
  </si>
  <si>
    <t xml:space="preserve">ΕΥΑΓΓΕΛΟΣ </t>
  </si>
  <si>
    <t>Τ258682</t>
  </si>
  <si>
    <t>ΚΟΥΤΣΙΚΟΣ</t>
  </si>
  <si>
    <t>Ρ238922</t>
  </si>
  <si>
    <t>702-703-701</t>
  </si>
  <si>
    <t>ΚΑΡΑΝΤΙΑΚΟΥ</t>
  </si>
  <si>
    <t>ΟΥΡΑΝΙΑ</t>
  </si>
  <si>
    <t>Σ442530</t>
  </si>
  <si>
    <t>ΜΙΑΟΥΛΗΣ</t>
  </si>
  <si>
    <t>Τ401284</t>
  </si>
  <si>
    <t>1267,3</t>
  </si>
  <si>
    <t>ΤΣΑΛΙΚΗΣ</t>
  </si>
  <si>
    <t>ΑΕ934189</t>
  </si>
  <si>
    <t>859,1</t>
  </si>
  <si>
    <t>1261,1</t>
  </si>
  <si>
    <t>ΔΙΑΚΑΝΤΩΝΗΣ</t>
  </si>
  <si>
    <t>ΑΖ592942</t>
  </si>
  <si>
    <t>643,5</t>
  </si>
  <si>
    <t>1231,5</t>
  </si>
  <si>
    <t>ΦΩΤΙΑΔΗΣ</t>
  </si>
  <si>
    <t>ΑΖ322108</t>
  </si>
  <si>
    <t>ΧΡΙΣΤΟΔΟΥΛΟΠΟΥΛΟΣ</t>
  </si>
  <si>
    <t>Ρ794315</t>
  </si>
  <si>
    <t>ΚΑΡΑΦΟΥΛΙΔΟΥ</t>
  </si>
  <si>
    <t>ΑΝΝΑ</t>
  </si>
  <si>
    <t>ΑΖ108984</t>
  </si>
  <si>
    <t>996,6</t>
  </si>
  <si>
    <t>1186,6</t>
  </si>
  <si>
    <t>ΑΝΑΣΤΑΣΟΠΟΥΛΟΥ</t>
  </si>
  <si>
    <t>ΑΡΓΥΡΙΟΣ</t>
  </si>
  <si>
    <t>Σ849729</t>
  </si>
  <si>
    <t>ΚΩΣΤΟΠΟΥΛΟΥ</t>
  </si>
  <si>
    <t>Χ375350</t>
  </si>
  <si>
    <t>885,5</t>
  </si>
  <si>
    <t>1169,5</t>
  </si>
  <si>
    <t>ΦΟΥΤΣΙΤΖΙΔΟΥ</t>
  </si>
  <si>
    <t>ΑΝ550333</t>
  </si>
  <si>
    <t>ΘΕΟΔΩΣΗΣ</t>
  </si>
  <si>
    <t>ΘΕΟΧΑΡΗΣ</t>
  </si>
  <si>
    <t>ΑΜ966569</t>
  </si>
  <si>
    <t>ΖΑΦΕΙΡΙΔΟΥ</t>
  </si>
  <si>
    <t>ΜΑΡΘΑ</t>
  </si>
  <si>
    <t>ΑΟ330727</t>
  </si>
  <si>
    <t>975,7</t>
  </si>
  <si>
    <t>1158,7</t>
  </si>
  <si>
    <t>ΜΑΚΡΗΣ</t>
  </si>
  <si>
    <t>ΑΚ355856</t>
  </si>
  <si>
    <t>1153,5</t>
  </si>
  <si>
    <t>ΣΕΓΡΕΔΑΚΗ</t>
  </si>
  <si>
    <t>Σ416421</t>
  </si>
  <si>
    <t>ΚΟΧΛΙΟΣ</t>
  </si>
  <si>
    <t>ΑΗ629719</t>
  </si>
  <si>
    <t>ΚΟΛΥΒΑ</t>
  </si>
  <si>
    <t xml:space="preserve">ΡΑΦΑΗΛΙΑ </t>
  </si>
  <si>
    <t>ΑΝΔΡΕΑΣ</t>
  </si>
  <si>
    <t>ΑΗΟΟ9018</t>
  </si>
  <si>
    <t>1068,5</t>
  </si>
  <si>
    <t>ΜΠΛΙΘΙΚΙΩΤΗ</t>
  </si>
  <si>
    <t>ΑΛΕΞΑΝΔΡΑ</t>
  </si>
  <si>
    <t>ΑΟ461470</t>
  </si>
  <si>
    <t>ΜΑΡΚΕΣΙΝΗ</t>
  </si>
  <si>
    <t>ΣΤΕΦΑΝΙΑ</t>
  </si>
  <si>
    <t>ΑΑ0529051</t>
  </si>
  <si>
    <t>ΝΗΣΙΩΤΟΥ</t>
  </si>
  <si>
    <t>ΑΟ171546</t>
  </si>
  <si>
    <t>998,8</t>
  </si>
  <si>
    <t>1028,8</t>
  </si>
  <si>
    <t>ΔΡΟΣΟΣ</t>
  </si>
  <si>
    <t>ΑΑ037547</t>
  </si>
  <si>
    <t>ΚΛΩΠΑΣ</t>
  </si>
  <si>
    <t>Φ113877</t>
  </si>
  <si>
    <t>ΝΤΑΝΑΒΑΡΑ</t>
  </si>
  <si>
    <t>ΑΑ428529</t>
  </si>
  <si>
    <t>788,7</t>
  </si>
  <si>
    <t>984,7</t>
  </si>
  <si>
    <t>ΜΥΤΙΛΗΝΙΟΣ</t>
  </si>
  <si>
    <t>ΑΛΕΞΑΝΔΡΟΣ</t>
  </si>
  <si>
    <t>ΣΤΑΥΡΟΣ</t>
  </si>
  <si>
    <t>ΑΒ231482</t>
  </si>
  <si>
    <t>ΚΟΡΚΟΒΙΛΗΣ</t>
  </si>
  <si>
    <t>ΑΖ065485</t>
  </si>
  <si>
    <t>ΕΥΣΤΑΘΙΟΥ</t>
  </si>
  <si>
    <t>ΑΒ626262</t>
  </si>
  <si>
    <t>ΑΝΔΡΟΥΤΣΟΣ</t>
  </si>
  <si>
    <t>ΑΗ007454</t>
  </si>
  <si>
    <t>ΚΥΡΟΔΗΜΟΣ</t>
  </si>
  <si>
    <t>ΑΕ595256</t>
  </si>
  <si>
    <t>ΠΑΝΤΑΚΗΣ</t>
  </si>
  <si>
    <t>ΑΒ998798</t>
  </si>
  <si>
    <t>ΓΟΥΝΑΡΗΣ</t>
  </si>
  <si>
    <t>ΑΖ985613</t>
  </si>
  <si>
    <t>ΡΟΥΜΕΛΗ</t>
  </si>
  <si>
    <t>ΑΜ580458</t>
  </si>
  <si>
    <t>ΚΗΠΟΥΡΓΟΥ</t>
  </si>
  <si>
    <t>ΠΑΡΑΣΚΕΥΗ</t>
  </si>
  <si>
    <t>Σ101998</t>
  </si>
  <si>
    <t>ΠΕΛΟΥΜΠΗΣ</t>
  </si>
  <si>
    <t>ΑΡΙΣΤΟΦΑΝ</t>
  </si>
  <si>
    <t>ΑΗ533124</t>
  </si>
  <si>
    <t>ΠΟΝΤΙΚΗ</t>
  </si>
  <si>
    <t>ΑΟ344096</t>
  </si>
  <si>
    <t>ΒΑΣΙΛΑΚΗ</t>
  </si>
  <si>
    <t>ΑΒ966251</t>
  </si>
  <si>
    <t>ΝΟΥΚΑΣ</t>
  </si>
  <si>
    <t>ΑΖ576756</t>
  </si>
  <si>
    <t>753,5</t>
  </si>
  <si>
    <t>783,5</t>
  </si>
  <si>
    <t>ΣΕΛΗΝΗ</t>
  </si>
  <si>
    <t>ΘΕΩΝΗ</t>
  </si>
  <si>
    <t>ΑΙ845494</t>
  </si>
  <si>
    <t>ΕΥΑΓΓΕΛΟΔΗΜΟΣ</t>
  </si>
  <si>
    <t>ΑΙ497018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</si>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</sst>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298</v>
      </c>
      <c r="C8" t="s">
        <v>13</v>
      </c>
      <c r="D8" t="s">
        <v>14</v>
      </c>
      <c r="E8" t="s">
        <v>15</v>
      </c>
      <c r="F8" t="s">
        <v>16</v>
      </c>
      <c r="G8" t="str">
        <f>"00490785"</f>
        <v>00490785</v>
      </c>
      <c r="H8">
        <v>979</v>
      </c>
      <c r="I8">
        <v>150</v>
      </c>
      <c r="J8">
        <v>70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>
        <v>1787</v>
      </c>
    </row>
    <row r="9" spans="1:23" x14ac:dyDescent="0.25">
      <c r="H9" t="s">
        <v>17</v>
      </c>
    </row>
    <row r="10" spans="1:23" x14ac:dyDescent="0.25">
      <c r="A10">
        <v>2</v>
      </c>
      <c r="B10">
        <v>211</v>
      </c>
      <c r="C10" t="s">
        <v>18</v>
      </c>
      <c r="D10" t="s">
        <v>15</v>
      </c>
      <c r="E10" t="s">
        <v>19</v>
      </c>
      <c r="F10" t="s">
        <v>20</v>
      </c>
      <c r="G10" t="str">
        <f>"00714540"</f>
        <v>00714540</v>
      </c>
      <c r="H10">
        <v>1045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>
        <v>1783</v>
      </c>
    </row>
    <row r="11" spans="1:23" x14ac:dyDescent="0.25">
      <c r="H11" t="s">
        <v>21</v>
      </c>
    </row>
    <row r="12" spans="1:23" x14ac:dyDescent="0.25">
      <c r="A12">
        <v>3</v>
      </c>
      <c r="B12">
        <v>34</v>
      </c>
      <c r="C12" t="s">
        <v>22</v>
      </c>
      <c r="D12" t="s">
        <v>23</v>
      </c>
      <c r="E12" t="s">
        <v>24</v>
      </c>
      <c r="F12">
        <v>80498</v>
      </c>
      <c r="G12" t="str">
        <f>"00119162"</f>
        <v>00119162</v>
      </c>
      <c r="H12">
        <v>891</v>
      </c>
      <c r="I12">
        <v>150</v>
      </c>
      <c r="J12">
        <v>70</v>
      </c>
      <c r="K12">
        <v>30</v>
      </c>
      <c r="L12">
        <v>0</v>
      </c>
      <c r="M12">
        <v>50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>
        <v>1779</v>
      </c>
    </row>
    <row r="13" spans="1:23" x14ac:dyDescent="0.25">
      <c r="H13" t="s">
        <v>25</v>
      </c>
    </row>
    <row r="14" spans="1:23" x14ac:dyDescent="0.25">
      <c r="A14">
        <v>4</v>
      </c>
      <c r="B14">
        <v>40</v>
      </c>
      <c r="C14" t="s">
        <v>26</v>
      </c>
      <c r="D14" t="s">
        <v>27</v>
      </c>
      <c r="E14" t="s">
        <v>15</v>
      </c>
      <c r="F14" t="s">
        <v>28</v>
      </c>
      <c r="G14" t="str">
        <f>"201507000525"</f>
        <v>201507000525</v>
      </c>
      <c r="H14">
        <v>1034</v>
      </c>
      <c r="I14">
        <v>0</v>
      </c>
      <c r="J14">
        <v>70</v>
      </c>
      <c r="K14">
        <v>50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0</v>
      </c>
      <c r="W14">
        <v>1772</v>
      </c>
    </row>
    <row r="15" spans="1:23" x14ac:dyDescent="0.25">
      <c r="H15" t="s">
        <v>29</v>
      </c>
    </row>
    <row r="16" spans="1:23" x14ac:dyDescent="0.25">
      <c r="A16">
        <v>5</v>
      </c>
      <c r="B16">
        <v>205</v>
      </c>
      <c r="C16" t="s">
        <v>30</v>
      </c>
      <c r="D16" t="s">
        <v>31</v>
      </c>
      <c r="E16" t="s">
        <v>15</v>
      </c>
      <c r="F16" t="s">
        <v>32</v>
      </c>
      <c r="G16" t="str">
        <f>"201604004924"</f>
        <v>201604004924</v>
      </c>
      <c r="H16" t="s">
        <v>33</v>
      </c>
      <c r="I16">
        <v>150</v>
      </c>
      <c r="J16">
        <v>70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 t="s">
        <v>34</v>
      </c>
    </row>
    <row r="17" spans="1:23" x14ac:dyDescent="0.25">
      <c r="H17" t="s">
        <v>35</v>
      </c>
    </row>
    <row r="18" spans="1:23" x14ac:dyDescent="0.25">
      <c r="A18">
        <v>6</v>
      </c>
      <c r="B18">
        <v>131</v>
      </c>
      <c r="C18" t="s">
        <v>36</v>
      </c>
      <c r="D18" t="s">
        <v>37</v>
      </c>
      <c r="E18" t="s">
        <v>15</v>
      </c>
      <c r="F18" t="s">
        <v>38</v>
      </c>
      <c r="G18" t="str">
        <f>"201409002851"</f>
        <v>201409002851</v>
      </c>
      <c r="H18" t="s">
        <v>39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 t="s">
        <v>40</v>
      </c>
    </row>
    <row r="19" spans="1:23" x14ac:dyDescent="0.25">
      <c r="H19" t="s">
        <v>17</v>
      </c>
    </row>
    <row r="20" spans="1:23" x14ac:dyDescent="0.25">
      <c r="A20">
        <v>7</v>
      </c>
      <c r="B20">
        <v>154</v>
      </c>
      <c r="C20" t="s">
        <v>41</v>
      </c>
      <c r="D20" t="s">
        <v>42</v>
      </c>
      <c r="E20" t="s">
        <v>43</v>
      </c>
      <c r="F20" t="s">
        <v>44</v>
      </c>
      <c r="G20" t="str">
        <f>"00188789"</f>
        <v>00188789</v>
      </c>
      <c r="H20" t="s">
        <v>45</v>
      </c>
      <c r="I20">
        <v>150</v>
      </c>
      <c r="J20">
        <v>50</v>
      </c>
      <c r="K20">
        <v>0</v>
      </c>
      <c r="L20">
        <v>0</v>
      </c>
      <c r="M20">
        <v>50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 t="s">
        <v>46</v>
      </c>
    </row>
    <row r="21" spans="1:23" x14ac:dyDescent="0.25">
      <c r="H21" t="s">
        <v>47</v>
      </c>
    </row>
    <row r="22" spans="1:23" x14ac:dyDescent="0.25">
      <c r="A22">
        <v>8</v>
      </c>
      <c r="B22">
        <v>498</v>
      </c>
      <c r="C22" t="s">
        <v>48</v>
      </c>
      <c r="D22" t="s">
        <v>49</v>
      </c>
      <c r="E22" t="s">
        <v>50</v>
      </c>
      <c r="F22" t="s">
        <v>51</v>
      </c>
      <c r="G22" t="str">
        <f>"201511031295"</f>
        <v>201511031295</v>
      </c>
      <c r="H22" t="s">
        <v>52</v>
      </c>
      <c r="I22">
        <v>150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0</v>
      </c>
      <c r="W22" t="s">
        <v>53</v>
      </c>
    </row>
    <row r="23" spans="1:23" x14ac:dyDescent="0.25">
      <c r="H23" t="s">
        <v>17</v>
      </c>
    </row>
    <row r="24" spans="1:23" x14ac:dyDescent="0.25">
      <c r="A24">
        <v>9</v>
      </c>
      <c r="B24">
        <v>443</v>
      </c>
      <c r="C24" t="s">
        <v>54</v>
      </c>
      <c r="D24" t="s">
        <v>55</v>
      </c>
      <c r="E24" t="s">
        <v>14</v>
      </c>
      <c r="F24" t="s">
        <v>56</v>
      </c>
      <c r="G24" t="str">
        <f>"200806000911"</f>
        <v>200806000911</v>
      </c>
      <c r="H24" t="s">
        <v>52</v>
      </c>
      <c r="I24">
        <v>150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0</v>
      </c>
      <c r="W24" t="s">
        <v>53</v>
      </c>
    </row>
    <row r="25" spans="1:23" x14ac:dyDescent="0.25">
      <c r="H25" t="s">
        <v>17</v>
      </c>
    </row>
    <row r="26" spans="1:23" x14ac:dyDescent="0.25">
      <c r="A26">
        <v>10</v>
      </c>
      <c r="B26">
        <v>394</v>
      </c>
      <c r="C26" t="s">
        <v>57</v>
      </c>
      <c r="D26" t="s">
        <v>58</v>
      </c>
      <c r="E26" t="s">
        <v>59</v>
      </c>
      <c r="F26" t="s">
        <v>60</v>
      </c>
      <c r="G26" t="str">
        <f>"00729491"</f>
        <v>00729491</v>
      </c>
      <c r="H26" t="s">
        <v>61</v>
      </c>
      <c r="I26">
        <v>150</v>
      </c>
      <c r="J26">
        <v>50</v>
      </c>
      <c r="K26">
        <v>0</v>
      </c>
      <c r="L26">
        <v>0</v>
      </c>
      <c r="M26">
        <v>0</v>
      </c>
      <c r="N26">
        <v>50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0</v>
      </c>
      <c r="W26" t="s">
        <v>62</v>
      </c>
    </row>
    <row r="27" spans="1:23" x14ac:dyDescent="0.25">
      <c r="H27">
        <v>702</v>
      </c>
    </row>
    <row r="28" spans="1:23" x14ac:dyDescent="0.25">
      <c r="A28">
        <v>11</v>
      </c>
      <c r="B28">
        <v>151</v>
      </c>
      <c r="C28" t="s">
        <v>63</v>
      </c>
      <c r="D28" t="s">
        <v>64</v>
      </c>
      <c r="E28" t="s">
        <v>65</v>
      </c>
      <c r="F28" t="s">
        <v>66</v>
      </c>
      <c r="G28" t="str">
        <f>"201410008019"</f>
        <v>201410008019</v>
      </c>
      <c r="H28" t="s">
        <v>67</v>
      </c>
      <c r="I28">
        <v>150</v>
      </c>
      <c r="J28">
        <v>30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73</v>
      </c>
      <c r="S28">
        <v>511</v>
      </c>
      <c r="T28">
        <v>0</v>
      </c>
      <c r="V28">
        <v>0</v>
      </c>
      <c r="W28" t="s">
        <v>68</v>
      </c>
    </row>
    <row r="29" spans="1:23" x14ac:dyDescent="0.25">
      <c r="H29" t="s">
        <v>47</v>
      </c>
    </row>
    <row r="30" spans="1:23" x14ac:dyDescent="0.25">
      <c r="A30">
        <v>12</v>
      </c>
      <c r="B30">
        <v>160</v>
      </c>
      <c r="C30" t="s">
        <v>69</v>
      </c>
      <c r="D30" t="s">
        <v>70</v>
      </c>
      <c r="E30" t="s">
        <v>71</v>
      </c>
      <c r="F30" t="s">
        <v>72</v>
      </c>
      <c r="G30" t="str">
        <f>"201412005015"</f>
        <v>201412005015</v>
      </c>
      <c r="H30" t="s">
        <v>73</v>
      </c>
      <c r="I30">
        <v>150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0</v>
      </c>
      <c r="W30" t="s">
        <v>74</v>
      </c>
    </row>
    <row r="31" spans="1:23" x14ac:dyDescent="0.25">
      <c r="H31" t="s">
        <v>17</v>
      </c>
    </row>
    <row r="32" spans="1:23" x14ac:dyDescent="0.25">
      <c r="A32">
        <v>13</v>
      </c>
      <c r="B32">
        <v>385</v>
      </c>
      <c r="C32" t="s">
        <v>75</v>
      </c>
      <c r="D32" t="s">
        <v>76</v>
      </c>
      <c r="E32" t="s">
        <v>15</v>
      </c>
      <c r="F32" t="s">
        <v>77</v>
      </c>
      <c r="G32" t="str">
        <f>"00253080"</f>
        <v>00253080</v>
      </c>
      <c r="H32">
        <v>880</v>
      </c>
      <c r="I32">
        <v>150</v>
      </c>
      <c r="J32">
        <v>30</v>
      </c>
      <c r="K32">
        <v>0</v>
      </c>
      <c r="L32">
        <v>0</v>
      </c>
      <c r="M32">
        <v>30</v>
      </c>
      <c r="N32">
        <v>30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>
        <v>1708</v>
      </c>
    </row>
    <row r="33" spans="1:23" x14ac:dyDescent="0.25">
      <c r="H33" t="s">
        <v>29</v>
      </c>
    </row>
    <row r="34" spans="1:23" x14ac:dyDescent="0.25">
      <c r="A34">
        <v>14</v>
      </c>
      <c r="B34">
        <v>329</v>
      </c>
      <c r="C34" t="s">
        <v>78</v>
      </c>
      <c r="D34" t="s">
        <v>79</v>
      </c>
      <c r="E34" t="s">
        <v>43</v>
      </c>
      <c r="F34" t="s">
        <v>80</v>
      </c>
      <c r="G34" t="str">
        <f>"201511005634"</f>
        <v>201511005634</v>
      </c>
      <c r="H34" t="s">
        <v>81</v>
      </c>
      <c r="I34">
        <v>150</v>
      </c>
      <c r="J34">
        <v>30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0</v>
      </c>
      <c r="W34" t="s">
        <v>82</v>
      </c>
    </row>
    <row r="35" spans="1:23" x14ac:dyDescent="0.25">
      <c r="H35" t="s">
        <v>17</v>
      </c>
    </row>
    <row r="36" spans="1:23" x14ac:dyDescent="0.25">
      <c r="A36">
        <v>15</v>
      </c>
      <c r="B36">
        <v>7</v>
      </c>
      <c r="C36" t="s">
        <v>83</v>
      </c>
      <c r="D36" t="s">
        <v>23</v>
      </c>
      <c r="E36" t="s">
        <v>15</v>
      </c>
      <c r="F36" t="s">
        <v>84</v>
      </c>
      <c r="G36" t="str">
        <f>"00687348"</f>
        <v>00687348</v>
      </c>
      <c r="H36">
        <v>770</v>
      </c>
      <c r="I36">
        <v>150</v>
      </c>
      <c r="J36">
        <v>70</v>
      </c>
      <c r="K36">
        <v>50</v>
      </c>
      <c r="L36">
        <v>50</v>
      </c>
      <c r="M36">
        <v>70</v>
      </c>
      <c r="N36">
        <v>0</v>
      </c>
      <c r="O36">
        <v>0</v>
      </c>
      <c r="P36">
        <v>0</v>
      </c>
      <c r="Q36">
        <v>0</v>
      </c>
      <c r="R36">
        <v>75</v>
      </c>
      <c r="S36">
        <v>525</v>
      </c>
      <c r="T36">
        <v>0</v>
      </c>
      <c r="V36">
        <v>0</v>
      </c>
      <c r="W36">
        <v>1685</v>
      </c>
    </row>
    <row r="37" spans="1:23" x14ac:dyDescent="0.25">
      <c r="H37">
        <v>702</v>
      </c>
    </row>
    <row r="38" spans="1:23" x14ac:dyDescent="0.25">
      <c r="A38">
        <v>16</v>
      </c>
      <c r="B38">
        <v>133</v>
      </c>
      <c r="C38" t="s">
        <v>85</v>
      </c>
      <c r="D38" t="s">
        <v>15</v>
      </c>
      <c r="E38" t="s">
        <v>71</v>
      </c>
      <c r="F38" t="s">
        <v>86</v>
      </c>
      <c r="G38" t="str">
        <f>"201407000238"</f>
        <v>201407000238</v>
      </c>
      <c r="H38">
        <v>1067</v>
      </c>
      <c r="I38">
        <v>0</v>
      </c>
      <c r="J38">
        <v>50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80</v>
      </c>
      <c r="S38">
        <v>560</v>
      </c>
      <c r="T38">
        <v>0</v>
      </c>
      <c r="V38">
        <v>0</v>
      </c>
      <c r="W38">
        <v>1677</v>
      </c>
    </row>
    <row r="39" spans="1:23" x14ac:dyDescent="0.25">
      <c r="H39" t="s">
        <v>47</v>
      </c>
    </row>
    <row r="40" spans="1:23" x14ac:dyDescent="0.25">
      <c r="A40">
        <v>17</v>
      </c>
      <c r="B40">
        <v>384</v>
      </c>
      <c r="C40" t="s">
        <v>87</v>
      </c>
      <c r="D40" t="s">
        <v>88</v>
      </c>
      <c r="E40" t="s">
        <v>89</v>
      </c>
      <c r="F40" t="s">
        <v>90</v>
      </c>
      <c r="G40" t="str">
        <f>"201511036490"</f>
        <v>201511036490</v>
      </c>
      <c r="H40" t="s">
        <v>91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72</v>
      </c>
      <c r="S40">
        <v>504</v>
      </c>
      <c r="T40">
        <v>0</v>
      </c>
      <c r="V40">
        <v>0</v>
      </c>
      <c r="W40" t="s">
        <v>92</v>
      </c>
    </row>
    <row r="41" spans="1:23" x14ac:dyDescent="0.25">
      <c r="H41" t="s">
        <v>17</v>
      </c>
    </row>
    <row r="42" spans="1:23" x14ac:dyDescent="0.25">
      <c r="A42">
        <v>18</v>
      </c>
      <c r="B42">
        <v>284</v>
      </c>
      <c r="C42" t="s">
        <v>93</v>
      </c>
      <c r="D42" t="s">
        <v>94</v>
      </c>
      <c r="E42" t="s">
        <v>15</v>
      </c>
      <c r="F42" t="s">
        <v>95</v>
      </c>
      <c r="G42" t="str">
        <f>"00487443"</f>
        <v>00487443</v>
      </c>
      <c r="H42" t="s">
        <v>96</v>
      </c>
      <c r="I42">
        <v>150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72</v>
      </c>
      <c r="S42">
        <v>504</v>
      </c>
      <c r="T42">
        <v>0</v>
      </c>
      <c r="V42">
        <v>0</v>
      </c>
      <c r="W42" t="s">
        <v>97</v>
      </c>
    </row>
    <row r="43" spans="1:23" x14ac:dyDescent="0.25">
      <c r="H43" t="s">
        <v>35</v>
      </c>
    </row>
    <row r="44" spans="1:23" x14ac:dyDescent="0.25">
      <c r="A44">
        <v>19</v>
      </c>
      <c r="B44">
        <v>27</v>
      </c>
      <c r="C44" t="s">
        <v>98</v>
      </c>
      <c r="D44" t="s">
        <v>99</v>
      </c>
      <c r="E44" t="s">
        <v>65</v>
      </c>
      <c r="F44" t="s">
        <v>100</v>
      </c>
      <c r="G44" t="str">
        <f>"201409006479"</f>
        <v>201409006479</v>
      </c>
      <c r="H44" t="s">
        <v>101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84</v>
      </c>
      <c r="S44">
        <v>588</v>
      </c>
      <c r="T44">
        <v>0</v>
      </c>
      <c r="V44">
        <v>0</v>
      </c>
      <c r="W44" t="s">
        <v>102</v>
      </c>
    </row>
    <row r="45" spans="1:23" x14ac:dyDescent="0.25">
      <c r="H45" t="s">
        <v>35</v>
      </c>
    </row>
    <row r="46" spans="1:23" x14ac:dyDescent="0.25">
      <c r="A46">
        <v>20</v>
      </c>
      <c r="B46">
        <v>83</v>
      </c>
      <c r="C46" t="s">
        <v>103</v>
      </c>
      <c r="D46" t="s">
        <v>104</v>
      </c>
      <c r="E46" t="s">
        <v>105</v>
      </c>
      <c r="F46" t="s">
        <v>106</v>
      </c>
      <c r="G46" t="str">
        <f>"00279868"</f>
        <v>00279868</v>
      </c>
      <c r="H46">
        <v>880</v>
      </c>
      <c r="I46">
        <v>150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80</v>
      </c>
      <c r="S46">
        <v>560</v>
      </c>
      <c r="T46">
        <v>0</v>
      </c>
      <c r="V46">
        <v>0</v>
      </c>
      <c r="W46">
        <v>1620</v>
      </c>
    </row>
    <row r="47" spans="1:23" x14ac:dyDescent="0.25">
      <c r="H47" t="s">
        <v>17</v>
      </c>
    </row>
    <row r="48" spans="1:23" x14ac:dyDescent="0.25">
      <c r="A48">
        <v>21</v>
      </c>
      <c r="B48">
        <v>147</v>
      </c>
      <c r="C48" t="s">
        <v>107</v>
      </c>
      <c r="D48" t="s">
        <v>14</v>
      </c>
      <c r="E48" t="s">
        <v>108</v>
      </c>
      <c r="F48" t="s">
        <v>109</v>
      </c>
      <c r="G48" t="str">
        <f>"00148688"</f>
        <v>00148688</v>
      </c>
      <c r="H48" t="s">
        <v>110</v>
      </c>
      <c r="I48">
        <v>150</v>
      </c>
      <c r="J48">
        <v>30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84</v>
      </c>
      <c r="S48">
        <v>588</v>
      </c>
      <c r="T48">
        <v>0</v>
      </c>
      <c r="V48">
        <v>0</v>
      </c>
      <c r="W48" t="s">
        <v>111</v>
      </c>
    </row>
    <row r="49" spans="1:23" x14ac:dyDescent="0.25">
      <c r="H49" t="s">
        <v>17</v>
      </c>
    </row>
    <row r="50" spans="1:23" x14ac:dyDescent="0.25">
      <c r="A50">
        <v>22</v>
      </c>
      <c r="B50">
        <v>89</v>
      </c>
      <c r="C50" t="s">
        <v>112</v>
      </c>
      <c r="D50" t="s">
        <v>31</v>
      </c>
      <c r="E50" t="s">
        <v>113</v>
      </c>
      <c r="F50" t="s">
        <v>114</v>
      </c>
      <c r="G50" t="str">
        <f>"00105573"</f>
        <v>00105573</v>
      </c>
      <c r="H50" t="s">
        <v>115</v>
      </c>
      <c r="I50">
        <v>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0</v>
      </c>
      <c r="W50" t="s">
        <v>116</v>
      </c>
    </row>
    <row r="51" spans="1:23" x14ac:dyDescent="0.25">
      <c r="H51" t="s">
        <v>17</v>
      </c>
    </row>
    <row r="52" spans="1:23" x14ac:dyDescent="0.25">
      <c r="A52">
        <v>23</v>
      </c>
      <c r="B52">
        <v>361</v>
      </c>
      <c r="C52" t="s">
        <v>117</v>
      </c>
      <c r="D52" t="s">
        <v>118</v>
      </c>
      <c r="E52" t="s">
        <v>71</v>
      </c>
      <c r="F52" t="s">
        <v>119</v>
      </c>
      <c r="G52" t="str">
        <f>"00771087"</f>
        <v>00771087</v>
      </c>
      <c r="H52" t="s">
        <v>120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0</v>
      </c>
      <c r="W52" t="s">
        <v>121</v>
      </c>
    </row>
    <row r="53" spans="1:23" x14ac:dyDescent="0.25">
      <c r="H53" t="s">
        <v>17</v>
      </c>
    </row>
    <row r="54" spans="1:23" x14ac:dyDescent="0.25">
      <c r="A54">
        <v>24</v>
      </c>
      <c r="B54">
        <v>300</v>
      </c>
      <c r="C54" t="s">
        <v>122</v>
      </c>
      <c r="D54" t="s">
        <v>49</v>
      </c>
      <c r="E54" t="s">
        <v>123</v>
      </c>
      <c r="F54" t="s">
        <v>124</v>
      </c>
      <c r="G54" t="str">
        <f>"00716961"</f>
        <v>00716961</v>
      </c>
      <c r="H54" t="s">
        <v>125</v>
      </c>
      <c r="I54">
        <v>0</v>
      </c>
      <c r="J54">
        <v>50</v>
      </c>
      <c r="K54">
        <v>30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84</v>
      </c>
      <c r="S54">
        <v>588</v>
      </c>
      <c r="T54">
        <v>0</v>
      </c>
      <c r="V54">
        <v>0</v>
      </c>
      <c r="W54" t="s">
        <v>126</v>
      </c>
    </row>
    <row r="55" spans="1:23" x14ac:dyDescent="0.25">
      <c r="H55" t="s">
        <v>47</v>
      </c>
    </row>
    <row r="56" spans="1:23" x14ac:dyDescent="0.25">
      <c r="A56">
        <v>25</v>
      </c>
      <c r="B56">
        <v>202</v>
      </c>
      <c r="C56" t="s">
        <v>127</v>
      </c>
      <c r="D56" t="s">
        <v>128</v>
      </c>
      <c r="E56" t="s">
        <v>15</v>
      </c>
      <c r="F56" t="s">
        <v>129</v>
      </c>
      <c r="G56" t="str">
        <f>"200802002786"</f>
        <v>200802002786</v>
      </c>
      <c r="H56">
        <v>935</v>
      </c>
      <c r="I56">
        <v>0</v>
      </c>
      <c r="J56">
        <v>70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0</v>
      </c>
      <c r="W56">
        <v>1593</v>
      </c>
    </row>
    <row r="57" spans="1:23" x14ac:dyDescent="0.25">
      <c r="H57" t="s">
        <v>25</v>
      </c>
    </row>
    <row r="58" spans="1:23" x14ac:dyDescent="0.25">
      <c r="A58">
        <v>26</v>
      </c>
      <c r="B58">
        <v>169</v>
      </c>
      <c r="C58" t="s">
        <v>130</v>
      </c>
      <c r="D58" t="s">
        <v>131</v>
      </c>
      <c r="E58" t="s">
        <v>132</v>
      </c>
      <c r="F58" t="s">
        <v>133</v>
      </c>
      <c r="G58" t="str">
        <f>"00754349"</f>
        <v>00754349</v>
      </c>
      <c r="H58" t="s">
        <v>134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84</v>
      </c>
      <c r="S58">
        <v>588</v>
      </c>
      <c r="T58">
        <v>0</v>
      </c>
      <c r="V58">
        <v>0</v>
      </c>
      <c r="W58" t="s">
        <v>135</v>
      </c>
    </row>
    <row r="59" spans="1:23" x14ac:dyDescent="0.25">
      <c r="H59" t="s">
        <v>35</v>
      </c>
    </row>
    <row r="60" spans="1:23" x14ac:dyDescent="0.25">
      <c r="A60">
        <v>27</v>
      </c>
      <c r="B60">
        <v>303</v>
      </c>
      <c r="C60" t="s">
        <v>136</v>
      </c>
      <c r="D60" t="s">
        <v>137</v>
      </c>
      <c r="E60" t="s">
        <v>138</v>
      </c>
      <c r="F60" t="s">
        <v>139</v>
      </c>
      <c r="G60" t="str">
        <f>"201512000232"</f>
        <v>201512000232</v>
      </c>
      <c r="H60" t="s">
        <v>91</v>
      </c>
      <c r="I60">
        <v>150</v>
      </c>
      <c r="J60">
        <v>70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51</v>
      </c>
      <c r="S60">
        <v>357</v>
      </c>
      <c r="T60">
        <v>0</v>
      </c>
      <c r="V60">
        <v>0</v>
      </c>
      <c r="W60" t="s">
        <v>140</v>
      </c>
    </row>
    <row r="61" spans="1:23" x14ac:dyDescent="0.25">
      <c r="H61" t="s">
        <v>17</v>
      </c>
    </row>
    <row r="62" spans="1:23" x14ac:dyDescent="0.25">
      <c r="A62">
        <v>28</v>
      </c>
      <c r="B62">
        <v>84</v>
      </c>
      <c r="C62" t="s">
        <v>141</v>
      </c>
      <c r="D62" t="s">
        <v>142</v>
      </c>
      <c r="E62" t="s">
        <v>37</v>
      </c>
      <c r="F62" t="s">
        <v>143</v>
      </c>
      <c r="G62" t="str">
        <f>"00216864"</f>
        <v>00216864</v>
      </c>
      <c r="H62" t="s">
        <v>144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84</v>
      </c>
      <c r="S62">
        <v>588</v>
      </c>
      <c r="T62">
        <v>0</v>
      </c>
      <c r="V62">
        <v>0</v>
      </c>
      <c r="W62" t="s">
        <v>145</v>
      </c>
    </row>
    <row r="63" spans="1:23" x14ac:dyDescent="0.25">
      <c r="H63" t="s">
        <v>21</v>
      </c>
    </row>
    <row r="64" spans="1:23" x14ac:dyDescent="0.25">
      <c r="A64">
        <v>29</v>
      </c>
      <c r="B64">
        <v>407</v>
      </c>
      <c r="C64" t="s">
        <v>146</v>
      </c>
      <c r="D64" t="s">
        <v>147</v>
      </c>
      <c r="E64" t="s">
        <v>148</v>
      </c>
      <c r="F64" t="s">
        <v>149</v>
      </c>
      <c r="G64" t="str">
        <f>"00020576"</f>
        <v>00020576</v>
      </c>
      <c r="H64">
        <v>880</v>
      </c>
      <c r="I64">
        <v>0</v>
      </c>
      <c r="J64">
        <v>70</v>
      </c>
      <c r="K64">
        <v>0</v>
      </c>
      <c r="L64">
        <v>0</v>
      </c>
      <c r="M64">
        <v>30</v>
      </c>
      <c r="N64">
        <v>0</v>
      </c>
      <c r="O64">
        <v>0</v>
      </c>
      <c r="P64">
        <v>0</v>
      </c>
      <c r="Q64">
        <v>0</v>
      </c>
      <c r="R64">
        <v>84</v>
      </c>
      <c r="S64">
        <v>588</v>
      </c>
      <c r="T64">
        <v>0</v>
      </c>
      <c r="V64">
        <v>0</v>
      </c>
      <c r="W64">
        <v>1568</v>
      </c>
    </row>
    <row r="65" spans="1:23" x14ac:dyDescent="0.25">
      <c r="H65" t="s">
        <v>47</v>
      </c>
    </row>
    <row r="66" spans="1:23" x14ac:dyDescent="0.25">
      <c r="A66">
        <v>30</v>
      </c>
      <c r="B66">
        <v>369</v>
      </c>
      <c r="C66" t="s">
        <v>150</v>
      </c>
      <c r="D66" t="s">
        <v>15</v>
      </c>
      <c r="E66" t="s">
        <v>151</v>
      </c>
      <c r="F66" t="s">
        <v>152</v>
      </c>
      <c r="G66" t="str">
        <f>"201412001496"</f>
        <v>201412001496</v>
      </c>
      <c r="H66">
        <v>825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0</v>
      </c>
      <c r="W66">
        <v>1563</v>
      </c>
    </row>
    <row r="67" spans="1:23" x14ac:dyDescent="0.25">
      <c r="H67">
        <v>702</v>
      </c>
    </row>
    <row r="68" spans="1:23" x14ac:dyDescent="0.25">
      <c r="A68">
        <v>31</v>
      </c>
      <c r="B68">
        <v>47</v>
      </c>
      <c r="C68" t="s">
        <v>153</v>
      </c>
      <c r="D68" t="s">
        <v>154</v>
      </c>
      <c r="E68" t="s">
        <v>24</v>
      </c>
      <c r="F68" t="s">
        <v>155</v>
      </c>
      <c r="G68" t="str">
        <f>"00164201"</f>
        <v>00164201</v>
      </c>
      <c r="H68" t="s">
        <v>156</v>
      </c>
      <c r="I68">
        <v>150</v>
      </c>
      <c r="J68">
        <v>30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84</v>
      </c>
      <c r="S68">
        <v>588</v>
      </c>
      <c r="T68">
        <v>0</v>
      </c>
      <c r="V68">
        <v>0</v>
      </c>
      <c r="W68" t="s">
        <v>157</v>
      </c>
    </row>
    <row r="69" spans="1:23" x14ac:dyDescent="0.25">
      <c r="H69" t="s">
        <v>17</v>
      </c>
    </row>
    <row r="70" spans="1:23" x14ac:dyDescent="0.25">
      <c r="A70">
        <v>32</v>
      </c>
      <c r="B70">
        <v>492</v>
      </c>
      <c r="C70" t="s">
        <v>158</v>
      </c>
      <c r="D70" t="s">
        <v>159</v>
      </c>
      <c r="E70" t="s">
        <v>160</v>
      </c>
      <c r="F70" t="s">
        <v>161</v>
      </c>
      <c r="G70" t="str">
        <f>"200802008757"</f>
        <v>200802008757</v>
      </c>
      <c r="H70">
        <v>1078</v>
      </c>
      <c r="I70">
        <v>0</v>
      </c>
      <c r="J70">
        <v>30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62</v>
      </c>
      <c r="S70">
        <v>434</v>
      </c>
      <c r="T70">
        <v>0</v>
      </c>
      <c r="V70">
        <v>0</v>
      </c>
      <c r="W70">
        <v>1542</v>
      </c>
    </row>
    <row r="71" spans="1:23" x14ac:dyDescent="0.25">
      <c r="H71" t="s">
        <v>17</v>
      </c>
    </row>
    <row r="72" spans="1:23" x14ac:dyDescent="0.25">
      <c r="A72">
        <v>33</v>
      </c>
      <c r="B72">
        <v>183</v>
      </c>
      <c r="C72" t="s">
        <v>162</v>
      </c>
      <c r="D72" t="s">
        <v>24</v>
      </c>
      <c r="E72" t="s">
        <v>15</v>
      </c>
      <c r="F72" t="s">
        <v>163</v>
      </c>
      <c r="G72" t="str">
        <f>"00009336"</f>
        <v>00009336</v>
      </c>
      <c r="H72">
        <v>770</v>
      </c>
      <c r="I72">
        <v>150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84</v>
      </c>
      <c r="S72">
        <v>588</v>
      </c>
      <c r="T72">
        <v>0</v>
      </c>
      <c r="V72">
        <v>0</v>
      </c>
      <c r="W72">
        <v>1538</v>
      </c>
    </row>
    <row r="73" spans="1:23" x14ac:dyDescent="0.25">
      <c r="H73" t="s">
        <v>25</v>
      </c>
    </row>
    <row r="74" spans="1:23" x14ac:dyDescent="0.25">
      <c r="A74">
        <v>34</v>
      </c>
      <c r="B74">
        <v>145</v>
      </c>
      <c r="C74" t="s">
        <v>164</v>
      </c>
      <c r="D74" t="s">
        <v>64</v>
      </c>
      <c r="E74" t="s">
        <v>24</v>
      </c>
      <c r="F74" t="s">
        <v>165</v>
      </c>
      <c r="G74" t="str">
        <f>"201507002592"</f>
        <v>201507002592</v>
      </c>
      <c r="H74" t="s">
        <v>166</v>
      </c>
      <c r="I74">
        <v>0</v>
      </c>
      <c r="J74">
        <v>50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84</v>
      </c>
      <c r="S74">
        <v>588</v>
      </c>
      <c r="T74">
        <v>0</v>
      </c>
      <c r="V74">
        <v>0</v>
      </c>
      <c r="W74" t="s">
        <v>167</v>
      </c>
    </row>
    <row r="75" spans="1:23" x14ac:dyDescent="0.25">
      <c r="H75" t="s">
        <v>17</v>
      </c>
    </row>
    <row r="76" spans="1:23" x14ac:dyDescent="0.25">
      <c r="A76">
        <v>35</v>
      </c>
      <c r="B76">
        <v>96</v>
      </c>
      <c r="C76" t="s">
        <v>168</v>
      </c>
      <c r="D76" t="s">
        <v>37</v>
      </c>
      <c r="E76" t="s">
        <v>15</v>
      </c>
      <c r="F76" t="s">
        <v>169</v>
      </c>
      <c r="G76" t="str">
        <f>"201001000432"</f>
        <v>201001000432</v>
      </c>
      <c r="H76">
        <v>825</v>
      </c>
      <c r="I76">
        <v>0</v>
      </c>
      <c r="J76">
        <v>50</v>
      </c>
      <c r="K76">
        <v>0</v>
      </c>
      <c r="L76">
        <v>0</v>
      </c>
      <c r="M76">
        <v>30</v>
      </c>
      <c r="N76">
        <v>30</v>
      </c>
      <c r="O76">
        <v>0</v>
      </c>
      <c r="P76">
        <v>0</v>
      </c>
      <c r="Q76">
        <v>0</v>
      </c>
      <c r="R76">
        <v>84</v>
      </c>
      <c r="S76">
        <v>588</v>
      </c>
      <c r="T76">
        <v>0</v>
      </c>
      <c r="V76">
        <v>0</v>
      </c>
      <c r="W76">
        <v>1523</v>
      </c>
    </row>
    <row r="77" spans="1:23" x14ac:dyDescent="0.25">
      <c r="H77" t="s">
        <v>17</v>
      </c>
    </row>
    <row r="78" spans="1:23" x14ac:dyDescent="0.25">
      <c r="A78">
        <v>36</v>
      </c>
      <c r="B78">
        <v>463</v>
      </c>
      <c r="C78" t="s">
        <v>170</v>
      </c>
      <c r="D78" t="s">
        <v>171</v>
      </c>
      <c r="E78" t="s">
        <v>172</v>
      </c>
      <c r="F78" t="s">
        <v>173</v>
      </c>
      <c r="G78" t="str">
        <f>"00710618"</f>
        <v>00710618</v>
      </c>
      <c r="H78" t="s">
        <v>125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84</v>
      </c>
      <c r="S78">
        <v>588</v>
      </c>
      <c r="T78">
        <v>0</v>
      </c>
      <c r="V78">
        <v>0</v>
      </c>
      <c r="W78" t="s">
        <v>174</v>
      </c>
    </row>
    <row r="79" spans="1:23" x14ac:dyDescent="0.25">
      <c r="H79" t="s">
        <v>21</v>
      </c>
    </row>
    <row r="80" spans="1:23" x14ac:dyDescent="0.25">
      <c r="A80">
        <v>37</v>
      </c>
      <c r="B80">
        <v>305</v>
      </c>
      <c r="C80" t="s">
        <v>175</v>
      </c>
      <c r="D80" t="s">
        <v>176</v>
      </c>
      <c r="E80" t="s">
        <v>177</v>
      </c>
      <c r="F80" t="s">
        <v>178</v>
      </c>
      <c r="G80" t="str">
        <f>"00284729"</f>
        <v>00284729</v>
      </c>
      <c r="H80" t="s">
        <v>125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84</v>
      </c>
      <c r="S80">
        <v>588</v>
      </c>
      <c r="T80">
        <v>0</v>
      </c>
      <c r="V80">
        <v>0</v>
      </c>
      <c r="W80" t="s">
        <v>174</v>
      </c>
    </row>
    <row r="81" spans="1:23" x14ac:dyDescent="0.25">
      <c r="H81" t="s">
        <v>17</v>
      </c>
    </row>
    <row r="82" spans="1:23" x14ac:dyDescent="0.25">
      <c r="A82">
        <v>38</v>
      </c>
      <c r="B82">
        <v>484</v>
      </c>
      <c r="C82" t="s">
        <v>179</v>
      </c>
      <c r="D82" t="s">
        <v>180</v>
      </c>
      <c r="E82" t="s">
        <v>181</v>
      </c>
      <c r="F82" t="s">
        <v>182</v>
      </c>
      <c r="G82" t="str">
        <f>"201604000262"</f>
        <v>201604000262</v>
      </c>
      <c r="H82" t="s">
        <v>183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84</v>
      </c>
      <c r="S82">
        <v>588</v>
      </c>
      <c r="T82">
        <v>0</v>
      </c>
      <c r="V82">
        <v>0</v>
      </c>
      <c r="W82" t="s">
        <v>184</v>
      </c>
    </row>
    <row r="83" spans="1:23" x14ac:dyDescent="0.25">
      <c r="H83" t="s">
        <v>17</v>
      </c>
    </row>
    <row r="84" spans="1:23" x14ac:dyDescent="0.25">
      <c r="A84">
        <v>39</v>
      </c>
      <c r="B84">
        <v>210</v>
      </c>
      <c r="C84" t="s">
        <v>185</v>
      </c>
      <c r="D84" t="s">
        <v>24</v>
      </c>
      <c r="E84" t="s">
        <v>15</v>
      </c>
      <c r="F84" t="s">
        <v>186</v>
      </c>
      <c r="G84" t="str">
        <f>"00770589"</f>
        <v>00770589</v>
      </c>
      <c r="H84" t="s">
        <v>187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66</v>
      </c>
      <c r="S84">
        <v>462</v>
      </c>
      <c r="T84">
        <v>0</v>
      </c>
      <c r="V84">
        <v>0</v>
      </c>
      <c r="W84" t="s">
        <v>188</v>
      </c>
    </row>
    <row r="85" spans="1:23" x14ac:dyDescent="0.25">
      <c r="H85" t="s">
        <v>17</v>
      </c>
    </row>
    <row r="86" spans="1:23" x14ac:dyDescent="0.25">
      <c r="A86">
        <v>40</v>
      </c>
      <c r="B86">
        <v>75</v>
      </c>
      <c r="C86" t="s">
        <v>189</v>
      </c>
      <c r="D86" t="s">
        <v>71</v>
      </c>
      <c r="E86" t="s">
        <v>190</v>
      </c>
      <c r="F86" t="s">
        <v>191</v>
      </c>
      <c r="G86" t="str">
        <f>"00337425"</f>
        <v>00337425</v>
      </c>
      <c r="H86">
        <v>1045</v>
      </c>
      <c r="I86">
        <v>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60</v>
      </c>
      <c r="S86">
        <v>420</v>
      </c>
      <c r="T86">
        <v>0</v>
      </c>
      <c r="V86">
        <v>0</v>
      </c>
      <c r="W86">
        <v>1495</v>
      </c>
    </row>
    <row r="87" spans="1:23" x14ac:dyDescent="0.25">
      <c r="H87" t="s">
        <v>47</v>
      </c>
    </row>
    <row r="88" spans="1:23" x14ac:dyDescent="0.25">
      <c r="A88">
        <v>41</v>
      </c>
      <c r="B88">
        <v>271</v>
      </c>
      <c r="C88" t="s">
        <v>192</v>
      </c>
      <c r="D88" t="s">
        <v>50</v>
      </c>
      <c r="E88" t="s">
        <v>193</v>
      </c>
      <c r="F88" t="s">
        <v>194</v>
      </c>
      <c r="G88" t="str">
        <f>"00771992"</f>
        <v>00771992</v>
      </c>
      <c r="H88" t="s">
        <v>195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84</v>
      </c>
      <c r="S88">
        <v>588</v>
      </c>
      <c r="T88">
        <v>0</v>
      </c>
      <c r="V88">
        <v>0</v>
      </c>
      <c r="W88" t="s">
        <v>196</v>
      </c>
    </row>
    <row r="89" spans="1:23" x14ac:dyDescent="0.25">
      <c r="H89" t="s">
        <v>197</v>
      </c>
    </row>
    <row r="90" spans="1:23" x14ac:dyDescent="0.25">
      <c r="A90">
        <v>42</v>
      </c>
      <c r="B90">
        <v>180</v>
      </c>
      <c r="C90" t="s">
        <v>198</v>
      </c>
      <c r="D90" t="s">
        <v>199</v>
      </c>
      <c r="E90" t="s">
        <v>148</v>
      </c>
      <c r="F90" t="s">
        <v>200</v>
      </c>
      <c r="G90" t="str">
        <f>"201410001535"</f>
        <v>201410001535</v>
      </c>
      <c r="H90" t="s">
        <v>201</v>
      </c>
      <c r="I90">
        <v>150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79</v>
      </c>
      <c r="S90">
        <v>553</v>
      </c>
      <c r="T90">
        <v>0</v>
      </c>
      <c r="V90">
        <v>0</v>
      </c>
      <c r="W90" t="s">
        <v>202</v>
      </c>
    </row>
    <row r="91" spans="1:23" x14ac:dyDescent="0.25">
      <c r="H91" t="s">
        <v>17</v>
      </c>
    </row>
    <row r="92" spans="1:23" x14ac:dyDescent="0.25">
      <c r="A92">
        <v>43</v>
      </c>
      <c r="B92">
        <v>441</v>
      </c>
      <c r="C92" t="s">
        <v>203</v>
      </c>
      <c r="D92" t="s">
        <v>204</v>
      </c>
      <c r="E92" t="s">
        <v>31</v>
      </c>
      <c r="F92" t="s">
        <v>205</v>
      </c>
      <c r="G92" t="str">
        <f>"00139370"</f>
        <v>00139370</v>
      </c>
      <c r="H92" t="s">
        <v>206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55</v>
      </c>
      <c r="S92">
        <v>385</v>
      </c>
      <c r="T92">
        <v>0</v>
      </c>
      <c r="V92">
        <v>0</v>
      </c>
      <c r="W92" t="s">
        <v>207</v>
      </c>
    </row>
    <row r="93" spans="1:23" x14ac:dyDescent="0.25">
      <c r="H93" t="s">
        <v>17</v>
      </c>
    </row>
    <row r="94" spans="1:23" x14ac:dyDescent="0.25">
      <c r="A94">
        <v>44</v>
      </c>
      <c r="B94">
        <v>199</v>
      </c>
      <c r="C94" t="s">
        <v>208</v>
      </c>
      <c r="D94" t="s">
        <v>79</v>
      </c>
      <c r="E94" t="s">
        <v>71</v>
      </c>
      <c r="F94" t="s">
        <v>209</v>
      </c>
      <c r="G94" t="str">
        <f>"201410000175"</f>
        <v>201410000175</v>
      </c>
      <c r="H94">
        <v>825</v>
      </c>
      <c r="I94">
        <v>0</v>
      </c>
      <c r="J94">
        <v>50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0</v>
      </c>
      <c r="W94">
        <v>1463</v>
      </c>
    </row>
    <row r="95" spans="1:23" x14ac:dyDescent="0.25">
      <c r="H95" t="s">
        <v>17</v>
      </c>
    </row>
    <row r="96" spans="1:23" x14ac:dyDescent="0.25">
      <c r="A96">
        <v>45</v>
      </c>
      <c r="B96">
        <v>104</v>
      </c>
      <c r="C96" t="s">
        <v>210</v>
      </c>
      <c r="D96" t="s">
        <v>14</v>
      </c>
      <c r="E96" t="s">
        <v>15</v>
      </c>
      <c r="F96" t="s">
        <v>211</v>
      </c>
      <c r="G96" t="str">
        <f>"200811000551"</f>
        <v>200811000551</v>
      </c>
      <c r="H96">
        <v>825</v>
      </c>
      <c r="I96">
        <v>0</v>
      </c>
      <c r="J96">
        <v>50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84</v>
      </c>
      <c r="S96">
        <v>588</v>
      </c>
      <c r="T96">
        <v>0</v>
      </c>
      <c r="V96">
        <v>0</v>
      </c>
      <c r="W96">
        <v>1463</v>
      </c>
    </row>
    <row r="97" spans="1:23" x14ac:dyDescent="0.25">
      <c r="H97" t="s">
        <v>29</v>
      </c>
    </row>
    <row r="98" spans="1:23" x14ac:dyDescent="0.25">
      <c r="A98">
        <v>46</v>
      </c>
      <c r="B98">
        <v>228</v>
      </c>
      <c r="C98" t="s">
        <v>212</v>
      </c>
      <c r="D98" t="s">
        <v>89</v>
      </c>
      <c r="E98" t="s">
        <v>160</v>
      </c>
      <c r="F98" t="s">
        <v>213</v>
      </c>
      <c r="G98" t="str">
        <f>"00771509"</f>
        <v>00771509</v>
      </c>
      <c r="H98">
        <v>825</v>
      </c>
      <c r="I98">
        <v>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84</v>
      </c>
      <c r="S98">
        <v>588</v>
      </c>
      <c r="T98">
        <v>0</v>
      </c>
      <c r="V98">
        <v>0</v>
      </c>
      <c r="W98">
        <v>1443</v>
      </c>
    </row>
    <row r="99" spans="1:23" x14ac:dyDescent="0.25">
      <c r="H99" t="s">
        <v>35</v>
      </c>
    </row>
    <row r="100" spans="1:23" x14ac:dyDescent="0.25">
      <c r="A100">
        <v>47</v>
      </c>
      <c r="B100">
        <v>4</v>
      </c>
      <c r="C100" t="s">
        <v>214</v>
      </c>
      <c r="D100" t="s">
        <v>215</v>
      </c>
      <c r="E100" t="s">
        <v>79</v>
      </c>
      <c r="F100" t="s">
        <v>216</v>
      </c>
      <c r="G100" t="str">
        <f>"00697761"</f>
        <v>00697761</v>
      </c>
      <c r="H100" t="s">
        <v>217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84</v>
      </c>
      <c r="S100">
        <v>588</v>
      </c>
      <c r="T100">
        <v>0</v>
      </c>
      <c r="V100">
        <v>0</v>
      </c>
      <c r="W100" t="s">
        <v>218</v>
      </c>
    </row>
    <row r="101" spans="1:23" x14ac:dyDescent="0.25">
      <c r="H101" t="s">
        <v>29</v>
      </c>
    </row>
    <row r="102" spans="1:23" x14ac:dyDescent="0.25">
      <c r="A102">
        <v>48</v>
      </c>
      <c r="B102">
        <v>293</v>
      </c>
      <c r="C102" t="s">
        <v>219</v>
      </c>
      <c r="D102" t="s">
        <v>220</v>
      </c>
      <c r="E102" t="s">
        <v>71</v>
      </c>
      <c r="F102" t="s">
        <v>221</v>
      </c>
      <c r="G102" t="str">
        <f>"201406000788"</f>
        <v>201406000788</v>
      </c>
      <c r="H102" t="s">
        <v>222</v>
      </c>
      <c r="I102">
        <v>150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84</v>
      </c>
      <c r="S102">
        <v>588</v>
      </c>
      <c r="T102">
        <v>0</v>
      </c>
      <c r="V102">
        <v>0</v>
      </c>
      <c r="W102" t="s">
        <v>223</v>
      </c>
    </row>
    <row r="103" spans="1:23" x14ac:dyDescent="0.25">
      <c r="H103" t="s">
        <v>29</v>
      </c>
    </row>
    <row r="104" spans="1:23" x14ac:dyDescent="0.25">
      <c r="A104">
        <v>49</v>
      </c>
      <c r="B104">
        <v>14</v>
      </c>
      <c r="C104" t="s">
        <v>224</v>
      </c>
      <c r="D104" t="s">
        <v>225</v>
      </c>
      <c r="E104" t="s">
        <v>15</v>
      </c>
      <c r="F104" t="s">
        <v>226</v>
      </c>
      <c r="G104" t="str">
        <f>"00252627"</f>
        <v>00252627</v>
      </c>
      <c r="H104" t="s">
        <v>227</v>
      </c>
      <c r="I104">
        <v>0</v>
      </c>
      <c r="J104">
        <v>30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84</v>
      </c>
      <c r="S104">
        <v>588</v>
      </c>
      <c r="T104">
        <v>0</v>
      </c>
      <c r="V104">
        <v>0</v>
      </c>
      <c r="W104" t="s">
        <v>228</v>
      </c>
    </row>
    <row r="105" spans="1:23" x14ac:dyDescent="0.25">
      <c r="H105" t="s">
        <v>17</v>
      </c>
    </row>
    <row r="106" spans="1:23" x14ac:dyDescent="0.25">
      <c r="A106">
        <v>50</v>
      </c>
      <c r="B106">
        <v>376</v>
      </c>
      <c r="C106" t="s">
        <v>229</v>
      </c>
      <c r="D106" t="s">
        <v>58</v>
      </c>
      <c r="E106" t="s">
        <v>225</v>
      </c>
      <c r="F106" t="s">
        <v>230</v>
      </c>
      <c r="G106" t="str">
        <f>"00111634"</f>
        <v>00111634</v>
      </c>
      <c r="H106" t="s">
        <v>231</v>
      </c>
      <c r="I106">
        <v>150</v>
      </c>
      <c r="J106">
        <v>70</v>
      </c>
      <c r="K106">
        <v>0</v>
      </c>
      <c r="L106">
        <v>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50</v>
      </c>
      <c r="S106">
        <v>350</v>
      </c>
      <c r="T106">
        <v>0</v>
      </c>
      <c r="V106">
        <v>0</v>
      </c>
      <c r="W106" t="s">
        <v>232</v>
      </c>
    </row>
    <row r="107" spans="1:23" x14ac:dyDescent="0.25">
      <c r="H107" t="s">
        <v>233</v>
      </c>
    </row>
    <row r="108" spans="1:23" x14ac:dyDescent="0.25">
      <c r="A108">
        <v>51</v>
      </c>
      <c r="B108">
        <v>194</v>
      </c>
      <c r="C108" t="s">
        <v>234</v>
      </c>
      <c r="D108" t="s">
        <v>235</v>
      </c>
      <c r="E108" t="s">
        <v>79</v>
      </c>
      <c r="F108" t="s">
        <v>236</v>
      </c>
      <c r="G108" t="str">
        <f>"201604006320"</f>
        <v>201604006320</v>
      </c>
      <c r="H108">
        <v>825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84</v>
      </c>
      <c r="S108">
        <v>588</v>
      </c>
      <c r="T108">
        <v>0</v>
      </c>
      <c r="V108">
        <v>0</v>
      </c>
      <c r="W108">
        <v>1413</v>
      </c>
    </row>
    <row r="109" spans="1:23" x14ac:dyDescent="0.25">
      <c r="H109" t="s">
        <v>17</v>
      </c>
    </row>
    <row r="110" spans="1:23" x14ac:dyDescent="0.25">
      <c r="A110">
        <v>52</v>
      </c>
      <c r="B110">
        <v>277</v>
      </c>
      <c r="C110" t="s">
        <v>237</v>
      </c>
      <c r="D110" t="s">
        <v>15</v>
      </c>
      <c r="E110" t="s">
        <v>238</v>
      </c>
      <c r="F110" t="s">
        <v>239</v>
      </c>
      <c r="G110" t="str">
        <f>"00324704"</f>
        <v>00324704</v>
      </c>
      <c r="H110" t="s">
        <v>240</v>
      </c>
      <c r="I110">
        <v>150</v>
      </c>
      <c r="J110">
        <v>50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84</v>
      </c>
      <c r="S110">
        <v>588</v>
      </c>
      <c r="T110">
        <v>0</v>
      </c>
      <c r="V110">
        <v>0</v>
      </c>
      <c r="W110" t="s">
        <v>241</v>
      </c>
    </row>
    <row r="111" spans="1:23" x14ac:dyDescent="0.25">
      <c r="H111">
        <v>702</v>
      </c>
    </row>
    <row r="112" spans="1:23" x14ac:dyDescent="0.25">
      <c r="A112">
        <v>53</v>
      </c>
      <c r="B112">
        <v>168</v>
      </c>
      <c r="C112" t="s">
        <v>242</v>
      </c>
      <c r="D112" t="s">
        <v>243</v>
      </c>
      <c r="E112" t="s">
        <v>71</v>
      </c>
      <c r="F112" t="s">
        <v>244</v>
      </c>
      <c r="G112" t="str">
        <f>"201412002884"</f>
        <v>201412002884</v>
      </c>
      <c r="H112">
        <v>759</v>
      </c>
      <c r="I112">
        <v>0</v>
      </c>
      <c r="J112">
        <v>30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84</v>
      </c>
      <c r="S112">
        <v>588</v>
      </c>
      <c r="T112">
        <v>0</v>
      </c>
      <c r="V112">
        <v>0</v>
      </c>
      <c r="W112">
        <v>1377</v>
      </c>
    </row>
    <row r="113" spans="1:23" x14ac:dyDescent="0.25">
      <c r="H113" t="s">
        <v>17</v>
      </c>
    </row>
    <row r="114" spans="1:23" x14ac:dyDescent="0.25">
      <c r="A114">
        <v>54</v>
      </c>
      <c r="B114">
        <v>111</v>
      </c>
      <c r="C114" t="s">
        <v>245</v>
      </c>
      <c r="D114" t="s">
        <v>142</v>
      </c>
      <c r="E114" t="s">
        <v>31</v>
      </c>
      <c r="F114" t="s">
        <v>246</v>
      </c>
      <c r="G114" t="str">
        <f>"00183565"</f>
        <v>00183565</v>
      </c>
      <c r="H114">
        <v>770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84</v>
      </c>
      <c r="S114">
        <v>588</v>
      </c>
      <c r="T114">
        <v>0</v>
      </c>
      <c r="V114">
        <v>0</v>
      </c>
      <c r="W114">
        <v>1358</v>
      </c>
    </row>
    <row r="115" spans="1:23" x14ac:dyDescent="0.25">
      <c r="H115" t="s">
        <v>17</v>
      </c>
    </row>
    <row r="116" spans="1:23" x14ac:dyDescent="0.25">
      <c r="A116">
        <v>55</v>
      </c>
      <c r="B116">
        <v>424</v>
      </c>
      <c r="C116" t="s">
        <v>247</v>
      </c>
      <c r="D116" t="s">
        <v>225</v>
      </c>
      <c r="E116" t="s">
        <v>15</v>
      </c>
      <c r="F116" t="s">
        <v>248</v>
      </c>
      <c r="G116" t="str">
        <f>"00462973"</f>
        <v>00462973</v>
      </c>
      <c r="H116">
        <v>770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84</v>
      </c>
      <c r="S116">
        <v>588</v>
      </c>
      <c r="T116">
        <v>0</v>
      </c>
      <c r="V116">
        <v>0</v>
      </c>
      <c r="W116">
        <v>1358</v>
      </c>
    </row>
    <row r="117" spans="1:23" x14ac:dyDescent="0.25">
      <c r="H117" t="s">
        <v>47</v>
      </c>
    </row>
    <row r="118" spans="1:23" x14ac:dyDescent="0.25">
      <c r="A118">
        <v>56</v>
      </c>
      <c r="B118">
        <v>478</v>
      </c>
      <c r="C118" t="s">
        <v>249</v>
      </c>
      <c r="D118" t="s">
        <v>250</v>
      </c>
      <c r="E118" t="s">
        <v>251</v>
      </c>
      <c r="F118" t="s">
        <v>252</v>
      </c>
      <c r="G118" t="str">
        <f>"00018467"</f>
        <v>00018467</v>
      </c>
      <c r="H118">
        <v>550</v>
      </c>
      <c r="I118">
        <v>150</v>
      </c>
      <c r="J118">
        <v>70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84</v>
      </c>
      <c r="S118">
        <v>588</v>
      </c>
      <c r="T118">
        <v>0</v>
      </c>
      <c r="V118">
        <v>0</v>
      </c>
      <c r="W118">
        <v>1358</v>
      </c>
    </row>
    <row r="119" spans="1:23" x14ac:dyDescent="0.25">
      <c r="H119" t="s">
        <v>17</v>
      </c>
    </row>
    <row r="120" spans="1:23" x14ac:dyDescent="0.25">
      <c r="A120">
        <v>57</v>
      </c>
      <c r="B120">
        <v>13</v>
      </c>
      <c r="C120" t="s">
        <v>253</v>
      </c>
      <c r="D120" t="s">
        <v>254</v>
      </c>
      <c r="E120" t="s">
        <v>255</v>
      </c>
      <c r="F120" t="s">
        <v>256</v>
      </c>
      <c r="G120" t="str">
        <f>"200801001419"</f>
        <v>200801001419</v>
      </c>
      <c r="H120" t="s">
        <v>257</v>
      </c>
      <c r="I120">
        <v>150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12</v>
      </c>
      <c r="S120">
        <v>84</v>
      </c>
      <c r="T120">
        <v>0</v>
      </c>
      <c r="V120">
        <v>0</v>
      </c>
      <c r="W120" t="s">
        <v>258</v>
      </c>
    </row>
    <row r="121" spans="1:23" x14ac:dyDescent="0.25">
      <c r="H121" t="s">
        <v>29</v>
      </c>
    </row>
    <row r="122" spans="1:23" x14ac:dyDescent="0.25">
      <c r="A122">
        <v>58</v>
      </c>
      <c r="B122">
        <v>309</v>
      </c>
      <c r="C122" t="s">
        <v>259</v>
      </c>
      <c r="D122" t="s">
        <v>260</v>
      </c>
      <c r="E122" t="s">
        <v>15</v>
      </c>
      <c r="F122" t="s">
        <v>261</v>
      </c>
      <c r="G122" t="str">
        <f>"00029218"</f>
        <v>00029218</v>
      </c>
      <c r="H122" t="s">
        <v>187</v>
      </c>
      <c r="I122">
        <v>150</v>
      </c>
      <c r="J122">
        <v>30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17</v>
      </c>
      <c r="S122">
        <v>119</v>
      </c>
      <c r="T122">
        <v>0</v>
      </c>
      <c r="V122">
        <v>0</v>
      </c>
      <c r="W122" t="s">
        <v>262</v>
      </c>
    </row>
    <row r="123" spans="1:23" x14ac:dyDescent="0.25">
      <c r="H123" t="s">
        <v>29</v>
      </c>
    </row>
    <row r="124" spans="1:23" x14ac:dyDescent="0.25">
      <c r="A124">
        <v>59</v>
      </c>
      <c r="B124">
        <v>139</v>
      </c>
      <c r="C124" t="s">
        <v>263</v>
      </c>
      <c r="D124" t="s">
        <v>264</v>
      </c>
      <c r="E124" t="s">
        <v>24</v>
      </c>
      <c r="F124" t="s">
        <v>265</v>
      </c>
      <c r="G124" t="str">
        <f>"00772562"</f>
        <v>00772562</v>
      </c>
      <c r="H124" t="s">
        <v>266</v>
      </c>
      <c r="I124">
        <v>150</v>
      </c>
      <c r="J124">
        <v>70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36</v>
      </c>
      <c r="S124">
        <v>252</v>
      </c>
      <c r="T124">
        <v>0</v>
      </c>
      <c r="V124">
        <v>0</v>
      </c>
      <c r="W124" t="s">
        <v>267</v>
      </c>
    </row>
    <row r="125" spans="1:23" x14ac:dyDescent="0.25">
      <c r="H125" t="s">
        <v>17</v>
      </c>
    </row>
    <row r="126" spans="1:23" x14ac:dyDescent="0.25">
      <c r="A126">
        <v>60</v>
      </c>
      <c r="B126">
        <v>383</v>
      </c>
      <c r="C126" t="s">
        <v>268</v>
      </c>
      <c r="D126" t="s">
        <v>269</v>
      </c>
      <c r="E126" t="s">
        <v>160</v>
      </c>
      <c r="F126" t="s">
        <v>270</v>
      </c>
      <c r="G126" t="str">
        <f>"00486561"</f>
        <v>00486561</v>
      </c>
      <c r="H126" t="s">
        <v>271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64</v>
      </c>
      <c r="S126">
        <v>448</v>
      </c>
      <c r="T126">
        <v>0</v>
      </c>
      <c r="V126">
        <v>0</v>
      </c>
      <c r="W126" t="s">
        <v>272</v>
      </c>
    </row>
    <row r="127" spans="1:23" x14ac:dyDescent="0.25">
      <c r="H127" t="s">
        <v>47</v>
      </c>
    </row>
    <row r="128" spans="1:23" x14ac:dyDescent="0.25">
      <c r="A128">
        <v>61</v>
      </c>
      <c r="B128">
        <v>21</v>
      </c>
      <c r="C128" t="s">
        <v>273</v>
      </c>
      <c r="D128" t="s">
        <v>142</v>
      </c>
      <c r="E128" t="s">
        <v>37</v>
      </c>
      <c r="F128" t="s">
        <v>274</v>
      </c>
      <c r="G128" t="str">
        <f>"201401000549"</f>
        <v>201401000549</v>
      </c>
      <c r="H128">
        <v>1078</v>
      </c>
      <c r="I128">
        <v>150</v>
      </c>
      <c r="J128">
        <v>30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9</v>
      </c>
      <c r="S128">
        <v>63</v>
      </c>
      <c r="T128">
        <v>0</v>
      </c>
      <c r="V128">
        <v>0</v>
      </c>
      <c r="W128">
        <v>1321</v>
      </c>
    </row>
    <row r="129" spans="1:23" x14ac:dyDescent="0.25">
      <c r="H129" t="s">
        <v>17</v>
      </c>
    </row>
    <row r="130" spans="1:23" x14ac:dyDescent="0.25">
      <c r="A130">
        <v>62</v>
      </c>
      <c r="B130">
        <v>158</v>
      </c>
      <c r="C130" t="s">
        <v>275</v>
      </c>
      <c r="D130" t="s">
        <v>276</v>
      </c>
      <c r="E130" t="s">
        <v>89</v>
      </c>
      <c r="F130">
        <v>362538</v>
      </c>
      <c r="G130" t="str">
        <f>"200805001054"</f>
        <v>200805001054</v>
      </c>
      <c r="H130">
        <v>660</v>
      </c>
      <c r="I130">
        <v>0</v>
      </c>
      <c r="J130">
        <v>70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84</v>
      </c>
      <c r="S130">
        <v>588</v>
      </c>
      <c r="T130">
        <v>0</v>
      </c>
      <c r="V130">
        <v>0</v>
      </c>
      <c r="W130">
        <v>1318</v>
      </c>
    </row>
    <row r="131" spans="1:23" x14ac:dyDescent="0.25">
      <c r="H131" t="s">
        <v>17</v>
      </c>
    </row>
    <row r="132" spans="1:23" x14ac:dyDescent="0.25">
      <c r="A132">
        <v>63</v>
      </c>
      <c r="B132">
        <v>320</v>
      </c>
      <c r="C132" t="s">
        <v>277</v>
      </c>
      <c r="D132" t="s">
        <v>278</v>
      </c>
      <c r="E132" t="s">
        <v>279</v>
      </c>
      <c r="F132" t="s">
        <v>280</v>
      </c>
      <c r="G132" t="str">
        <f>"00298922"</f>
        <v>00298922</v>
      </c>
      <c r="H132">
        <v>990</v>
      </c>
      <c r="I132">
        <v>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41</v>
      </c>
      <c r="S132">
        <v>287</v>
      </c>
      <c r="T132">
        <v>0</v>
      </c>
      <c r="V132">
        <v>0</v>
      </c>
      <c r="W132">
        <v>1307</v>
      </c>
    </row>
    <row r="133" spans="1:23" x14ac:dyDescent="0.25">
      <c r="H133" t="s">
        <v>17</v>
      </c>
    </row>
    <row r="134" spans="1:23" x14ac:dyDescent="0.25">
      <c r="A134">
        <v>64</v>
      </c>
      <c r="B134">
        <v>289</v>
      </c>
      <c r="C134" t="s">
        <v>281</v>
      </c>
      <c r="D134" t="s">
        <v>142</v>
      </c>
      <c r="E134" t="s">
        <v>113</v>
      </c>
      <c r="F134" t="s">
        <v>282</v>
      </c>
      <c r="G134" t="str">
        <f>"201402010477"</f>
        <v>201402010477</v>
      </c>
      <c r="H134" t="s">
        <v>283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84</v>
      </c>
      <c r="S134">
        <v>588</v>
      </c>
      <c r="T134">
        <v>0</v>
      </c>
      <c r="V134">
        <v>0</v>
      </c>
      <c r="W134" t="s">
        <v>284</v>
      </c>
    </row>
    <row r="135" spans="1:23" x14ac:dyDescent="0.25">
      <c r="H135" t="s">
        <v>17</v>
      </c>
    </row>
    <row r="136" spans="1:23" x14ac:dyDescent="0.25">
      <c r="A136">
        <v>65</v>
      </c>
      <c r="B136">
        <v>201</v>
      </c>
      <c r="C136" t="s">
        <v>285</v>
      </c>
      <c r="D136" t="s">
        <v>286</v>
      </c>
      <c r="E136" t="s">
        <v>71</v>
      </c>
      <c r="F136" t="s">
        <v>287</v>
      </c>
      <c r="G136" t="str">
        <f>"00713462"</f>
        <v>00713462</v>
      </c>
      <c r="H136" t="s">
        <v>288</v>
      </c>
      <c r="I136">
        <v>0</v>
      </c>
      <c r="J136">
        <v>30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68</v>
      </c>
      <c r="S136">
        <v>476</v>
      </c>
      <c r="T136">
        <v>0</v>
      </c>
      <c r="V136">
        <v>0</v>
      </c>
      <c r="W136" t="s">
        <v>289</v>
      </c>
    </row>
    <row r="137" spans="1:23" x14ac:dyDescent="0.25">
      <c r="H137" t="s">
        <v>17</v>
      </c>
    </row>
    <row r="138" spans="1:23" x14ac:dyDescent="0.25">
      <c r="A138">
        <v>66</v>
      </c>
      <c r="B138">
        <v>396</v>
      </c>
      <c r="C138" t="s">
        <v>290</v>
      </c>
      <c r="D138" t="s">
        <v>291</v>
      </c>
      <c r="E138" t="s">
        <v>292</v>
      </c>
      <c r="F138" t="s">
        <v>293</v>
      </c>
      <c r="G138" t="str">
        <f>"00215118"</f>
        <v>00215118</v>
      </c>
      <c r="H138">
        <v>660</v>
      </c>
      <c r="I138">
        <v>0</v>
      </c>
      <c r="J138">
        <v>30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84</v>
      </c>
      <c r="S138">
        <v>588</v>
      </c>
      <c r="T138">
        <v>0</v>
      </c>
      <c r="V138">
        <v>0</v>
      </c>
      <c r="W138">
        <v>1278</v>
      </c>
    </row>
    <row r="139" spans="1:23" x14ac:dyDescent="0.25">
      <c r="H139" t="s">
        <v>17</v>
      </c>
    </row>
    <row r="140" spans="1:23" x14ac:dyDescent="0.25">
      <c r="A140">
        <v>67</v>
      </c>
      <c r="B140">
        <v>227</v>
      </c>
      <c r="C140" t="s">
        <v>294</v>
      </c>
      <c r="D140" t="s">
        <v>14</v>
      </c>
      <c r="E140" t="s">
        <v>55</v>
      </c>
      <c r="F140" t="s">
        <v>295</v>
      </c>
      <c r="G140" t="str">
        <f>"201402010821"</f>
        <v>201402010821</v>
      </c>
      <c r="H140">
        <v>715</v>
      </c>
      <c r="I140">
        <v>0</v>
      </c>
      <c r="J140">
        <v>50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73</v>
      </c>
      <c r="S140">
        <v>511</v>
      </c>
      <c r="T140">
        <v>0</v>
      </c>
      <c r="V140">
        <v>0</v>
      </c>
      <c r="W140">
        <v>1276</v>
      </c>
    </row>
    <row r="141" spans="1:23" x14ac:dyDescent="0.25">
      <c r="H141" t="s">
        <v>296</v>
      </c>
    </row>
    <row r="142" spans="1:23" x14ac:dyDescent="0.25">
      <c r="A142">
        <v>68</v>
      </c>
      <c r="B142">
        <v>456</v>
      </c>
      <c r="C142" t="s">
        <v>297</v>
      </c>
      <c r="D142" t="s">
        <v>298</v>
      </c>
      <c r="E142" t="s">
        <v>151</v>
      </c>
      <c r="F142" t="s">
        <v>299</v>
      </c>
      <c r="G142" t="str">
        <f>"201406002176"</f>
        <v>201406002176</v>
      </c>
      <c r="H142">
        <v>902</v>
      </c>
      <c r="I142">
        <v>150</v>
      </c>
      <c r="J142">
        <v>30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27</v>
      </c>
      <c r="S142">
        <v>189</v>
      </c>
      <c r="T142">
        <v>0</v>
      </c>
      <c r="V142">
        <v>0</v>
      </c>
      <c r="W142">
        <v>1271</v>
      </c>
    </row>
    <row r="143" spans="1:23" x14ac:dyDescent="0.25">
      <c r="H143" t="s">
        <v>35</v>
      </c>
    </row>
    <row r="144" spans="1:23" x14ac:dyDescent="0.25">
      <c r="A144">
        <v>69</v>
      </c>
      <c r="B144">
        <v>390</v>
      </c>
      <c r="C144" t="s">
        <v>300</v>
      </c>
      <c r="D144" t="s">
        <v>24</v>
      </c>
      <c r="E144" t="s">
        <v>71</v>
      </c>
      <c r="F144" t="s">
        <v>301</v>
      </c>
      <c r="G144" t="str">
        <f>"200802009065"</f>
        <v>200802009065</v>
      </c>
      <c r="H144" t="s">
        <v>45</v>
      </c>
      <c r="I144">
        <v>0</v>
      </c>
      <c r="J144">
        <v>30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49</v>
      </c>
      <c r="S144">
        <v>343</v>
      </c>
      <c r="T144">
        <v>0</v>
      </c>
      <c r="V144">
        <v>0</v>
      </c>
      <c r="W144" t="s">
        <v>302</v>
      </c>
    </row>
    <row r="145" spans="1:23" x14ac:dyDescent="0.25">
      <c r="H145">
        <v>702</v>
      </c>
    </row>
    <row r="146" spans="1:23" x14ac:dyDescent="0.25">
      <c r="A146">
        <v>70</v>
      </c>
      <c r="B146">
        <v>264</v>
      </c>
      <c r="C146" t="s">
        <v>303</v>
      </c>
      <c r="D146" t="s">
        <v>71</v>
      </c>
      <c r="E146" t="s">
        <v>264</v>
      </c>
      <c r="F146" t="s">
        <v>304</v>
      </c>
      <c r="G146" t="str">
        <f>"00768980"</f>
        <v>00768980</v>
      </c>
      <c r="H146" t="s">
        <v>305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36</v>
      </c>
      <c r="S146">
        <v>252</v>
      </c>
      <c r="T146">
        <v>0</v>
      </c>
      <c r="V146">
        <v>0</v>
      </c>
      <c r="W146" t="s">
        <v>306</v>
      </c>
    </row>
    <row r="147" spans="1:23" x14ac:dyDescent="0.25">
      <c r="H147" t="s">
        <v>47</v>
      </c>
    </row>
    <row r="148" spans="1:23" x14ac:dyDescent="0.25">
      <c r="A148">
        <v>71</v>
      </c>
      <c r="B148">
        <v>468</v>
      </c>
      <c r="C148" t="s">
        <v>307</v>
      </c>
      <c r="D148" t="s">
        <v>71</v>
      </c>
      <c r="E148" t="s">
        <v>264</v>
      </c>
      <c r="F148" t="s">
        <v>308</v>
      </c>
      <c r="G148" t="str">
        <f>"00770612"</f>
        <v>00770612</v>
      </c>
      <c r="H148" t="s">
        <v>309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84</v>
      </c>
      <c r="S148">
        <v>588</v>
      </c>
      <c r="T148">
        <v>0</v>
      </c>
      <c r="V148">
        <v>0</v>
      </c>
      <c r="W148" t="s">
        <v>310</v>
      </c>
    </row>
    <row r="149" spans="1:23" x14ac:dyDescent="0.25">
      <c r="H149" t="s">
        <v>17</v>
      </c>
    </row>
    <row r="150" spans="1:23" x14ac:dyDescent="0.25">
      <c r="A150">
        <v>72</v>
      </c>
      <c r="B150">
        <v>333</v>
      </c>
      <c r="C150" t="s">
        <v>311</v>
      </c>
      <c r="D150" t="s">
        <v>171</v>
      </c>
      <c r="E150" t="s">
        <v>24</v>
      </c>
      <c r="F150" t="s">
        <v>312</v>
      </c>
      <c r="G150" t="str">
        <f>"201411002266"</f>
        <v>201411002266</v>
      </c>
      <c r="H150">
        <v>1056</v>
      </c>
      <c r="I150">
        <v>0</v>
      </c>
      <c r="J150">
        <v>50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17</v>
      </c>
      <c r="S150">
        <v>119</v>
      </c>
      <c r="T150">
        <v>0</v>
      </c>
      <c r="V150">
        <v>0</v>
      </c>
      <c r="W150">
        <v>1225</v>
      </c>
    </row>
    <row r="151" spans="1:23" x14ac:dyDescent="0.25">
      <c r="H151" t="s">
        <v>17</v>
      </c>
    </row>
    <row r="152" spans="1:23" x14ac:dyDescent="0.25">
      <c r="A152">
        <v>73</v>
      </c>
      <c r="B152">
        <v>70</v>
      </c>
      <c r="C152" t="s">
        <v>313</v>
      </c>
      <c r="D152" t="s">
        <v>171</v>
      </c>
      <c r="E152" t="s">
        <v>50</v>
      </c>
      <c r="F152" t="s">
        <v>314</v>
      </c>
      <c r="G152" t="str">
        <f>"201511023215"</f>
        <v>201511023215</v>
      </c>
      <c r="H152">
        <v>880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24</v>
      </c>
      <c r="S152">
        <v>168</v>
      </c>
      <c r="T152">
        <v>0</v>
      </c>
      <c r="V152">
        <v>0</v>
      </c>
      <c r="W152">
        <v>1198</v>
      </c>
    </row>
    <row r="153" spans="1:23" x14ac:dyDescent="0.25">
      <c r="H153" t="s">
        <v>47</v>
      </c>
    </row>
    <row r="154" spans="1:23" x14ac:dyDescent="0.25">
      <c r="A154">
        <v>74</v>
      </c>
      <c r="B154">
        <v>487</v>
      </c>
      <c r="C154" t="s">
        <v>315</v>
      </c>
      <c r="D154" t="s">
        <v>316</v>
      </c>
      <c r="E154" t="s">
        <v>71</v>
      </c>
      <c r="F154" t="s">
        <v>317</v>
      </c>
      <c r="G154" t="str">
        <f>"00025439"</f>
        <v>00025439</v>
      </c>
      <c r="H154" t="s">
        <v>318</v>
      </c>
      <c r="I154">
        <v>0</v>
      </c>
      <c r="J154">
        <v>70</v>
      </c>
      <c r="K154">
        <v>50</v>
      </c>
      <c r="L154">
        <v>0</v>
      </c>
      <c r="M154">
        <v>0</v>
      </c>
      <c r="N154">
        <v>0</v>
      </c>
      <c r="O154">
        <v>70</v>
      </c>
      <c r="P154">
        <v>0</v>
      </c>
      <c r="Q154">
        <v>0</v>
      </c>
      <c r="R154">
        <v>0</v>
      </c>
      <c r="S154">
        <v>0</v>
      </c>
      <c r="T154">
        <v>0</v>
      </c>
      <c r="V154">
        <v>0</v>
      </c>
      <c r="W154" t="s">
        <v>319</v>
      </c>
    </row>
    <row r="155" spans="1:23" x14ac:dyDescent="0.25">
      <c r="H155" t="s">
        <v>233</v>
      </c>
    </row>
    <row r="156" spans="1:23" x14ac:dyDescent="0.25">
      <c r="A156">
        <v>75</v>
      </c>
      <c r="B156">
        <v>159</v>
      </c>
      <c r="C156" t="s">
        <v>320</v>
      </c>
      <c r="D156" t="s">
        <v>23</v>
      </c>
      <c r="E156" t="s">
        <v>321</v>
      </c>
      <c r="F156" t="s">
        <v>322</v>
      </c>
      <c r="G156" t="str">
        <f>"201511031641"</f>
        <v>201511031641</v>
      </c>
      <c r="H156">
        <v>880</v>
      </c>
      <c r="I156">
        <v>150</v>
      </c>
      <c r="J156">
        <v>30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16</v>
      </c>
      <c r="S156">
        <v>112</v>
      </c>
      <c r="T156">
        <v>0</v>
      </c>
      <c r="V156">
        <v>0</v>
      </c>
      <c r="W156">
        <v>1172</v>
      </c>
    </row>
    <row r="157" spans="1:23" x14ac:dyDescent="0.25">
      <c r="H157" t="s">
        <v>35</v>
      </c>
    </row>
    <row r="158" spans="1:23" x14ac:dyDescent="0.25">
      <c r="A158">
        <v>76</v>
      </c>
      <c r="B158">
        <v>100</v>
      </c>
      <c r="C158" t="s">
        <v>323</v>
      </c>
      <c r="D158" t="s">
        <v>64</v>
      </c>
      <c r="E158" t="s">
        <v>24</v>
      </c>
      <c r="F158" t="s">
        <v>324</v>
      </c>
      <c r="G158" t="str">
        <f>"201511004595"</f>
        <v>201511004595</v>
      </c>
      <c r="H158" t="s">
        <v>325</v>
      </c>
      <c r="I158">
        <v>150</v>
      </c>
      <c r="J158">
        <v>50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12</v>
      </c>
      <c r="S158">
        <v>84</v>
      </c>
      <c r="T158">
        <v>0</v>
      </c>
      <c r="V158">
        <v>0</v>
      </c>
      <c r="W158" t="s">
        <v>326</v>
      </c>
    </row>
    <row r="159" spans="1:23" x14ac:dyDescent="0.25">
      <c r="H159" t="s">
        <v>233</v>
      </c>
    </row>
    <row r="160" spans="1:23" x14ac:dyDescent="0.25">
      <c r="A160">
        <v>77</v>
      </c>
      <c r="B160">
        <v>2</v>
      </c>
      <c r="C160" t="s">
        <v>327</v>
      </c>
      <c r="D160" t="s">
        <v>94</v>
      </c>
      <c r="E160" t="s">
        <v>151</v>
      </c>
      <c r="F160" t="s">
        <v>328</v>
      </c>
      <c r="G160" t="str">
        <f>"00768683"</f>
        <v>00768683</v>
      </c>
      <c r="H160">
        <v>550</v>
      </c>
      <c r="I160">
        <v>0</v>
      </c>
      <c r="J160">
        <v>30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84</v>
      </c>
      <c r="S160">
        <v>588</v>
      </c>
      <c r="T160">
        <v>0</v>
      </c>
      <c r="V160">
        <v>0</v>
      </c>
      <c r="W160">
        <v>1168</v>
      </c>
    </row>
    <row r="161" spans="1:23" x14ac:dyDescent="0.25">
      <c r="H161" t="s">
        <v>17</v>
      </c>
    </row>
    <row r="162" spans="1:23" x14ac:dyDescent="0.25">
      <c r="A162">
        <v>78</v>
      </c>
      <c r="B162">
        <v>358</v>
      </c>
      <c r="C162" t="s">
        <v>329</v>
      </c>
      <c r="D162" t="s">
        <v>330</v>
      </c>
      <c r="E162" t="s">
        <v>15</v>
      </c>
      <c r="F162" t="s">
        <v>331</v>
      </c>
      <c r="G162" t="str">
        <f>"201511014192"</f>
        <v>201511014192</v>
      </c>
      <c r="H162">
        <v>550</v>
      </c>
      <c r="I162">
        <v>0</v>
      </c>
      <c r="J162">
        <v>30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84</v>
      </c>
      <c r="S162">
        <v>588</v>
      </c>
      <c r="T162">
        <v>0</v>
      </c>
      <c r="V162">
        <v>0</v>
      </c>
      <c r="W162">
        <v>1168</v>
      </c>
    </row>
    <row r="163" spans="1:23" x14ac:dyDescent="0.25">
      <c r="H163" t="s">
        <v>17</v>
      </c>
    </row>
    <row r="164" spans="1:23" x14ac:dyDescent="0.25">
      <c r="A164">
        <v>79</v>
      </c>
      <c r="B164">
        <v>339</v>
      </c>
      <c r="C164" t="s">
        <v>332</v>
      </c>
      <c r="D164" t="s">
        <v>333</v>
      </c>
      <c r="E164" t="s">
        <v>79</v>
      </c>
      <c r="F164" t="s">
        <v>334</v>
      </c>
      <c r="G164" t="str">
        <f>"201412005718"</f>
        <v>201412005718</v>
      </c>
      <c r="H164" t="s">
        <v>335</v>
      </c>
      <c r="I164">
        <v>0</v>
      </c>
      <c r="J164">
        <v>50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19</v>
      </c>
      <c r="S164">
        <v>133</v>
      </c>
      <c r="T164">
        <v>0</v>
      </c>
      <c r="V164">
        <v>0</v>
      </c>
      <c r="W164" t="s">
        <v>336</v>
      </c>
    </row>
    <row r="165" spans="1:23" x14ac:dyDescent="0.25">
      <c r="H165" t="s">
        <v>17</v>
      </c>
    </row>
    <row r="166" spans="1:23" x14ac:dyDescent="0.25">
      <c r="A166">
        <v>80</v>
      </c>
      <c r="B166">
        <v>255</v>
      </c>
      <c r="C166" t="s">
        <v>337</v>
      </c>
      <c r="D166" t="s">
        <v>180</v>
      </c>
      <c r="E166" t="s">
        <v>15</v>
      </c>
      <c r="F166" t="s">
        <v>338</v>
      </c>
      <c r="G166" t="str">
        <f>"00772531"</f>
        <v>00772531</v>
      </c>
      <c r="H166" t="s">
        <v>257</v>
      </c>
      <c r="I166">
        <v>0</v>
      </c>
      <c r="J166">
        <v>70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V166">
        <v>0</v>
      </c>
      <c r="W166" t="s">
        <v>339</v>
      </c>
    </row>
    <row r="167" spans="1:23" x14ac:dyDescent="0.25">
      <c r="H167" t="s">
        <v>17</v>
      </c>
    </row>
    <row r="168" spans="1:23" x14ac:dyDescent="0.25">
      <c r="A168">
        <v>81</v>
      </c>
      <c r="B168">
        <v>52</v>
      </c>
      <c r="C168" t="s">
        <v>340</v>
      </c>
      <c r="D168" t="s">
        <v>88</v>
      </c>
      <c r="E168" t="s">
        <v>71</v>
      </c>
      <c r="F168" t="s">
        <v>341</v>
      </c>
      <c r="G168" t="str">
        <f>"201409005541"</f>
        <v>201409005541</v>
      </c>
      <c r="H168">
        <v>660</v>
      </c>
      <c r="I168">
        <v>0</v>
      </c>
      <c r="J168">
        <v>30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62</v>
      </c>
      <c r="S168">
        <v>434</v>
      </c>
      <c r="T168">
        <v>0</v>
      </c>
      <c r="V168">
        <v>0</v>
      </c>
      <c r="W168">
        <v>1124</v>
      </c>
    </row>
    <row r="169" spans="1:23" x14ac:dyDescent="0.25">
      <c r="H169" t="s">
        <v>17</v>
      </c>
    </row>
    <row r="170" spans="1:23" x14ac:dyDescent="0.25">
      <c r="A170">
        <v>82</v>
      </c>
      <c r="B170">
        <v>88</v>
      </c>
      <c r="C170" t="s">
        <v>342</v>
      </c>
      <c r="D170" t="s">
        <v>79</v>
      </c>
      <c r="E170" t="s">
        <v>37</v>
      </c>
      <c r="F170" t="s">
        <v>343</v>
      </c>
      <c r="G170" t="str">
        <f>"00768437"</f>
        <v>00768437</v>
      </c>
      <c r="H170">
        <v>990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15</v>
      </c>
      <c r="S170">
        <v>105</v>
      </c>
      <c r="T170">
        <v>0</v>
      </c>
      <c r="V170">
        <v>0</v>
      </c>
      <c r="W170">
        <v>1095</v>
      </c>
    </row>
    <row r="171" spans="1:23" x14ac:dyDescent="0.25">
      <c r="H171" t="s">
        <v>29</v>
      </c>
    </row>
    <row r="172" spans="1:23" x14ac:dyDescent="0.25">
      <c r="A172">
        <v>83</v>
      </c>
      <c r="B172">
        <v>435</v>
      </c>
      <c r="C172" t="s">
        <v>344</v>
      </c>
      <c r="D172" t="s">
        <v>345</v>
      </c>
      <c r="E172" t="s">
        <v>346</v>
      </c>
      <c r="F172" t="s">
        <v>347</v>
      </c>
      <c r="G172" t="str">
        <f>"00660502"</f>
        <v>00660502</v>
      </c>
      <c r="H172" t="s">
        <v>309</v>
      </c>
      <c r="I172">
        <v>150</v>
      </c>
      <c r="J172">
        <v>30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35</v>
      </c>
      <c r="S172">
        <v>245</v>
      </c>
      <c r="T172">
        <v>0</v>
      </c>
      <c r="V172">
        <v>0</v>
      </c>
      <c r="W172" t="s">
        <v>348</v>
      </c>
    </row>
    <row r="173" spans="1:23" x14ac:dyDescent="0.25">
      <c r="H173" t="s">
        <v>47</v>
      </c>
    </row>
    <row r="174" spans="1:23" x14ac:dyDescent="0.25">
      <c r="A174">
        <v>84</v>
      </c>
      <c r="B174">
        <v>101</v>
      </c>
      <c r="C174" t="s">
        <v>349</v>
      </c>
      <c r="D174" t="s">
        <v>350</v>
      </c>
      <c r="E174" t="s">
        <v>113</v>
      </c>
      <c r="F174" t="s">
        <v>351</v>
      </c>
      <c r="G174" t="str">
        <f>"201411001216"</f>
        <v>201411001216</v>
      </c>
      <c r="H174">
        <v>660</v>
      </c>
      <c r="I174">
        <v>150</v>
      </c>
      <c r="J174">
        <v>30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30</v>
      </c>
      <c r="S174">
        <v>210</v>
      </c>
      <c r="T174">
        <v>0</v>
      </c>
      <c r="V174">
        <v>0</v>
      </c>
      <c r="W174">
        <v>1050</v>
      </c>
    </row>
    <row r="175" spans="1:23" x14ac:dyDescent="0.25">
      <c r="H175" t="s">
        <v>35</v>
      </c>
    </row>
    <row r="176" spans="1:23" x14ac:dyDescent="0.25">
      <c r="A176">
        <v>85</v>
      </c>
      <c r="B176">
        <v>18</v>
      </c>
      <c r="C176" t="s">
        <v>352</v>
      </c>
      <c r="D176" t="s">
        <v>353</v>
      </c>
      <c r="E176" t="s">
        <v>220</v>
      </c>
      <c r="F176" t="s">
        <v>354</v>
      </c>
      <c r="G176" t="str">
        <f>"00691175"</f>
        <v>00691175</v>
      </c>
      <c r="H176">
        <v>605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62</v>
      </c>
      <c r="S176">
        <v>434</v>
      </c>
      <c r="T176">
        <v>0</v>
      </c>
      <c r="V176">
        <v>0</v>
      </c>
      <c r="W176">
        <v>1039</v>
      </c>
    </row>
    <row r="177" spans="1:23" x14ac:dyDescent="0.25">
      <c r="H177" t="s">
        <v>35</v>
      </c>
    </row>
    <row r="178" spans="1:23" x14ac:dyDescent="0.25">
      <c r="A178">
        <v>86</v>
      </c>
      <c r="B178">
        <v>404</v>
      </c>
      <c r="C178" t="s">
        <v>355</v>
      </c>
      <c r="D178" t="s">
        <v>176</v>
      </c>
      <c r="E178" t="s">
        <v>71</v>
      </c>
      <c r="F178" t="s">
        <v>356</v>
      </c>
      <c r="G178" t="str">
        <f>"00670188"</f>
        <v>00670188</v>
      </c>
      <c r="H178" t="s">
        <v>357</v>
      </c>
      <c r="I178">
        <v>0</v>
      </c>
      <c r="J178">
        <v>30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V178">
        <v>0</v>
      </c>
      <c r="W178" t="s">
        <v>358</v>
      </c>
    </row>
    <row r="179" spans="1:23" x14ac:dyDescent="0.25">
      <c r="H179" t="s">
        <v>35</v>
      </c>
    </row>
    <row r="180" spans="1:23" x14ac:dyDescent="0.25">
      <c r="A180">
        <v>87</v>
      </c>
      <c r="B180">
        <v>167</v>
      </c>
      <c r="C180" t="s">
        <v>359</v>
      </c>
      <c r="D180" t="s">
        <v>55</v>
      </c>
      <c r="E180" t="s">
        <v>108</v>
      </c>
      <c r="F180" t="s">
        <v>360</v>
      </c>
      <c r="G180" t="str">
        <f>"00018257"</f>
        <v>00018257</v>
      </c>
      <c r="H180">
        <v>825</v>
      </c>
      <c r="I180">
        <v>0</v>
      </c>
      <c r="J180">
        <v>50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20</v>
      </c>
      <c r="S180">
        <v>140</v>
      </c>
      <c r="T180">
        <v>0</v>
      </c>
      <c r="V180">
        <v>0</v>
      </c>
      <c r="W180">
        <v>1015</v>
      </c>
    </row>
    <row r="181" spans="1:23" x14ac:dyDescent="0.25">
      <c r="H181" t="s">
        <v>233</v>
      </c>
    </row>
    <row r="182" spans="1:23" x14ac:dyDescent="0.25">
      <c r="A182">
        <v>88</v>
      </c>
      <c r="B182">
        <v>219</v>
      </c>
      <c r="C182" t="s">
        <v>361</v>
      </c>
      <c r="D182" t="s">
        <v>171</v>
      </c>
      <c r="E182" t="s">
        <v>31</v>
      </c>
      <c r="F182" t="s">
        <v>362</v>
      </c>
      <c r="G182" t="str">
        <f>"201604006046"</f>
        <v>201604006046</v>
      </c>
      <c r="H182">
        <v>814</v>
      </c>
      <c r="I182">
        <v>150</v>
      </c>
      <c r="J182">
        <v>30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V182">
        <v>0</v>
      </c>
      <c r="W182">
        <v>994</v>
      </c>
    </row>
    <row r="183" spans="1:23" x14ac:dyDescent="0.25">
      <c r="H183" t="s">
        <v>29</v>
      </c>
    </row>
    <row r="184" spans="1:23" x14ac:dyDescent="0.25">
      <c r="A184">
        <v>89</v>
      </c>
      <c r="B184">
        <v>335</v>
      </c>
      <c r="C184" t="s">
        <v>363</v>
      </c>
      <c r="D184" t="s">
        <v>76</v>
      </c>
      <c r="E184" t="s">
        <v>55</v>
      </c>
      <c r="F184" t="s">
        <v>364</v>
      </c>
      <c r="G184" t="str">
        <f>"00443585"</f>
        <v>00443585</v>
      </c>
      <c r="H184" t="s">
        <v>365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28</v>
      </c>
      <c r="S184">
        <v>196</v>
      </c>
      <c r="T184">
        <v>0</v>
      </c>
      <c r="V184">
        <v>0</v>
      </c>
      <c r="W184" t="s">
        <v>366</v>
      </c>
    </row>
    <row r="185" spans="1:23" x14ac:dyDescent="0.25">
      <c r="H185" t="s">
        <v>17</v>
      </c>
    </row>
    <row r="186" spans="1:23" x14ac:dyDescent="0.25">
      <c r="A186">
        <v>90</v>
      </c>
      <c r="B186">
        <v>442</v>
      </c>
      <c r="C186" t="s">
        <v>367</v>
      </c>
      <c r="D186" t="s">
        <v>368</v>
      </c>
      <c r="E186" t="s">
        <v>369</v>
      </c>
      <c r="F186" t="s">
        <v>370</v>
      </c>
      <c r="G186" t="str">
        <f>"00771673"</f>
        <v>00771673</v>
      </c>
      <c r="H186">
        <v>935</v>
      </c>
      <c r="I186">
        <v>0</v>
      </c>
      <c r="J186">
        <v>30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V186">
        <v>0</v>
      </c>
      <c r="W186">
        <v>965</v>
      </c>
    </row>
    <row r="187" spans="1:23" x14ac:dyDescent="0.25">
      <c r="H187" t="s">
        <v>47</v>
      </c>
    </row>
    <row r="188" spans="1:23" x14ac:dyDescent="0.25">
      <c r="A188">
        <v>91</v>
      </c>
      <c r="B188">
        <v>108</v>
      </c>
      <c r="C188" t="s">
        <v>371</v>
      </c>
      <c r="D188" t="s">
        <v>113</v>
      </c>
      <c r="E188" t="s">
        <v>71</v>
      </c>
      <c r="F188" t="s">
        <v>372</v>
      </c>
      <c r="G188" t="str">
        <f>"201001000032"</f>
        <v>201001000032</v>
      </c>
      <c r="H188">
        <v>550</v>
      </c>
      <c r="I188">
        <v>150</v>
      </c>
      <c r="J188">
        <v>50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30</v>
      </c>
      <c r="S188">
        <v>210</v>
      </c>
      <c r="T188">
        <v>0</v>
      </c>
      <c r="V188">
        <v>0</v>
      </c>
      <c r="W188">
        <v>960</v>
      </c>
    </row>
    <row r="189" spans="1:23" x14ac:dyDescent="0.25">
      <c r="H189" t="s">
        <v>296</v>
      </c>
    </row>
    <row r="190" spans="1:23" x14ac:dyDescent="0.25">
      <c r="A190">
        <v>92</v>
      </c>
      <c r="B190">
        <v>283</v>
      </c>
      <c r="C190" t="s">
        <v>373</v>
      </c>
      <c r="D190" t="s">
        <v>79</v>
      </c>
      <c r="E190" t="s">
        <v>37</v>
      </c>
      <c r="F190" t="s">
        <v>374</v>
      </c>
      <c r="G190" t="str">
        <f>"00173794"</f>
        <v>00173794</v>
      </c>
      <c r="H190">
        <v>847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12</v>
      </c>
      <c r="S190">
        <v>84</v>
      </c>
      <c r="T190">
        <v>0</v>
      </c>
      <c r="V190">
        <v>0</v>
      </c>
      <c r="W190">
        <v>931</v>
      </c>
    </row>
    <row r="191" spans="1:23" x14ac:dyDescent="0.25">
      <c r="H191" t="s">
        <v>17</v>
      </c>
    </row>
    <row r="192" spans="1:23" x14ac:dyDescent="0.25">
      <c r="A192">
        <v>93</v>
      </c>
      <c r="B192">
        <v>92</v>
      </c>
      <c r="C192" t="s">
        <v>375</v>
      </c>
      <c r="D192" t="s">
        <v>71</v>
      </c>
      <c r="E192" t="s">
        <v>24</v>
      </c>
      <c r="F192" t="s">
        <v>376</v>
      </c>
      <c r="G192" t="str">
        <f>"00239067"</f>
        <v>00239067</v>
      </c>
      <c r="H192">
        <v>880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5</v>
      </c>
      <c r="S192">
        <v>35</v>
      </c>
      <c r="T192">
        <v>0</v>
      </c>
      <c r="V192">
        <v>0</v>
      </c>
      <c r="W192">
        <v>915</v>
      </c>
    </row>
    <row r="193" spans="1:23" x14ac:dyDescent="0.25">
      <c r="H193" t="s">
        <v>17</v>
      </c>
    </row>
    <row r="194" spans="1:23" x14ac:dyDescent="0.25">
      <c r="A194">
        <v>94</v>
      </c>
      <c r="B194">
        <v>112</v>
      </c>
      <c r="C194" t="s">
        <v>377</v>
      </c>
      <c r="D194" t="s">
        <v>142</v>
      </c>
      <c r="E194" t="s">
        <v>15</v>
      </c>
      <c r="F194" t="s">
        <v>378</v>
      </c>
      <c r="G194" t="str">
        <f>"00550521"</f>
        <v>00550521</v>
      </c>
      <c r="H194">
        <v>715</v>
      </c>
      <c r="I194">
        <v>0</v>
      </c>
      <c r="J194">
        <v>30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24</v>
      </c>
      <c r="S194">
        <v>168</v>
      </c>
      <c r="T194">
        <v>0</v>
      </c>
      <c r="V194">
        <v>0</v>
      </c>
      <c r="W194">
        <v>913</v>
      </c>
    </row>
    <row r="195" spans="1:23" x14ac:dyDescent="0.25">
      <c r="H195" t="s">
        <v>17</v>
      </c>
    </row>
    <row r="196" spans="1:23" x14ac:dyDescent="0.25">
      <c r="A196">
        <v>95</v>
      </c>
      <c r="B196">
        <v>44</v>
      </c>
      <c r="C196" t="s">
        <v>379</v>
      </c>
      <c r="D196" t="s">
        <v>368</v>
      </c>
      <c r="E196" t="s">
        <v>24</v>
      </c>
      <c r="F196" t="s">
        <v>380</v>
      </c>
      <c r="G196" t="str">
        <f>"00772786"</f>
        <v>00772786</v>
      </c>
      <c r="H196">
        <v>682</v>
      </c>
      <c r="I196">
        <v>0</v>
      </c>
      <c r="J196">
        <v>50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24</v>
      </c>
      <c r="S196">
        <v>168</v>
      </c>
      <c r="T196">
        <v>0</v>
      </c>
      <c r="V196">
        <v>0</v>
      </c>
      <c r="W196">
        <v>900</v>
      </c>
    </row>
    <row r="197" spans="1:23" x14ac:dyDescent="0.25">
      <c r="H197" t="s">
        <v>17</v>
      </c>
    </row>
    <row r="198" spans="1:23" x14ac:dyDescent="0.25">
      <c r="A198">
        <v>96</v>
      </c>
      <c r="B198">
        <v>38</v>
      </c>
      <c r="C198" t="s">
        <v>381</v>
      </c>
      <c r="D198" t="s">
        <v>113</v>
      </c>
      <c r="E198" t="s">
        <v>79</v>
      </c>
      <c r="F198" t="s">
        <v>382</v>
      </c>
      <c r="G198" t="str">
        <f>"00317638"</f>
        <v>00317638</v>
      </c>
      <c r="H198">
        <v>825</v>
      </c>
      <c r="I198">
        <v>0</v>
      </c>
      <c r="J198">
        <v>70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V198">
        <v>0</v>
      </c>
      <c r="W198">
        <v>895</v>
      </c>
    </row>
    <row r="199" spans="1:23" x14ac:dyDescent="0.25">
      <c r="H199" t="s">
        <v>47</v>
      </c>
    </row>
    <row r="200" spans="1:23" x14ac:dyDescent="0.25">
      <c r="A200">
        <v>97</v>
      </c>
      <c r="B200">
        <v>423</v>
      </c>
      <c r="C200" t="s">
        <v>383</v>
      </c>
      <c r="D200" t="s">
        <v>49</v>
      </c>
      <c r="E200" t="s">
        <v>31</v>
      </c>
      <c r="F200" t="s">
        <v>384</v>
      </c>
      <c r="G200" t="str">
        <f>"201507004080"</f>
        <v>201507004080</v>
      </c>
      <c r="H200">
        <v>660</v>
      </c>
      <c r="I200">
        <v>0</v>
      </c>
      <c r="J200">
        <v>70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23</v>
      </c>
      <c r="S200">
        <v>161</v>
      </c>
      <c r="T200">
        <v>0</v>
      </c>
      <c r="V200">
        <v>0</v>
      </c>
      <c r="W200">
        <v>891</v>
      </c>
    </row>
    <row r="201" spans="1:23" x14ac:dyDescent="0.25">
      <c r="H201" t="s">
        <v>29</v>
      </c>
    </row>
    <row r="202" spans="1:23" x14ac:dyDescent="0.25">
      <c r="A202">
        <v>98</v>
      </c>
      <c r="B202">
        <v>342</v>
      </c>
      <c r="C202" t="s">
        <v>385</v>
      </c>
      <c r="D202" t="s">
        <v>386</v>
      </c>
      <c r="E202" t="s">
        <v>24</v>
      </c>
      <c r="F202" t="s">
        <v>387</v>
      </c>
      <c r="G202" t="str">
        <f>"200905000247"</f>
        <v>200905000247</v>
      </c>
      <c r="H202">
        <v>715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24</v>
      </c>
      <c r="S202">
        <v>168</v>
      </c>
      <c r="T202">
        <v>0</v>
      </c>
      <c r="V202">
        <v>0</v>
      </c>
      <c r="W202">
        <v>883</v>
      </c>
    </row>
    <row r="203" spans="1:23" x14ac:dyDescent="0.25">
      <c r="H203" t="s">
        <v>197</v>
      </c>
    </row>
    <row r="204" spans="1:23" x14ac:dyDescent="0.25">
      <c r="A204">
        <v>99</v>
      </c>
      <c r="B204">
        <v>513</v>
      </c>
      <c r="C204" t="s">
        <v>388</v>
      </c>
      <c r="D204" t="s">
        <v>79</v>
      </c>
      <c r="E204" t="s">
        <v>389</v>
      </c>
      <c r="F204" t="s">
        <v>390</v>
      </c>
      <c r="G204" t="str">
        <f>"00281177"</f>
        <v>00281177</v>
      </c>
      <c r="H204">
        <v>660</v>
      </c>
      <c r="I204">
        <v>150</v>
      </c>
      <c r="J204">
        <v>30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5</v>
      </c>
      <c r="S204">
        <v>35</v>
      </c>
      <c r="T204">
        <v>0</v>
      </c>
      <c r="V204">
        <v>0</v>
      </c>
      <c r="W204">
        <v>875</v>
      </c>
    </row>
    <row r="205" spans="1:23" x14ac:dyDescent="0.25">
      <c r="H205">
        <v>702</v>
      </c>
    </row>
    <row r="206" spans="1:23" x14ac:dyDescent="0.25">
      <c r="A206">
        <v>100</v>
      </c>
      <c r="B206">
        <v>31</v>
      </c>
      <c r="C206" t="s">
        <v>391</v>
      </c>
      <c r="D206" t="s">
        <v>94</v>
      </c>
      <c r="E206" t="s">
        <v>24</v>
      </c>
      <c r="F206" t="s">
        <v>392</v>
      </c>
      <c r="G206" t="str">
        <f>"00371618"</f>
        <v>00371618</v>
      </c>
      <c r="H206">
        <v>770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11</v>
      </c>
      <c r="S206">
        <v>77</v>
      </c>
      <c r="T206">
        <v>0</v>
      </c>
      <c r="V206">
        <v>0</v>
      </c>
      <c r="W206">
        <v>847</v>
      </c>
    </row>
    <row r="207" spans="1:23" x14ac:dyDescent="0.25">
      <c r="H207" t="s">
        <v>35</v>
      </c>
    </row>
    <row r="208" spans="1:23" x14ac:dyDescent="0.25">
      <c r="A208">
        <v>101</v>
      </c>
      <c r="B208">
        <v>371</v>
      </c>
      <c r="C208" t="s">
        <v>393</v>
      </c>
      <c r="D208" t="s">
        <v>147</v>
      </c>
      <c r="E208" t="s">
        <v>15</v>
      </c>
      <c r="F208" t="s">
        <v>394</v>
      </c>
      <c r="G208" t="str">
        <f>"201406007021"</f>
        <v>201406007021</v>
      </c>
      <c r="H208">
        <v>660</v>
      </c>
      <c r="I208">
        <v>150</v>
      </c>
      <c r="J208">
        <v>30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V208">
        <v>0</v>
      </c>
      <c r="W208">
        <v>840</v>
      </c>
    </row>
    <row r="209" spans="1:23" x14ac:dyDescent="0.25">
      <c r="H209" t="s">
        <v>17</v>
      </c>
    </row>
    <row r="210" spans="1:23" x14ac:dyDescent="0.25">
      <c r="A210">
        <v>102</v>
      </c>
      <c r="B210">
        <v>444</v>
      </c>
      <c r="C210" t="s">
        <v>395</v>
      </c>
      <c r="D210" t="s">
        <v>24</v>
      </c>
      <c r="E210" t="s">
        <v>255</v>
      </c>
      <c r="F210" t="s">
        <v>396</v>
      </c>
      <c r="G210" t="str">
        <f>"00301557"</f>
        <v>00301557</v>
      </c>
      <c r="H210" t="s">
        <v>397</v>
      </c>
      <c r="I210">
        <v>0</v>
      </c>
      <c r="J210">
        <v>30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V210">
        <v>0</v>
      </c>
      <c r="W210" t="s">
        <v>398</v>
      </c>
    </row>
    <row r="211" spans="1:23" x14ac:dyDescent="0.25">
      <c r="H211" t="s">
        <v>17</v>
      </c>
    </row>
    <row r="212" spans="1:23" x14ac:dyDescent="0.25">
      <c r="A212">
        <v>103</v>
      </c>
      <c r="B212">
        <v>379</v>
      </c>
      <c r="C212" t="s">
        <v>399</v>
      </c>
      <c r="D212" t="s">
        <v>400</v>
      </c>
      <c r="E212" t="s">
        <v>105</v>
      </c>
      <c r="F212" t="s">
        <v>401</v>
      </c>
      <c r="G212" t="str">
        <f>"00654030"</f>
        <v>00654030</v>
      </c>
      <c r="H212">
        <v>715</v>
      </c>
      <c r="I212">
        <v>0</v>
      </c>
      <c r="J212">
        <v>30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V212">
        <v>0</v>
      </c>
      <c r="W212">
        <v>745</v>
      </c>
    </row>
    <row r="213" spans="1:23" x14ac:dyDescent="0.25">
      <c r="H213" t="s">
        <v>47</v>
      </c>
    </row>
    <row r="214" spans="1:23" x14ac:dyDescent="0.25">
      <c r="A214">
        <v>104</v>
      </c>
      <c r="B214">
        <v>367</v>
      </c>
      <c r="C214" t="s">
        <v>402</v>
      </c>
      <c r="D214" t="s">
        <v>14</v>
      </c>
      <c r="E214" t="s">
        <v>24</v>
      </c>
      <c r="F214" t="s">
        <v>403</v>
      </c>
      <c r="G214" t="str">
        <f>"00543855"</f>
        <v>00543855</v>
      </c>
      <c r="H214">
        <v>550</v>
      </c>
      <c r="I214">
        <v>0</v>
      </c>
      <c r="J214">
        <v>50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V214">
        <v>0</v>
      </c>
      <c r="W214">
        <v>600</v>
      </c>
    </row>
    <row r="215" spans="1:23" x14ac:dyDescent="0.25">
      <c r="H215" t="s">
        <v>17</v>
      </c>
    </row>
    <row r="217" spans="1:23" x14ac:dyDescent="0.25">
      <c r="A217" t="s">
        <v>404</v>
      </c>
    </row>
    <row r="218" spans="1:23" x14ac:dyDescent="0.25">
      <c r="A218" t="s">
        <v>405</v>
      </c>
    </row>
    <row r="219" spans="1:23" x14ac:dyDescent="0.25">
      <c r="A219" t="s">
        <v>406</v>
      </c>
    </row>
    <row r="220" spans="1:23" x14ac:dyDescent="0.25">
      <c r="A220" t="s">
        <v>407</v>
      </c>
    </row>
    <row r="221" spans="1:23" x14ac:dyDescent="0.25">
      <c r="A221" t="s">
        <v>408</v>
      </c>
    </row>
    <row r="222" spans="1:23" x14ac:dyDescent="0.25">
      <c r="A222" t="s">
        <v>409</v>
      </c>
    </row>
    <row r="223" spans="1:23" x14ac:dyDescent="0.25">
      <c r="A223" t="s">
        <v>410</v>
      </c>
    </row>
    <row r="224" spans="1:23" x14ac:dyDescent="0.25">
      <c r="A224" t="s">
        <v>411</v>
      </c>
    </row>
    <row r="225" spans="1:1" x14ac:dyDescent="0.25">
      <c r="A225" t="s">
        <v>412</v>
      </c>
    </row>
    <row r="226" spans="1:1" x14ac:dyDescent="0.25">
      <c r="A226" t="s">
        <v>413</v>
      </c>
    </row>
    <row r="227" spans="1:1" x14ac:dyDescent="0.25">
      <c r="A227" t="s">
        <v>414</v>
      </c>
    </row>
    <row r="228" spans="1:1" x14ac:dyDescent="0.25">
      <c r="A228" t="s">
        <v>415</v>
      </c>
    </row>
    <row r="229" spans="1:1" x14ac:dyDescent="0.25">
      <c r="A229" t="s">
        <v>416</v>
      </c>
    </row>
    <row r="230" spans="1:1" x14ac:dyDescent="0.25">
      <c r="A230" t="s">
        <v>417</v>
      </c>
    </row>
    <row r="231" spans="1:1" x14ac:dyDescent="0.25">
      <c r="A231" t="s">
        <v>418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2023-06-29T12:16:16Z</dcterms:created>
  <dcterms:modified xsi:type="dcterms:W3CDTF">2023-06-29T12:16:18Z</dcterms:modified>
</cp:coreProperties>
</file>