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30" i="1" l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<sst xmlns="http://schemas.openxmlformats.org/spreadsheetml/2006/main" count="1474" uniqueCount="1096">
  <si>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</si>
  <si>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</si>
  <si>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</si>
  <si>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</si>
  <si>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ΜΗΧΑΝΙΚΩΝ (ΕΙΔ. ΜΗΧΑΝΟΛΟΓΩΝ)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</si>
  <si>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</si>
  <si>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</si>
  <si>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</si>
  <si>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</si>
  <si>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</si>
  <si>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</si>
  <si>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</si>
  <si>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</si>
  <si>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ΤΕΡΖΗ</t>
  </si>
  <si>
    <t>ΑΙΚΑΤΕΡΙΝΗ</t>
  </si>
  <si>
    <t>ΑΝΤΩΝΙΟΣ</t>
  </si>
  <si>
    <t>Χ482593</t>
  </si>
  <si>
    <t>845,9</t>
  </si>
  <si>
    <t>2112,9</t>
  </si>
  <si>
    <t>1045-1044-1027-1029-1033-1034-1035-1037-1038-1041-1042-1032-1026-1028-1046</t>
  </si>
  <si>
    <t>ΞΕΝΑΚΗΣ</t>
  </si>
  <si>
    <t>ΜΑΡΚΟΣ</t>
  </si>
  <si>
    <t>Χ170379</t>
  </si>
  <si>
    <t>775,5</t>
  </si>
  <si>
    <t>2103,5</t>
  </si>
  <si>
    <t>1032-1025-1028-1029-1027-1031-1046-1038-1045-1040-1044-1033-1034-1039-1036-1041-1035-1043-1042-1021-1037-1030</t>
  </si>
  <si>
    <t>ΤΣΑΜΗΣ</t>
  </si>
  <si>
    <t>ΑΛΚΙΒΙΑΔΗΣ</t>
  </si>
  <si>
    <t>ΓΕΩΡΓΙΟΣ</t>
  </si>
  <si>
    <t>ΑΒ341560</t>
  </si>
  <si>
    <t>958,1</t>
  </si>
  <si>
    <t>2076,1</t>
  </si>
  <si>
    <t>1005-1027-1029-1038-1041-1045-1040-1021-1044-1042-1031-1033-1034-1037-1030-1043-1025-1035-1046-1032-1028-1026-1039-1036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</si>
  <si>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</si>
  <si>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</si>
  <si>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</si>
  <si>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</si>
  <si>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</si>
  <si>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</si>
  <si>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</si>
  <si>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ΚΑΖΑΡΑΣ</t>
  </si>
  <si>
    <t>ΚΩΝΣΤΑΝΤΙΝΟΣ</t>
  </si>
  <si>
    <t>ΝΙΚΟΛΑΟΣ</t>
  </si>
  <si>
    <t>Τ036552</t>
  </si>
  <si>
    <t>782,1</t>
  </si>
  <si>
    <t>2040,1</t>
  </si>
  <si>
    <t>1038-1027-1041-1045-1033-1034-1035-1026-1032-1040-1029-1046-1028-1044-1042-1037</t>
  </si>
  <si>
    <t>ΧΑΤΖΗΠΑΣΧΑΛΗ</t>
  </si>
  <si>
    <t>ΑΣΠΑΣΙΑ</t>
  </si>
  <si>
    <t>ΑΘΑΝΑΣΙΟΣ</t>
  </si>
  <si>
    <t>ΑΗ074851</t>
  </si>
  <si>
    <t>772,2</t>
  </si>
  <si>
    <t>2030,2</t>
  </si>
  <si>
    <t>1027-1045-1043-1025-1026-1028-1029-1034-1035-1036-1037-1038-1039-1040-1041-1042-1044-1046-1030-1031-1032-1033</t>
  </si>
  <si>
    <t>ΠΕΡΡΟΣ</t>
  </si>
  <si>
    <t>ΚΥΡΙΑΚΟΣ</t>
  </si>
  <si>
    <t>ΑΕ639560</t>
  </si>
  <si>
    <t>767,8</t>
  </si>
  <si>
    <t>2025,8</t>
  </si>
  <si>
    <t>1029-1040-1038</t>
  </si>
  <si>
    <t>ΑΥΓΕΡΙΝΟΣ</t>
  </si>
  <si>
    <t>ΑΝ248902</t>
  </si>
  <si>
    <t>850,3</t>
  </si>
  <si>
    <t>2008,3</t>
  </si>
  <si>
    <t>1045-1029-1027-1025</t>
  </si>
  <si>
    <t>ΚΑΡΑΟΥΛΑΣ</t>
  </si>
  <si>
    <t>ΔΗΜΗΤΡΙΟΣ</t>
  </si>
  <si>
    <t>ΑΕ796958</t>
  </si>
  <si>
    <t>738,1</t>
  </si>
  <si>
    <t>1996,1</t>
  </si>
  <si>
    <t>1021-1044-1040-1042-1045-1037-1005-1030-1025-1033-1034-1027-1029-1035-1041-1046-1028-1026-1032-1031-1038-1043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</si>
  <si>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</si>
  <si>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</si>
  <si>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</si>
  <si>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</si>
  <si>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</si>
  <si>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</si>
  <si>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</si>
  <si>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</si>
  <si>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</si>
  <si>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</si>
  <si>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</si>
  <si>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</si>
  <si>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ΜΠΟΥΡΑΙΜΗ</t>
  </si>
  <si>
    <t>ΧΑΡΙΚΛΕΙΑΔΙΑΝΑ</t>
  </si>
  <si>
    <t>Τ012060</t>
  </si>
  <si>
    <t>809,6</t>
  </si>
  <si>
    <t>1957,6</t>
  </si>
  <si>
    <t>1021-1005-1027-1029-1028-1038-1041-1032-1035-1042-1044-1046-1045-1026-1033-1034-1037</t>
  </si>
  <si>
    <t>ΚΑΛΑΝΤΖΗΣ</t>
  </si>
  <si>
    <t>ΗΛΙΑΣ</t>
  </si>
  <si>
    <t>ΑΝ343816</t>
  </si>
  <si>
    <t>783,2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</si>
  <si>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</si>
  <si>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</si>
  <si>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ΦΛΩΡΟΣ</t>
  </si>
  <si>
    <t>ΘΕΟΦΑΝΗΣ</t>
  </si>
  <si>
    <t>Χ595558</t>
  </si>
  <si>
    <t>1027-1045-1038-1032-1046-1029-1044-1041-1028-1039-1035-1025-1031-1036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</si>
  <si>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</si>
  <si>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</si>
  <si>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</si>
  <si>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</si>
  <si>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</si>
  <si>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ΠΑΛΑΜΙΔΗ</t>
  </si>
  <si>
    <t>ΕΛΙΣΣΑΒΕΤ</t>
  </si>
  <si>
    <t>ΧΡΗΣΤΟΣ</t>
  </si>
  <si>
    <t>ΑΒ494321</t>
  </si>
  <si>
    <t>652,3</t>
  </si>
  <si>
    <t>1910,3</t>
  </si>
  <si>
    <t>1027-1029-1026-1028-1032-1033-1034-1035-1037-1038-1041-1042-1044-1045-1046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</si>
  <si>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</si>
  <si>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</si>
  <si>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</si>
  <si>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</si>
  <si>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</si>
  <si>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ΛΙΟΥΣΚΟΣ</t>
  </si>
  <si>
    <t>ΙΩΑΝΝΗΣ</t>
  </si>
  <si>
    <t>Σ241788</t>
  </si>
  <si>
    <t>796,4</t>
  </si>
  <si>
    <t>1894,4</t>
  </si>
  <si>
    <t>1038-1027-1029-1040-1041-1037-1035-1045</t>
  </si>
  <si>
    <t>ΑΡΖΟΥΜΑΝΙΔΗΣ</t>
  </si>
  <si>
    <t>ΠΑΝΑΓΙΩΤΗΣ</t>
  </si>
  <si>
    <t>ΑΖ806497</t>
  </si>
  <si>
    <t>805,2</t>
  </si>
  <si>
    <t>1863,2</t>
  </si>
  <si>
    <t>1042-1037-1033-1034-1044-1035-1030-1027-1029-1045-1038-1041-1046-1032-1026-1028-1025-1043-1036-1031-1039</t>
  </si>
  <si>
    <t>ΠΑΛΑΒΟΣ</t>
  </si>
  <si>
    <t>ΣΤΕΦΑΝΟΣ</t>
  </si>
  <si>
    <t>Χ393086</t>
  </si>
  <si>
    <t>743,6</t>
  </si>
  <si>
    <t>1843,6</t>
  </si>
  <si>
    <t>1037-1034-1033-1046-1044-1045-1032-1042-1035-1038-1029-1041-1028</t>
  </si>
  <si>
    <t>ΚΑΦΕΤΖΟΠΟΥΛΟΣ</t>
  </si>
  <si>
    <t>ΓΕΩΡΓΙΟΣ ΕΛΠΙΔΟΦΟΡΟΣ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</si>
  <si>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</si>
  <si>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</si>
  <si>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</si>
  <si>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</si>
  <si>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ΜΑΝΤΕΣ</t>
  </si>
  <si>
    <t>ΑΝΑΣΤΑΣΙΟΣ</t>
  </si>
  <si>
    <t>Ν944586</t>
  </si>
  <si>
    <t>801,9</t>
  </si>
  <si>
    <t>1829,9</t>
  </si>
  <si>
    <t>1045-1044-1027-1029-1034-1033-1042-1037-1038-1041-1035-1032-1026-1046-1028-1030-1025-1031-1036-1039-1043</t>
  </si>
  <si>
    <t>ΚΡΙΘΑΡΗΣ</t>
  </si>
  <si>
    <t>ΕΛΕΥΘΕΡΙΟΣ</t>
  </si>
  <si>
    <t>ΠΟΛΥΧΡΟΝΗΣ</t>
  </si>
  <si>
    <t>ΑΗ640861</t>
  </si>
  <si>
    <t>806,3</t>
  </si>
  <si>
    <t>1824,3</t>
  </si>
  <si>
    <t>1027-1029-1045-1041-1037-1033-1034-1030-1043-1035-1026-1028-1032-1042-1025-1031-1036</t>
  </si>
  <si>
    <t>ΡΑΖΟΥ</t>
  </si>
  <si>
    <t>ΑΡΕΤΗ</t>
  </si>
  <si>
    <t>ΣΤΑΥΡΟΣ</t>
  </si>
  <si>
    <t>ΑΜ494884</t>
  </si>
  <si>
    <t>810,7</t>
  </si>
  <si>
    <t>1818,7</t>
  </si>
  <si>
    <t>1027-1029-1031</t>
  </si>
  <si>
    <t>ΦΟΥΝΤΟΥΛΑΚΗ</t>
  </si>
  <si>
    <t>ΣΤΥΛΙΑΝΟΣ</t>
  </si>
  <si>
    <t>ΑΜ460777</t>
  </si>
  <si>
    <t>776,6</t>
  </si>
  <si>
    <t>1814,6</t>
  </si>
  <si>
    <t>1032-1026-1028-1046-1040-1039-1034-1033-1041-1027-1031-1035-1029-1038-1044-1043-1030-1037-1042-1045-1036-1021</t>
  </si>
  <si>
    <t>ΓΙΑΝΝΑΚΗΣ</t>
  </si>
  <si>
    <t>ΑΒ830623</t>
  </si>
  <si>
    <t>950,4</t>
  </si>
  <si>
    <t>1808,4</t>
  </si>
  <si>
    <t>1038-1027-1029-1044-1045-1005-1041-1035-1037-1026-1028-1032-1033-1034-1046-1042-1025-1030-1031-1036-1039-1043</t>
  </si>
  <si>
    <t>ΜΟΝΑ</t>
  </si>
  <si>
    <t>ΑΝΘΟΥΛΑ</t>
  </si>
  <si>
    <t>ΑΝ420910</t>
  </si>
  <si>
    <t>742,5</t>
  </si>
  <si>
    <t>1800,5</t>
  </si>
  <si>
    <t>1033-1034-1037-1035-1042-1044-1045-1029-1027-1038-1041-1026-1032-1046-1028</t>
  </si>
  <si>
    <t>ΜΠΟΥΡΜΠΟΥΡΑΚΗΣ</t>
  </si>
  <si>
    <t>ΑΖ466378</t>
  </si>
  <si>
    <t>1041-1027-1028-1026-1032-1038-1046-1025-1029-1030-1031-1033-1034-1036</t>
  </si>
  <si>
    <t>ΓΙΑΝΝΟΥΛΗΣ</t>
  </si>
  <si>
    <t>ΕΥΣΤΡΑΤΙΟΣ</t>
  </si>
  <si>
    <t>ΑΑ440067</t>
  </si>
  <si>
    <t>739,2</t>
  </si>
  <si>
    <t>1797,2</t>
  </si>
  <si>
    <t>1039-1029-1035-1034</t>
  </si>
  <si>
    <t>ΜΠΟΥΤΙΚΑΣ</t>
  </si>
  <si>
    <t>ΕΥΑΓΓΕΛΟΣ</t>
  </si>
  <si>
    <t>Σ127127</t>
  </si>
  <si>
    <t>785,4</t>
  </si>
  <si>
    <t>1793,4</t>
  </si>
  <si>
    <t>1038-1027-1029-1005-1045-1033-1034-1046-1041-1044-1042-1032-1026-1072-1071-1089-1085-1078-1091-1086-1088-1069-1083-1082-1074-1075-1076-1077</t>
  </si>
  <si>
    <t>ΧΑΙΝΑ</t>
  </si>
  <si>
    <t>ΑΘΗΝΑ</t>
  </si>
  <si>
    <t>ΑΙ987782</t>
  </si>
  <si>
    <t>719,4</t>
  </si>
  <si>
    <t>1777,4</t>
  </si>
  <si>
    <t>1027-1029-1045</t>
  </si>
  <si>
    <t>ΧΕΙΜΩΝΑΣ</t>
  </si>
  <si>
    <t>ΒΑΙΟΣ</t>
  </si>
  <si>
    <t>ΑΕ564203</t>
  </si>
  <si>
    <t>909,7</t>
  </si>
  <si>
    <t>1767,7</t>
  </si>
  <si>
    <t>1029-1045-1038-1027-1005-1033-1034-1044-1042</t>
  </si>
  <si>
    <t>ΜΠΟΥΓΙΟΥΚΟΣ</t>
  </si>
  <si>
    <t>ΠΑΝΑΓΙΩΤΗΣ ΒΑΣΙΛΕΙΟ</t>
  </si>
  <si>
    <t>ΑΖ062262</t>
  </si>
  <si>
    <t>839,3</t>
  </si>
  <si>
    <t>1757,3</t>
  </si>
  <si>
    <t>1041-1038-1025-1026-1027-1028-1029-1030-1031-1032-1033-1034-1035-1036-1037-1039-1042-1043-1044-1045-1046</t>
  </si>
  <si>
    <t>ΑΛΕΞΙΟΥ</t>
  </si>
  <si>
    <t>Σ547741</t>
  </si>
  <si>
    <t>1753,2</t>
  </si>
  <si>
    <t>1033-1034-1038-1027-1029-1044-1045-1041-1042-1030-1043-1035-1037-1046-1032-1026-1028-1031-1025-1039-1036</t>
  </si>
  <si>
    <t>ΤΣΑΝΗΣ</t>
  </si>
  <si>
    <t>ΑΙ306109</t>
  </si>
  <si>
    <t>811,8</t>
  </si>
  <si>
    <t>1749,8</t>
  </si>
  <si>
    <t>1040-1045-1034-1033-1042-1030-1029-1027-1031-1032-1043-1041-1046-1035-1037-1028-1026-1025</t>
  </si>
  <si>
    <t>ΣΑΠΙΚΑΣ</t>
  </si>
  <si>
    <t>ΑΗ375751</t>
  </si>
  <si>
    <t>856,9</t>
  </si>
  <si>
    <t>1744,9</t>
  </si>
  <si>
    <t>1035-1026-1032-1028-1046-1033-1034-1037-1042-1045-1027-1029-1041</t>
  </si>
  <si>
    <t>ΔΕΛΑΤΟΛΑ</t>
  </si>
  <si>
    <t>ΝΙΚΟΛΕΤΑ</t>
  </si>
  <si>
    <t>ΑΓΑΠΗΤΟΣ</t>
  </si>
  <si>
    <t>ΑΒ345534</t>
  </si>
  <si>
    <t>804,1</t>
  </si>
  <si>
    <t>1742,1</t>
  </si>
  <si>
    <t>1046-1033-1034-1028-1026-1032-1025-1041-1044-1042-1029-1027-1045-1038-1037-1035</t>
  </si>
  <si>
    <t>ΠΙΛΑΛΑΣ</t>
  </si>
  <si>
    <t>ΛΟΥΚΑΣ</t>
  </si>
  <si>
    <t>ΑΕ497159</t>
  </si>
  <si>
    <t>843,7</t>
  </si>
  <si>
    <t>1731,7</t>
  </si>
  <si>
    <t>1027-1045-1029-1040-1038-1042-1044-1036-1031-1046-1028-1032-1026-1039-1025-1035-1043-1034-1030-1033-1041-1037</t>
  </si>
  <si>
    <t>ΜΑΝΤΖΟΣ</t>
  </si>
  <si>
    <t>ΘΕΟΔΟΣΙΟΣ</t>
  </si>
  <si>
    <t>ΑΙ709341</t>
  </si>
  <si>
    <t>829,4</t>
  </si>
  <si>
    <t>1727,4</t>
  </si>
  <si>
    <t>1040-1034-1033-1030-1037-1044-1035-1025-1042-1043-1039-1036-1032-1026-1028-1027-1031-1029-1038-1046-1045</t>
  </si>
  <si>
    <t>ΚΟΥΤΣΟΥΛΑΣ</t>
  </si>
  <si>
    <t>ΧΡΙΣΤΟΔΟΥΛΟΣ</t>
  </si>
  <si>
    <t>ΑΠΟΣΤΟΛΟΣ</t>
  </si>
  <si>
    <t>ΑΝ826454</t>
  </si>
  <si>
    <t>1727,3</t>
  </si>
  <si>
    <t>1037-1033-1034-1035-1044-1042-1040-1043-1030-1027-1029-1041-1045-1038-1025-1026-1032-1046-1031-1028-1039-1036-1021-1005</t>
  </si>
  <si>
    <t>ΧΟΥΣΗΣ</t>
  </si>
  <si>
    <t>ΕΥΘΥΜΙΟΣ</t>
  </si>
  <si>
    <t>Φ203214</t>
  </si>
  <si>
    <t>712,8</t>
  </si>
  <si>
    <t>1720,8</t>
  </si>
  <si>
    <t>1004-1027-1033-1034-1037-1038-1045-1044-1025-1029-1030-1035-1042-1041-1043-1046-1028-1031-1032-1026-1039-1036</t>
  </si>
  <si>
    <t>ΔΑΛΛΑΣ</t>
  </si>
  <si>
    <t>ΠΕΤΡΟΣ</t>
  </si>
  <si>
    <t>ΑΗ292330</t>
  </si>
  <si>
    <t>800,8</t>
  </si>
  <si>
    <t>1718,8</t>
  </si>
  <si>
    <t>1046-1028-1026-1032-1033-1034-1037-1035-1042-1027-1044-1038-1041-1045-1029-1030-1031-1043-1025-1036-1039-1040-1021-1005</t>
  </si>
  <si>
    <t>ΚΡΑΙΑ</t>
  </si>
  <si>
    <t>ΤΖΟΥΛΙΑΝΑ</t>
  </si>
  <si>
    <t>ΑΜ693686</t>
  </si>
  <si>
    <t>690,8</t>
  </si>
  <si>
    <t>1717,8</t>
  </si>
  <si>
    <t>1033-1034-1037-1035-1042-1043-1044-1025-1030-1027-1029-1031-1046-1032</t>
  </si>
  <si>
    <t>ΣΑΜΛΟΓΛΟΥ</t>
  </si>
  <si>
    <t>ΒΙΚΤΩΡΙΑ</t>
  </si>
  <si>
    <t>ΓΑΒΡΙΗΛ</t>
  </si>
  <si>
    <t>ΑΚ245927</t>
  </si>
  <si>
    <t>787,6</t>
  </si>
  <si>
    <t>1715,6</t>
  </si>
  <si>
    <t>1038-1005-1027-1029-1031-1045-1041-1046-1025-1026-1028-1032-1035-1036-1037-1039-1044-1030-1033-1034-1042</t>
  </si>
  <si>
    <t>ΝΤΟΒΑΣ</t>
  </si>
  <si>
    <t>Σ649400</t>
  </si>
  <si>
    <t>795,3</t>
  </si>
  <si>
    <t>1713,3</t>
  </si>
  <si>
    <t>1041-1027-1029-1028-1046-1026-1032-1038-1045</t>
  </si>
  <si>
    <t>ΑΡΓΥΡΗ</t>
  </si>
  <si>
    <t>ΑΝΑΣΤΑΣΙΑ</t>
  </si>
  <si>
    <t>ΑΖ990680</t>
  </si>
  <si>
    <t>854,7</t>
  </si>
  <si>
    <t>1712,7</t>
  </si>
  <si>
    <t>1027-1029-1038-1045-1033-1034-1044-1026-1032-1037-1041-1042-1028-1046</t>
  </si>
  <si>
    <t>ΘΕΟΔΩΡΟΠΟΥΛΟΣ</t>
  </si>
  <si>
    <t>ΑΕ713692</t>
  </si>
  <si>
    <t>838,2</t>
  </si>
  <si>
    <t>1706,2</t>
  </si>
  <si>
    <t>1038-1033-1034-1046-1028-1041-1044-1045-1035-1029-1037-1025-1026-1027-1031-1032-1030-1042-1043-1039-1036-1040</t>
  </si>
  <si>
    <t>ΑΣΒΕΣΤΟΠΟΥΛΟΣ</t>
  </si>
  <si>
    <t>ΘΕΟΔΩΡΟΣ</t>
  </si>
  <si>
    <t>ΑΖ893495</t>
  </si>
  <si>
    <t>757,9</t>
  </si>
  <si>
    <t>1705,9</t>
  </si>
  <si>
    <t>1035-1033-1034-1046-1032-1026-1028-1029-1027-1042-1038-1041-1037-1044-1045-1043-1025-1031-1039-1036-1030</t>
  </si>
  <si>
    <t>ΣΟΙΛΕΣ</t>
  </si>
  <si>
    <t>ΣΙΜΟΣ</t>
  </si>
  <si>
    <t>ΕΜΜΑΝΟΥΗΛ</t>
  </si>
  <si>
    <t>Σ658228</t>
  </si>
  <si>
    <t>841,5</t>
  </si>
  <si>
    <t>1699,5</t>
  </si>
  <si>
    <t>1035-1038-1029-1027-1005-1033-1034-1045-1044-1042-1037-1041-1028-1046-1026-1032</t>
  </si>
  <si>
    <t>ΣΑΛΑΤΑ</t>
  </si>
  <si>
    <t>ΑΛΕΞΑΝΔΡΑ</t>
  </si>
  <si>
    <t>ΣΤΕΡΓΙΟΣ</t>
  </si>
  <si>
    <t>ΑΖ775382</t>
  </si>
  <si>
    <t>1690,2</t>
  </si>
  <si>
    <t>1033-1034-1044-1045-1039-1042-1029-1046-1037-1032-1035-1041-1038-1027-1028-1026</t>
  </si>
  <si>
    <t>ΛΑΜΠΡΟΠΟΥΛΟΣ</t>
  </si>
  <si>
    <t>ΑΗ787598</t>
  </si>
  <si>
    <t>1690,1</t>
  </si>
  <si>
    <t>1037-1034-1025-1044-1043-1035-1032-1031-1027-1028-1030-1042-1029-1045-1046-1041-1038</t>
  </si>
  <si>
    <t>ΡΑΡΡΑ</t>
  </si>
  <si>
    <t>ΘΕΟΔΩΡΑ</t>
  </si>
  <si>
    <t>ΧΑΡΑΛΑΜΠΟΣ</t>
  </si>
  <si>
    <t>ΑΚ490135</t>
  </si>
  <si>
    <t>789,8</t>
  </si>
  <si>
    <t>1687,8</t>
  </si>
  <si>
    <t>1045-1044-1040-1021-1027-1029-1042-1030-1033-1034-1038-1041-1031-1037-1043-1035-1032-1046-1028-1026-1039-1025-1036</t>
  </si>
  <si>
    <t>ΦΩΤΟΠΟΥΛΟΣ</t>
  </si>
  <si>
    <t>ΑΖ525829</t>
  </si>
  <si>
    <t>798,6</t>
  </si>
  <si>
    <t>1686,6</t>
  </si>
  <si>
    <t>1041-1038-1027-1029-1045-1033-1034-1028-1026-1032-1046-1037-1031-1035-1042-1043</t>
  </si>
  <si>
    <t>ΑΘΑΝΑΣΟΠΟΥΛΟΣ</t>
  </si>
  <si>
    <t>ΜΑΡΓΑΡΙΤΗΣ</t>
  </si>
  <si>
    <t>Χ271225</t>
  </si>
  <si>
    <t>1037-1038-1045-1041-1042-1027-1029-1033-1034-1044-1035-1030</t>
  </si>
  <si>
    <t>ΜΠΑΛΛΑΣ</t>
  </si>
  <si>
    <t>ΑΗ708387</t>
  </si>
  <si>
    <t>823,9</t>
  </si>
  <si>
    <t>1681,9</t>
  </si>
  <si>
    <t>1038-1027-1029-1041-1033-1034-1045-1044-1046-1028-1026-1032-1042-1035-1037</t>
  </si>
  <si>
    <t>ΚΑΣΤΑΝΙΔΗΣ</t>
  </si>
  <si>
    <t>ΑΕ679870</t>
  </si>
  <si>
    <t>1680,2</t>
  </si>
  <si>
    <t>1033-1034-1027-1038-1029-1044-1035-1045-1005-1042-1041-1046-1032-1028-1026-1037</t>
  </si>
  <si>
    <t>ΘΕΟΧΑΡΟΠΟΥΛΟΥ</t>
  </si>
  <si>
    <t>ΓΕΩΡΓΙΑ</t>
  </si>
  <si>
    <t>ΑΑ083260</t>
  </si>
  <si>
    <t>777,7</t>
  </si>
  <si>
    <t>1675,7</t>
  </si>
  <si>
    <t>1025-1026-1027-1038-1032-1028-1046-1029-1044-1041-1045-1042-1033-1034-1035-1037</t>
  </si>
  <si>
    <t>ΚΥΖΕΡΙΔΗΣ</t>
  </si>
  <si>
    <t>ΙΟΡΔΑΝΗΣ</t>
  </si>
  <si>
    <t>ΑΑ237706</t>
  </si>
  <si>
    <t>1675,6</t>
  </si>
  <si>
    <t>1038-1027-1029-1033-1034</t>
  </si>
  <si>
    <t>ΛΙΟΥΛΙΑΣ</t>
  </si>
  <si>
    <t>ΣΠΥΡΟΣ</t>
  </si>
  <si>
    <t>ΑΚ850763</t>
  </si>
  <si>
    <t>816,2</t>
  </si>
  <si>
    <t>1674,2</t>
  </si>
  <si>
    <t>1033-1034-1042-1035-1030-1043-1040-1044-1045-1037-1027-1029-1025-1038-1046-1028-1039-1026-1032-1041-1031</t>
  </si>
  <si>
    <t>ΚΑΡΑΜΗΝΤΖΑΣ</t>
  </si>
  <si>
    <t>ΑΕ353722</t>
  </si>
  <si>
    <t>812,9</t>
  </si>
  <si>
    <t>1670,9</t>
  </si>
  <si>
    <t>1042-1033-1032-1046-1028-1026-1027-1029-1038-1041-1037-1035-1044-1045-1034-1031-1039-1036-1025-1030-1043</t>
  </si>
  <si>
    <t>ΤΖΑΡΤΖΑΣ</t>
  </si>
  <si>
    <t>ΑΝ228775</t>
  </si>
  <si>
    <t>751,3</t>
  </si>
  <si>
    <t>1669,3</t>
  </si>
  <si>
    <t>1033-1034-1042-1035-1046-1032-1026-1027-1029-1041-1028-1037-1044-1038-1045</t>
  </si>
  <si>
    <t>ΜΑΓΓΙΝΑΣ</t>
  </si>
  <si>
    <t>ΑΡΙΣΤΕΙΔΗΣ</t>
  </si>
  <si>
    <t>ΝΙΚΗΦΟΡΟΣ</t>
  </si>
  <si>
    <t>ΑΚ118609</t>
  </si>
  <si>
    <t>1668,7</t>
  </si>
  <si>
    <t>1038-1027-1029-1041-1045-1034-1033-1044-1037-1032-1026-1046-1028-1042-1035-1043</t>
  </si>
  <si>
    <t>ΖΟΖΟΛΟΣ</t>
  </si>
  <si>
    <t>ΑΖ117471</t>
  </si>
  <si>
    <t>779,9</t>
  </si>
  <si>
    <t>1667,9</t>
  </si>
  <si>
    <t>1027-1045-1029-1033-1034-1038-1026-1028-1032-1035-1037-1041-1042-1044-1046</t>
  </si>
  <si>
    <t>ΑΥΓΕΡΙΝΟΥ</t>
  </si>
  <si>
    <t>ΜΑΡΙΑ</t>
  </si>
  <si>
    <t>ΑΜ311623</t>
  </si>
  <si>
    <t>1664,3</t>
  </si>
  <si>
    <t>1027-1038-1029-1044-1041-1042-1045-1046-1026-1028-1032-1035-1033-1034-1037-1021-1025-1030-1043-1039-1036-1040-1031</t>
  </si>
  <si>
    <t>ΠΑΠΑΔΟΠΟΥΛΟΥ</t>
  </si>
  <si>
    <t>ΚΑΛΛΙΟΠΗ</t>
  </si>
  <si>
    <t>ΑΖ007089</t>
  </si>
  <si>
    <t>723,8</t>
  </si>
  <si>
    <t>1663,8</t>
  </si>
  <si>
    <t>1036-1046-1032-1045-1044-1041-1029-1037-1042-1035-1043-1030-1031-1039-1038-1033-1034-1028-1026-1025-1027</t>
  </si>
  <si>
    <t>ΚΥΡΙΑΚΟΠΟΥΛΟΣ</t>
  </si>
  <si>
    <t>Σ471803</t>
  </si>
  <si>
    <t>1663,2</t>
  </si>
  <si>
    <t>1041-1038-1027-1005-1029-1045</t>
  </si>
  <si>
    <t>ΚΟΝΤΟΓΙΑΝΝΗΣ</t>
  </si>
  <si>
    <t>ΒΑΣΙΛΕΙΟΣ</t>
  </si>
  <si>
    <t>ΑΝ151334</t>
  </si>
  <si>
    <t>771,1</t>
  </si>
  <si>
    <t>1659,1</t>
  </si>
  <si>
    <t>1040-1027-1041-1028-1044-1046-1021-1035-1032-1038-1029-1043-1030-1026-1045-1037-1042-1034-1033-1025-1031-1039-1036</t>
  </si>
  <si>
    <t>ΧΡΙΣΤΟΔΟΥΛΑΚΗΣ</t>
  </si>
  <si>
    <t>ΑΗ159323</t>
  </si>
  <si>
    <t>797,5</t>
  </si>
  <si>
    <t>1655,5</t>
  </si>
  <si>
    <t>1033-1034-1035-1037-1040-1042-1043-1027-1044-1029-1038-1030-1028-1045-1046</t>
  </si>
  <si>
    <t>ΠΑΤΚΑΣ</t>
  </si>
  <si>
    <t>ΛΑΖΑΡΟΣ</t>
  </si>
  <si>
    <t>ΑΗ800212</t>
  </si>
  <si>
    <t>817,3</t>
  </si>
  <si>
    <t>1655,3</t>
  </si>
  <si>
    <t>1037-1042-1034-1033-1043-1044-1040-1035-1045-1005-1038-1029-1027-1028-1026-1032-1041</t>
  </si>
  <si>
    <t>ΑΡΓΥΡΟΠΟΥΛΟΣ</t>
  </si>
  <si>
    <t>ΑΚ835343</t>
  </si>
  <si>
    <t>1653,3</t>
  </si>
  <si>
    <t>1021-1025-1026-1027-1028-1029-1030-1031-1032-1033-1034-1035-1036-1037-1038-1039-1040-1041-1042-1043-1044-1045-1046</t>
  </si>
  <si>
    <t>ΣΑΚΚΑ</t>
  </si>
  <si>
    <t>ΣΤΥΛΙΑΝΗ</t>
  </si>
  <si>
    <t>ΑΚ066386</t>
  </si>
  <si>
    <t>761,2</t>
  </si>
  <si>
    <t>1649,2</t>
  </si>
  <si>
    <t>1027-1005-1029-1045</t>
  </si>
  <si>
    <t>ΣΙΑΠΑΛΙΔΗΣ</t>
  </si>
  <si>
    <t>ΠΑΥΛΟΣ</t>
  </si>
  <si>
    <t>ΑΚ982338</t>
  </si>
  <si>
    <t>1633,5</t>
  </si>
  <si>
    <t>1021-1026-1027-1028-1029-1032-1033-1034-1035-1037-1038-1040-1041-1042-1044-1045-1046</t>
  </si>
  <si>
    <t>ΣΤΡΑΠΑΤΣΑ</t>
  </si>
  <si>
    <t>ΧΡΙΣΤΙΝΑ</t>
  </si>
  <si>
    <t>ΑΧΙΛΛΕΥΣ</t>
  </si>
  <si>
    <t>ΑΕ800557</t>
  </si>
  <si>
    <t>1629,1</t>
  </si>
  <si>
    <t>1044-1021-1040-1045-1042-1037-1033-1034-1038-1027-1029-1035-1041-1046-1028-1026-1032-1030-1043-1025-1031-1039-1036-1005</t>
  </si>
  <si>
    <t>ΠΑΠΑΔΟΠΟΥΛΟΣ</t>
  </si>
  <si>
    <t>ΦΩΤΙΟΣ</t>
  </si>
  <si>
    <t>ΑΝ458130</t>
  </si>
  <si>
    <t>1624,3</t>
  </si>
  <si>
    <t>1025-1026-1027-1028-1029-1030-1031-1032-1033-1034-1035-1036-1037-1041-1042-1043-1045-1046</t>
  </si>
  <si>
    <t>ΗΛΙΑΔΗΣ</t>
  </si>
  <si>
    <t>ΑΗ456601</t>
  </si>
  <si>
    <t>765,6</t>
  </si>
  <si>
    <t>1623,6</t>
  </si>
  <si>
    <t>1032-1026-1028-1046-1021-1040-1033-1034-1038-1037-1035-1045-1044-1041-1042-1029-1027-1025-1043-1030-1039-1031-1036</t>
  </si>
  <si>
    <t>ΜΠΟΥΤΣΙΟΥΚΗΣ</t>
  </si>
  <si>
    <t>ΑΝΔΡΕΑΣ</t>
  </si>
  <si>
    <t>ΑΗ680811</t>
  </si>
  <si>
    <t>1621,4</t>
  </si>
  <si>
    <t>1034-1033-1043-1035-1042-1030-1037-1039-1044-1045-1027-1029-1038-1041-1025-1026-1028-1046-1032-1036-1031</t>
  </si>
  <si>
    <t>ΣΩΚΟΣ</t>
  </si>
  <si>
    <t>ΑΛΕΞΑΝΔΡΟΣ</t>
  </si>
  <si>
    <t>ΑΚ705077</t>
  </si>
  <si>
    <t>762,3</t>
  </si>
  <si>
    <t>1620,3</t>
  </si>
  <si>
    <t>1027-1038-1029-1041-1045-1034-1033-1044-1042-1040</t>
  </si>
  <si>
    <t>ΠΟΝΤΙΚΗΣ</t>
  </si>
  <si>
    <t>ΑΖ415644</t>
  </si>
  <si>
    <t>1615,9</t>
  </si>
  <si>
    <t>1050-1056-1035-1054-1055-1043-1046-1028-1005-1006-1009-1025-1026-1027-1029-1030-1031-1032-1033-1034-1037-1038-1039-1041-1042-1044-1045-1051-1052-1059-1060-1062-1064-1066-1036</t>
  </si>
  <si>
    <t>ΓΚΟΥΝΤΗΣ</t>
  </si>
  <si>
    <t>Π459862</t>
  </si>
  <si>
    <t>696,3</t>
  </si>
  <si>
    <t>1614,3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</si>
  <si>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</si>
  <si>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</si>
  <si>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</si>
  <si>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</si>
  <si>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</si>
  <si>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</si>
  <si>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</si>
  <si>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</si>
  <si>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</si>
  <si>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</si>
  <si>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</si>
  <si>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ΜΠΟΥΣΟΥΝΗΣ</t>
  </si>
  <si>
    <t>Π357361</t>
  </si>
  <si>
    <t>788,7</t>
  </si>
  <si>
    <t>1606,7</t>
  </si>
  <si>
    <t>1045-1029-1027-1026-1041-1032-1028-1046-1035</t>
  </si>
  <si>
    <t>ΣΤΑΜΑΤΗ</t>
  </si>
  <si>
    <t>ΞΑΝΘΗ</t>
  </si>
  <si>
    <t>ΖΗΣΗΣ</t>
  </si>
  <si>
    <t>ΑΕ792391</t>
  </si>
  <si>
    <t>1042-1044-1040-1021-1033-1045-1034-1043-1005-1030-1037-1027-1029-1035-1038-1041-1046-1028-1032-1026-1025-1031-1039-1036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</si>
  <si>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</si>
  <si>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</si>
  <si>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</si>
  <si>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</si>
  <si>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</si>
  <si>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</si>
  <si>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</si>
  <si>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</si>
  <si>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</si>
  <si>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</si>
  <si>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ΦΑΛΑΡΑ</t>
  </si>
  <si>
    <t>ΒΑΣΙΛΙΚΗ</t>
  </si>
  <si>
    <t>Χ877972</t>
  </si>
  <si>
    <t>793,1</t>
  </si>
  <si>
    <t>1601,1</t>
  </si>
  <si>
    <t>1033-1034-1044-1029-1032-1035-1037-1038-1041-1042-1045-1046</t>
  </si>
  <si>
    <t>ΤΣΟΥΤΣΑΝΗ</t>
  </si>
  <si>
    <t>ΡΑΧΗΛ</t>
  </si>
  <si>
    <t>ΣΑΒΒΑΣ</t>
  </si>
  <si>
    <t>ΑΚ653583</t>
  </si>
  <si>
    <t>1038-1060-1045-1044-1046-1028-1025-1026-1027-1029-1032-1041-1034-1035-1036-1037-1042-1043-1033-1030-1039-1051-1052-1054-1055-1056-1059-1062-1064-1066-1050-1009</t>
  </si>
  <si>
    <t>ΖΗΚΟΥ</t>
  </si>
  <si>
    <t>ΑΙ870741</t>
  </si>
  <si>
    <t>773,3</t>
  </si>
  <si>
    <t>1591,3</t>
  </si>
  <si>
    <t>1037-1034-1033-1042-1030-1025-1043-1045-1035-1027-1029-1041-1032-1028-1026</t>
  </si>
  <si>
    <t>ΠΟΥΤΟΓΛΙΔΗΣ</t>
  </si>
  <si>
    <t>ΑΕ334760</t>
  </si>
  <si>
    <t>760,1</t>
  </si>
  <si>
    <t>1590,1</t>
  </si>
  <si>
    <t>1037-1034-1033-1030-1035-1006-1044-1042-1043-1025-1038-1041-1045-1029-1027-1005-1009-1026-1028-1032-1046</t>
  </si>
  <si>
    <t>ΔΗΜΗΤΡΙΑΔΟΥ</t>
  </si>
  <si>
    <t>ΑΝΝΑ</t>
  </si>
  <si>
    <t>ΣΤΕΛΙΟΣ</t>
  </si>
  <si>
    <t>ΑΗ894032</t>
  </si>
  <si>
    <t>1033-1042-1037-1034-1030-1035-1025-1027-1045-1031-1046-1026-1032-1028-1029-1041-1036</t>
  </si>
  <si>
    <t>ΤΕΛΛΙΟΣ</t>
  </si>
  <si>
    <t>ΑΝ315596</t>
  </si>
  <si>
    <t>1044-1021-1040-1045-1033-1034-1037-1042-1027-1029-1043-1035-1030-1025-1005</t>
  </si>
  <si>
    <t>ΒΑΛΑΗΣ</t>
  </si>
  <si>
    <t>ΑΚ423403</t>
  </si>
  <si>
    <t>784,3</t>
  </si>
  <si>
    <t>1572,3</t>
  </si>
  <si>
    <t>1037-1042-1033-1034-1026-1028-1027-1029-1032-1035-1045-1038-1041-1025-1030-1031-1043-1039-1036</t>
  </si>
  <si>
    <t>ΠΕΡΗΦΑΝΟΣ</t>
  </si>
  <si>
    <t>ΑΙ989310</t>
  </si>
  <si>
    <t>711,7</t>
  </si>
  <si>
    <t>1569,7</t>
  </si>
  <si>
    <t>1029-1027</t>
  </si>
  <si>
    <t>ΠΟΥΡΝΑΡΑΣ</t>
  </si>
  <si>
    <t>ΑΓΑΘΟΚΛΗΣ</t>
  </si>
  <si>
    <t>Φ160570</t>
  </si>
  <si>
    <t>976,8</t>
  </si>
  <si>
    <t>1567,8</t>
  </si>
  <si>
    <t>1034-1033-1027-1042-1035-1037-1044-1029-1045-1038-1041-1028-1046-1032-1026-1043-1030-1025-1039-1031-1036</t>
  </si>
  <si>
    <t>ΧΑΡΙΤΑΚΗΣ</t>
  </si>
  <si>
    <t>ΑΚ3367846</t>
  </si>
  <si>
    <t>749,1</t>
  </si>
  <si>
    <t>1567,1</t>
  </si>
  <si>
    <t>1032-1026-1028-1046-1027-1029-1031-1041-1038-1045-1040-1037-1030-1042-1035-1043-1039-1005-1034-1033-1044-1021-1025-1036</t>
  </si>
  <si>
    <t>Ξ761828</t>
  </si>
  <si>
    <t>1042-1034-1033-1043-1035-1030-1044-1040-1037-1021-1045-1027-1029-1025</t>
  </si>
  <si>
    <t>ΓΚΑΤΖΙΟΥΡΑ</t>
  </si>
  <si>
    <t>Φ275421</t>
  </si>
  <si>
    <t>1561,6</t>
  </si>
  <si>
    <t>1037-1034-1042-1035-1027-1029-1045-1041-1038-1026-1032-1028</t>
  </si>
  <si>
    <t>ΚΑΡΑΒΙΑ</t>
  </si>
  <si>
    <t>ΕΜΑΝΟΥΕΛΑ ΑΝΝΑ ΜΑΡΙΑ</t>
  </si>
  <si>
    <t>ΑΙ761967</t>
  </si>
  <si>
    <t>822,8</t>
  </si>
  <si>
    <t>1560,8</t>
  </si>
  <si>
    <t>1005-1036-1039-1035-1031-1042-1043-1044-1045-1037-1041-1038-1026-1027-1028-1029-1032-1033-1034-1025</t>
  </si>
  <si>
    <t>ΒΑΛΑΒΑΝΗΣ</t>
  </si>
  <si>
    <t>ΝΙΚΗΤΑΣ</t>
  </si>
  <si>
    <t>ΑΕ309307</t>
  </si>
  <si>
    <t>1551,6</t>
  </si>
  <si>
    <t>1042-1040-1044-1033-1034-1045-1030-1027-1043-1035-1038-1005-1029-1041-1025-1046-1028-1026-1032-1037-1031-1039-1036</t>
  </si>
  <si>
    <t>ΘΕΟΔΩΡΟΥ</t>
  </si>
  <si>
    <t>ΟΡΕΣΤΗΣ</t>
  </si>
  <si>
    <t>ΑΗ239931</t>
  </si>
  <si>
    <t>1547,9</t>
  </si>
  <si>
    <t>1046-1028-1032-1033-1034-1009-1040-1038-1027-1031-1044-1041-1025-1035-1039-1045-1043-1030-1037-1029-1042-1026-1036</t>
  </si>
  <si>
    <t>ΜΠΟΥΤΖΙΚΟΥΔΗ</t>
  </si>
  <si>
    <t>ΑΖ006353</t>
  </si>
  <si>
    <t>1544,6</t>
  </si>
  <si>
    <t>1027-1038-1029-1005-1041-1040-1045-1021-1044-1046-1031-1028-1026-1032-1025-1034-1033-1035-1042-1037-1043-1030-1039-1036</t>
  </si>
  <si>
    <t>ΚΑΡΑΚΟΥΣΗΣ</t>
  </si>
  <si>
    <t>Χ188361</t>
  </si>
  <si>
    <t>1542,3</t>
  </si>
  <si>
    <t>1029-1027-1031-1033-1034-1045-1041-1042-1043-1035-1037-1030-1026-1028-1032-1025-1036</t>
  </si>
  <si>
    <t>ΚΑΡΑΒΙΑΣ</t>
  </si>
  <si>
    <t>ΑΗ218883</t>
  </si>
  <si>
    <t>815,1</t>
  </si>
  <si>
    <t>1542,1</t>
  </si>
  <si>
    <t>1027-1029-1045-1041-1025-1028-1026-1032-1009-1033-1034-1037-1035-1042-1043-1030-1031-1036</t>
  </si>
  <si>
    <t>ΒΛΑΧΟΓΙΑΝΝΗΣ</t>
  </si>
  <si>
    <t>ΠΕΡΙΚΛΗΣ</t>
  </si>
  <si>
    <t>ΑΖ886285</t>
  </si>
  <si>
    <t>1541,6</t>
  </si>
  <si>
    <t>1035-1034-1042-1045-1029-1043-1027-1037-1032-1041-1026-1028-1036-1025</t>
  </si>
  <si>
    <t>ΛΑΜΠΡΟΥ</t>
  </si>
  <si>
    <t>ΑΜ489856</t>
  </si>
  <si>
    <t>819,5</t>
  </si>
  <si>
    <t>1537,5</t>
  </si>
  <si>
    <t>1027-1029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</si>
  <si>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</si>
  <si>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</si>
  <si>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</si>
  <si>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</si>
  <si>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</si>
  <si>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ΑΝΑΣΤΑΣΙΟΥ</t>
  </si>
  <si>
    <t>ΦΩΤΕΙΝΗ</t>
  </si>
  <si>
    <t>ΑΚ260467</t>
  </si>
  <si>
    <t>735,9</t>
  </si>
  <si>
    <t>1523,9</t>
  </si>
  <si>
    <t>1034-1033-1044-1042-1035-1030-1037-1043-1045-1027-1029-1038-1041-1046-1026-1032-1028-1031-1025-1036-1039</t>
  </si>
  <si>
    <t>ΚΟΝΤΑΣ</t>
  </si>
  <si>
    <t>ΑΜ296152</t>
  </si>
  <si>
    <t>702,9</t>
  </si>
  <si>
    <t>1520,9</t>
  </si>
  <si>
    <t>1043-1042-1041-1037-1035-1034-1033-1032-1029-1028-1027-1026-1045</t>
  </si>
  <si>
    <t>ΒΡΑΝΑΚΗΣ</t>
  </si>
  <si>
    <t>ΑΕ153744</t>
  </si>
  <si>
    <t>1520,3</t>
  </si>
  <si>
    <t>1028-1046-1032-1026-1038-1027-1029-1005</t>
  </si>
  <si>
    <t>ΤΣΙΑΡΑΣ</t>
  </si>
  <si>
    <t>ΑΕ318015</t>
  </si>
  <si>
    <t>669,9</t>
  </si>
  <si>
    <t>1517,9</t>
  </si>
  <si>
    <t>1027-1029-1035-1037-1042-1045</t>
  </si>
  <si>
    <t>ΙΩΑΝΝΗΣ - ΑΡΙΣΤΕΙΔΗΣ</t>
  </si>
  <si>
    <t>Π325814</t>
  </si>
  <si>
    <t>727,1</t>
  </si>
  <si>
    <t>1515,1</t>
  </si>
  <si>
    <t>1032-1026-1028-1046-1038-1027-1005-1041-1045-1029-1033-1034-1035-1037-1042-1044</t>
  </si>
  <si>
    <t>ΤΣΟΥΚΑΣ</t>
  </si>
  <si>
    <t>1513,5</t>
  </si>
  <si>
    <t>1037-1038-1040-1041-1034-1033-1029-1027-1026-1032-1028-1042-1035-1044-1045-1046-1043-1025-1030-1031-1039-1036</t>
  </si>
  <si>
    <t>ΒΑΛΕΡΙΑΝΟΥ</t>
  </si>
  <si>
    <t>ΚΥΡΙΑΚΗ</t>
  </si>
  <si>
    <t>ΑΥΓΟΥΣΤΙΝΟΣ</t>
  </si>
  <si>
    <t>ΑΕ699033</t>
  </si>
  <si>
    <t>710,6</t>
  </si>
  <si>
    <t>1506,6</t>
  </si>
  <si>
    <t>1033-1034-1030-1037-1042-1035-1043-1044-1045-1026-1032-1046-1025-1039-1031-1028-1027-1029-1038-1041-1036</t>
  </si>
  <si>
    <t>ΚΩΤΣΙΔΗΣ</t>
  </si>
  <si>
    <t>ΑΑ408101</t>
  </si>
  <si>
    <t>731,5</t>
  </si>
  <si>
    <t>1489,5</t>
  </si>
  <si>
    <t>1033-1034-1042-1037-1035-1043-1030-1025-1046-1026-1032-1028-1027-1029-1044-1045-1031-1039-1038-1041-1036</t>
  </si>
  <si>
    <t>ΛΑΔΟΠΟΥΛΟΣ</t>
  </si>
  <si>
    <t>ΑΖ276035</t>
  </si>
  <si>
    <t>820,6</t>
  </si>
  <si>
    <t>1478,6</t>
  </si>
  <si>
    <t>1045-1044-1033-1034-1027-1042-1038-1046-1025-1032-1043-1028-1029-1041-1030-1005-1035-1031-1039-1026-1036-1037</t>
  </si>
  <si>
    <t>ΡΟΜΟΣΙΟΣ</t>
  </si>
  <si>
    <t>ΑΖ648968</t>
  </si>
  <si>
    <t>1477,4</t>
  </si>
  <si>
    <t>1034-1033-1037-1042-1035-1044-1040-1046-1038-1045-1027-1029-1041-1028-1030-1043-1039-1031-1025-1036-1026-1032</t>
  </si>
  <si>
    <t>ΡΟΔΟΠΟΥΛΟΣ</t>
  </si>
  <si>
    <t>ΙΓΝΑΤΙΟΣ</t>
  </si>
  <si>
    <t>Χ408998</t>
  </si>
  <si>
    <t>1474,1</t>
  </si>
  <si>
    <t>1040-1033-1034-1027-1029-1038-1042-1044-1021-1035-1045-1043-1037-1041-1030-1031-1025-1032-1026-1046-1028-1039-1036</t>
  </si>
  <si>
    <t>ΝΙΑΡΟΣ</t>
  </si>
  <si>
    <t>ΑΙ813434</t>
  </si>
  <si>
    <t>1470,9</t>
  </si>
  <si>
    <t>1044-1040-1033-1034-1030-1025-1037-1027-1021-1029-1038-1035-1043-1042-1041-1045-1031-1046-1028-1032-1039-1036-1026</t>
  </si>
  <si>
    <t>ΚΑΤΣΙΑΝΑ</t>
  </si>
  <si>
    <t>ΕΛΕΝΗ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</si>
  <si>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</si>
  <si>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</si>
  <si>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</si>
  <si>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ΑΘΑΝΑΣΙΟΥ</t>
  </si>
  <si>
    <t>ΑΕ984896</t>
  </si>
  <si>
    <t>716,1</t>
  </si>
  <si>
    <t>1456,1</t>
  </si>
  <si>
    <t>1029-1045-1037-1042</t>
  </si>
  <si>
    <t>ΚΑΖΑΝΤΖΗ</t>
  </si>
  <si>
    <t>AΓΓΕΛΙΚΗ</t>
  </si>
  <si>
    <t>Χ914193</t>
  </si>
  <si>
    <t>1450,3</t>
  </si>
  <si>
    <t>1042-1044-1040-1033-1034-1030-1035-1025-1021-1043-1005-1027-1029</t>
  </si>
  <si>
    <t>ΚΑΡΑΓΙΑΝΝΗΣ</t>
  </si>
  <si>
    <t>ΑΙ294302</t>
  </si>
  <si>
    <t>1044-1034-1035-1033-1041-1042-1037-1045-1038-1027-1026-1028-1032-1046-1029-1043-1030-1031-1025-1039-1036</t>
  </si>
  <si>
    <t>ΠΑΠΑΙΩΑΝΝΟΥ</t>
  </si>
  <si>
    <t>ΑΙ299123</t>
  </si>
  <si>
    <t>828,3</t>
  </si>
  <si>
    <t>1446,3</t>
  </si>
  <si>
    <t>1034-1033-1046-1026-1032-1028-1029-1043-1025-1030-1035-1041-1045-1037-1042-1036</t>
  </si>
  <si>
    <t>ΒΕΛΝΙΔΟΥ</t>
  </si>
  <si>
    <t>ΑΗ348115</t>
  </si>
  <si>
    <t>866,8</t>
  </si>
  <si>
    <t>1443,8</t>
  </si>
  <si>
    <t>1043-1033-1034-1035-1042-1037-1045-1027-1029-1025-1041-1032-1028-1026-1030-1031-1036</t>
  </si>
  <si>
    <t>ΤΣΙΑΡΑ</t>
  </si>
  <si>
    <t>ΑΓΑΘΑΓΓΕΛΟΣ</t>
  </si>
  <si>
    <t>Φ332369</t>
  </si>
  <si>
    <t>1044-1027-1033-1034-1037-1035-1038-1041-1045-1046-1026-1032-1028-1029-1042-1025-1031-1039-1030-1043-1036</t>
  </si>
  <si>
    <t>ΝΙΚΟΔΕΛΛΗΣ</t>
  </si>
  <si>
    <t>ΑΝ901489</t>
  </si>
  <si>
    <t>734,8</t>
  </si>
  <si>
    <t>1442,8</t>
  </si>
  <si>
    <t>1042-1033-1034-1030-1043-1040-1037-1045-1035-1027-1029-1031-1025-1041-1028-1032-1026-1036</t>
  </si>
  <si>
    <t>ΚΡΟΚΟΣ</t>
  </si>
  <si>
    <t>ΑΒ582774</t>
  </si>
  <si>
    <t>1438,6</t>
  </si>
  <si>
    <t>ΑΖ393444</t>
  </si>
  <si>
    <t>1035-1043-1034-1033-1030-1042-1037-1045-1027-1029-1028-1032-1026-1039-1025-1041-1031-1036</t>
  </si>
  <si>
    <t>ΝΑΚΟΥ</t>
  </si>
  <si>
    <t>Φ337544</t>
  </si>
  <si>
    <t>1428,7</t>
  </si>
  <si>
    <t>1045-1027-1029-1034-1040-1021-1042-1037-1044</t>
  </si>
  <si>
    <t>ΠΑΠΑΖΟΓΛΟΥ</t>
  </si>
  <si>
    <t>ΤΡΙΑΝΤΑΦΥΛΛΙΑ</t>
  </si>
  <si>
    <t>ΑΖ420099</t>
  </si>
  <si>
    <t>1424,3</t>
  </si>
  <si>
    <t>1028-1046-1026-1032-1033-1034-1035-1045-1027-1029-1037-1041-1042</t>
  </si>
  <si>
    <t>ΚΟΥΤΡΑΣ</t>
  </si>
  <si>
    <t>ΑΗ898266</t>
  </si>
  <si>
    <t>1421,9</t>
  </si>
  <si>
    <t>1035-1046-1025-1036-1041-1042-1043-1044-1045-1021-1026-1027-1028-1029-1030-1031-1032-1037-1038</t>
  </si>
  <si>
    <t>ΣΙΖΙΟΠΚΟΣ</t>
  </si>
  <si>
    <t>ΑΑ237008</t>
  </si>
  <si>
    <t>1421,4</t>
  </si>
  <si>
    <t>1034-1033-1042-1037-1030-1035-1043-1044-1045-1027-1029-1041-1038-1025-1028-1046-1039-1026-1032-1031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</si>
  <si>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</si>
  <si>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</si>
  <si>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</si>
  <si>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</si>
  <si>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</si>
  <si>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</si>
  <si>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</si>
  <si>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</si>
  <si>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ΒΑΡΟΥΣΙΑΔΟΥ</t>
  </si>
  <si>
    <t>ΜΑΡΘΑ</t>
  </si>
  <si>
    <t>ΑΖ151495</t>
  </si>
  <si>
    <t>1409,7</t>
  </si>
  <si>
    <t>1033-1034-1043-1042-1030-1037-1035-1040-1044-1045-1029-1027-1025-1046-1026-1032-1028-1038-1041-1031-1036</t>
  </si>
  <si>
    <t>ΑΡΑΒΑΝΤΙΝΟΣ ΚΑΡΛΑΤΟΣ</t>
  </si>
  <si>
    <t>ΓΕΡΑΣΙΜΟΣ</t>
  </si>
  <si>
    <t>ΑΜ235726</t>
  </si>
  <si>
    <t>1407,8</t>
  </si>
  <si>
    <t>1025-1028-1026-1032-1037-1041-1042-1043-1035-1031-1030-1029-1027-1033-1034-1045-1036</t>
  </si>
  <si>
    <t>ΚΥΡΑΤΖΟΓΛΟΥ</t>
  </si>
  <si>
    <t>ΑΝΝΑ ΧΡΙΣΤΙΝΑ</t>
  </si>
  <si>
    <t>ΕΥΣΤΑΘΙΟΣ</t>
  </si>
  <si>
    <t>Π413934</t>
  </si>
  <si>
    <t>688,6</t>
  </si>
  <si>
    <t>1406,6</t>
  </si>
  <si>
    <t>1034-1033-1042-1035-1037-1044-1041-1045-1038-1026-1032-1027-1029-1028</t>
  </si>
  <si>
    <t>ΓΚΡΙΓΚΑΣ</t>
  </si>
  <si>
    <t>ΑΜ826054</t>
  </si>
  <si>
    <t>1026-1027-1028-1029-1030-1031-1032-1033-1034-1035-1036-1037-1040-1041-1042-1043-1045-1046</t>
  </si>
  <si>
    <t>ΣΠΥΡΟΠΟΥΛΟΣ</t>
  </si>
  <si>
    <t>ΑΕ701778</t>
  </si>
  <si>
    <t>1402,3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</si>
  <si>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</si>
  <si>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</si>
  <si>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</si>
  <si>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</si>
  <si>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</si>
  <si>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1400,6</t>
  </si>
  <si>
    <t>1033-1034-1035-1042-1037-1025-1027-1029-1038-1045-1041-1026-1028</t>
  </si>
  <si>
    <t>ΜΑΡΜΑΓΓΕΛΟΣ</t>
  </si>
  <si>
    <t>ΑΚ873711</t>
  </si>
  <si>
    <t>1397,9</t>
  </si>
  <si>
    <t>1033-1034-1030-1042-1037-1040-1043-1035-1025-1029-1027-1045</t>
  </si>
  <si>
    <t>ΚΑΛΥΒΑΣ</t>
  </si>
  <si>
    <t>ΑΗ480015</t>
  </si>
  <si>
    <t>778,8</t>
  </si>
  <si>
    <t>1396,8</t>
  </si>
  <si>
    <t>1045-1035-1033-1034-1032-1026-1025-1028-1027-1029-1042</t>
  </si>
  <si>
    <t>ΚΑΡΡΑΣ</t>
  </si>
  <si>
    <t>ΑΚ309065</t>
  </si>
  <si>
    <t>675,4</t>
  </si>
  <si>
    <t>1393,4</t>
  </si>
  <si>
    <t>1034-1033-1046-1026-1035-1042-1028-1027-1038-1045-1044-1029-1037-1032-1041-1039-1043-1030-1025-1031</t>
  </si>
  <si>
    <t>ΚΟΡΩΝΗΣ</t>
  </si>
  <si>
    <t>Ρ854265</t>
  </si>
  <si>
    <t>774,4</t>
  </si>
  <si>
    <t>1390,4</t>
  </si>
  <si>
    <t>1045-1029-1038-1041-1032-1027-1028</t>
  </si>
  <si>
    <t>ΚΟΥΤΡΑΚΗΣ</t>
  </si>
  <si>
    <t>ΑΒ480790</t>
  </si>
  <si>
    <t>768,9</t>
  </si>
  <si>
    <t>1386,9</t>
  </si>
  <si>
    <t>1032-1026-1028-1046-1027-1029-1045-1041-1034-1035-1037-1042-1025-1044-1036-1031-1030-1033-1038-1040-1039-1043</t>
  </si>
  <si>
    <t>ΣΒΕΝΤΖΟΥΡΗΣ</t>
  </si>
  <si>
    <t>ΑΜ390987</t>
  </si>
  <si>
    <t>1385,9</t>
  </si>
  <si>
    <t>1021-1014-1044-1040-1042-1045-1029-1027-1020-1005-1016-1033-1034-1030-1037-1043-1023-1012-1035-1013-1038-1041-1025-1031-1010-1017-1022-1018-1019-1046-1011-1026-1032-1028-1015-1039-1036</t>
  </si>
  <si>
    <t>ΚΟΣΜΙΔΗΣ</t>
  </si>
  <si>
    <t>ΑΗ293725</t>
  </si>
  <si>
    <t>1037-1059-1030-1034-1035-1042-1043-1045-1027-1029-1056-1064-1025-1041-1026-1032-1028-1051-1052-1009-1066-1036</t>
  </si>
  <si>
    <t>ΜΑΣΤΟΡΑΚΗΣ</t>
  </si>
  <si>
    <t>Σ934720</t>
  </si>
  <si>
    <t>1371,9</t>
  </si>
  <si>
    <t>1042-1045-1044-1027-1029-1030-1026-1032-1028-1046-1035-1043-1034-1039-1036-1037-1038-1041</t>
  </si>
  <si>
    <t>ΓΚΑΜΠΕΣΗ</t>
  </si>
  <si>
    <t>ΑΒ863381</t>
  </si>
  <si>
    <t>1370,8</t>
  </si>
  <si>
    <t>1037-1034-1033-1042-1044-1035-1040-1045-1027-1029-1038-1026-1032-1028-1046-1021-1025-1043-1031</t>
  </si>
  <si>
    <t>ΓΕΩΡΓΙΟΥ</t>
  </si>
  <si>
    <t>ΘΩΜΑΣ</t>
  </si>
  <si>
    <t>ΑΚ431269</t>
  </si>
  <si>
    <t>721,6</t>
  </si>
  <si>
    <t>1369,6</t>
  </si>
  <si>
    <t>1044-1040-1027-1029-1038-1026-1030-1031-1032-1033-1034-1035-1036-1028-1025-1041-1042-1043-1021-1045-1046</t>
  </si>
  <si>
    <t>ΚΑΛΟΓΗΡΟΣ</t>
  </si>
  <si>
    <t>ΑΗ273303</t>
  </si>
  <si>
    <t>746,9</t>
  </si>
  <si>
    <t>1364,9</t>
  </si>
  <si>
    <t>1029-1026-1027-1028-1032-1034-1035-1037-1041-1042-1045</t>
  </si>
  <si>
    <t>ΗΛΙΑΚΗΣ</t>
  </si>
  <si>
    <t>Χ806928</t>
  </si>
  <si>
    <t>755,7</t>
  </si>
  <si>
    <t>1364,7</t>
  </si>
  <si>
    <t>1038-1044-1027-1034-1033-1029-1041-1045-1028-1046-1026-1032-1031-1042-1039-1036-1035-1025-1030-1037-1043</t>
  </si>
  <si>
    <t>ΠΑΠΑΝΔΡΙΤΣΑΣ</t>
  </si>
  <si>
    <t>ΑΖ787450</t>
  </si>
  <si>
    <t>741,4</t>
  </si>
  <si>
    <t>1359,4</t>
  </si>
  <si>
    <t>1042-1033-1034-1037-1032-1035-1029-1041</t>
  </si>
  <si>
    <t>ΚΑΡΑΓΙΑΝΝΗ</t>
  </si>
  <si>
    <t>ΜΑΡΙΑΝΘΗ</t>
  </si>
  <si>
    <t>ΜΑΥΡΟΥΔΗΣ</t>
  </si>
  <si>
    <t>ΑΚ980738</t>
  </si>
  <si>
    <t>1353,9</t>
  </si>
  <si>
    <t>1034-1035-1037-1046-1028-1026-1032-1027-1029-1041-1045-1042</t>
  </si>
  <si>
    <t>ΠΑΠΑΝΙΚΟΛΑΟΥ</t>
  </si>
  <si>
    <t>ΑΚ341546</t>
  </si>
  <si>
    <t>1349,6</t>
  </si>
  <si>
    <t>1046-1038-1027-1044-1041-1026-1028-1029-1032-1033-1034-1035-1037-1042-1045-1036-1043-1025-1031-1030-1039-1005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</si>
  <si>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</si>
  <si>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</si>
  <si>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</si>
  <si>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</si>
  <si>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</si>
  <si>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ΑΖ482552</t>
  </si>
  <si>
    <t>1346,7</t>
  </si>
  <si>
    <t>1029-1027-1025-1026-1028-1030-1031-1032-1033-1034-1035-1036-1037-1041-1042-1043-1045</t>
  </si>
  <si>
    <t>ΚΟΚΚΑΛΑΣ</t>
  </si>
  <si>
    <t>ΑΙ595929</t>
  </si>
  <si>
    <t>728,2</t>
  </si>
  <si>
    <t>1346,2</t>
  </si>
  <si>
    <t>ΤΖΑΝΕΛΛΟΥ</t>
  </si>
  <si>
    <t>Π916856</t>
  </si>
  <si>
    <t>1345,1</t>
  </si>
  <si>
    <t>1027-1029-1045-1034-1041-1032-1026-1028-1035-1043-1030-1025</t>
  </si>
  <si>
    <t>ΚΑΛΟΔΗΜΙΔΗΣ</t>
  </si>
  <si>
    <t>ΑΖ423423</t>
  </si>
  <si>
    <t>684,2</t>
  </si>
  <si>
    <t>1334,2</t>
  </si>
  <si>
    <t>1036-1031-1032-1026-1028-1025-1041-1029-1027-1035-1042-1030-1043-1033-1034-1045-1037</t>
  </si>
  <si>
    <t>ΚΑΡΑΔΗΜΟΥ</t>
  </si>
  <si>
    <t>ΑΙ350880</t>
  </si>
  <si>
    <t>1330,8</t>
  </si>
  <si>
    <t>1026-1028-1032-1037-1042-1046-1035-1029-1030-1031-1033-1034-1027-1041-1043-1045-1025-1036</t>
  </si>
  <si>
    <t>ΠΑΝΑΓΙΩΤΟΠΟΥΛΟΣ</t>
  </si>
  <si>
    <t>ΑΙ475821</t>
  </si>
  <si>
    <t>707,3</t>
  </si>
  <si>
    <t>1325,3</t>
  </si>
  <si>
    <t>1036-1045-1032-1040-1031-1041-1042-1035-1028-1026-1025-1029-1037-1033-1034-1027-1043-1030</t>
  </si>
  <si>
    <t>ΔΗΜΗΤΡΙΑΔΗΣ</t>
  </si>
  <si>
    <t>ΑΖ381190</t>
  </si>
  <si>
    <t>740,3</t>
  </si>
  <si>
    <t>1321,3</t>
  </si>
  <si>
    <t>1035-1043-1034-1030-1033-1042-1037-1044-1027-1029-1045-1038-1041-1005-1046-1039-1032-1026-1028-1025-1031-1036</t>
  </si>
  <si>
    <t>ΡΕΡΡΕΣ</t>
  </si>
  <si>
    <t>ΑΖ485794</t>
  </si>
  <si>
    <t>699,6</t>
  </si>
  <si>
    <t>1317,6</t>
  </si>
  <si>
    <t>ΦΟΥΝΤΑΣ</t>
  </si>
  <si>
    <t>ΟΥΑΣΙΓΚΤΩΝ</t>
  </si>
  <si>
    <t>ΑΜ268667</t>
  </si>
  <si>
    <t>695,2</t>
  </si>
  <si>
    <t>1313,2</t>
  </si>
  <si>
    <t>1034-1033-1043-1035-1042-1030-1046-1028-1026-1032-1025-1044-1031-1027-1039-1036-1029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</si>
  <si>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</si>
  <si>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</si>
  <si>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</si>
  <si>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</si>
  <si>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</si>
  <si>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ΠΑΝΤΑΖΗΣ</t>
  </si>
  <si>
    <t>ΣΩΚΡΑΤΗΣ</t>
  </si>
  <si>
    <t>Ν804921</t>
  </si>
  <si>
    <t>691,9</t>
  </si>
  <si>
    <t>1309,9</t>
  </si>
  <si>
    <t>1026-1027-1028-1029-1034-1035-1036-1041-1042-1043-1045-1046</t>
  </si>
  <si>
    <t>ΜΑΥΡΟΓΟΝΑΤΟΣ</t>
  </si>
  <si>
    <t>ΑΕ817608</t>
  </si>
  <si>
    <t>651,2</t>
  </si>
  <si>
    <t>1309,2</t>
  </si>
  <si>
    <t>1031-1039-1025-1046-1028-1032-1026-1037-1027-1029-1030-1035-1036-1042-1041-1044-1043-1033-1034-1045-1038</t>
  </si>
  <si>
    <t>ΛΙΟΛΙΟΣ</t>
  </si>
  <si>
    <t>ΑΖ829445</t>
  </si>
  <si>
    <t>1308,8</t>
  </si>
  <si>
    <t>1030-1042-1034-1033-1037-1035-1043-1045-1041-1027-1026-1032-1028-1029-1031-1025-1036</t>
  </si>
  <si>
    <t>ΚΩΣΤΑΚΗΣ</t>
  </si>
  <si>
    <t>877,8</t>
  </si>
  <si>
    <t>1306,8</t>
  </si>
  <si>
    <t>1032-1009-1026-1028-1027-1029-1052-1051-1060-1033-1034-1055-1045-1041-1042-1064-1035-1037-1056-1059</t>
  </si>
  <si>
    <t>ΤΖΑΝΗΣ</t>
  </si>
  <si>
    <t>ΑΖ806594</t>
  </si>
  <si>
    <t>1301,1</t>
  </si>
  <si>
    <t>1033-1034-1042-1037-1035-1040-1045-1029-1027-1041-1026-1028-1032</t>
  </si>
  <si>
    <t>ΧΑΙΝΑΣ</t>
  </si>
  <si>
    <t>ΣΤΑΜΑΤΗΣ</t>
  </si>
  <si>
    <t>ΑΗ484819</t>
  </si>
  <si>
    <t>ΣΑΛΟΥΣΤΡΟΣ</t>
  </si>
  <si>
    <t>ΕΥΤΥΧΙΟΣ</t>
  </si>
  <si>
    <t>Χ357056</t>
  </si>
  <si>
    <t>756,8</t>
  </si>
  <si>
    <t>1283,8</t>
  </si>
  <si>
    <t>1032-1026-1028-1041-1027-1029-1045-1042-1035-1037-1034-1025-1043-1036-1030</t>
  </si>
  <si>
    <t>ΚΑΠΤΣΙΑΝΟΥ</t>
  </si>
  <si>
    <t>ΔΗΜΗΤΡΑ</t>
  </si>
  <si>
    <t>Ρ909615</t>
  </si>
  <si>
    <t>808,5</t>
  </si>
  <si>
    <t>1281,5</t>
  </si>
  <si>
    <t>1029-1044-1045-1042-1033-1034-1035-1037-1038-1041-1032-1046-1043-1030-1031-1036-1039</t>
  </si>
  <si>
    <t>ΤΖΗΜΟΥΡΤΑΣ</t>
  </si>
  <si>
    <t>ΑΚ983598</t>
  </si>
  <si>
    <t>657,8</t>
  </si>
  <si>
    <t>1275,8</t>
  </si>
  <si>
    <t>1037-1041-1034-1027-1029-1035-1040-1045-1026-1028-1032-1046</t>
  </si>
  <si>
    <t>ΔΑΦΕΡΜΟΣ</t>
  </si>
  <si>
    <t>ΑΗ462132</t>
  </si>
  <si>
    <t>1259,5</t>
  </si>
  <si>
    <t>1028-1046-1032-1045-1027-1034-1033-1026-1005-1029-1030-1031-1035-1036-1037-1038-1039-1043-1044-1041-1042</t>
  </si>
  <si>
    <t>ΑΓΓΕΛΟΠΟΥΛΟΥ</t>
  </si>
  <si>
    <t>ΑΜ371507</t>
  </si>
  <si>
    <t>1205,1</t>
  </si>
  <si>
    <t>1042-1034-1045-1044-1040-1037-1030-1027-1029-1035-1041-1026-1028-1032</t>
  </si>
  <si>
    <t>ΖΥΜΒΡΑΓΑΚΗΣ</t>
  </si>
  <si>
    <t>ΓΕΩΡΓΙΟΣ-ΣΤΥΛΙΑΝΟΣ</t>
  </si>
  <si>
    <t>Χ993835</t>
  </si>
  <si>
    <t>949,3</t>
  </si>
  <si>
    <t>1203,3</t>
  </si>
  <si>
    <t>1028-1026-1032-1041-1027-1029-1045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</si>
  <si>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</si>
  <si>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</si>
  <si>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</si>
  <si>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</si>
  <si>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</si>
  <si>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ΡΟΥΣΣΗΣ</t>
  </si>
  <si>
    <t>Χ486324</t>
  </si>
  <si>
    <t>1191,8</t>
  </si>
  <si>
    <t>1046-1027-1038-1045-1044-1028-1035-1037-1033-1034-1031-1036-1039-1025-1026-1032-1029-1041-1042-1043-1030</t>
  </si>
  <si>
    <t>ΤΣΑΓΚΑΡΑΚΗΣ</t>
  </si>
  <si>
    <t>ΑΕ309524</t>
  </si>
  <si>
    <t>764,5</t>
  </si>
  <si>
    <t>1160,5</t>
  </si>
  <si>
    <t>1034-1033-1040-1044-1042-1037-1045-1035-1029-1030-1043-1027-1025-1038-1041-1046-1026-1032-1031-1039-1036</t>
  </si>
  <si>
    <t>ΚΟΝΤΟΧΡΗΣΤΟΣ</t>
  </si>
  <si>
    <t>ΑΑ060532</t>
  </si>
  <si>
    <t>1146,7</t>
  </si>
  <si>
    <t>1038-1027-1029-1045-1044-1041-1046</t>
  </si>
  <si>
    <t>ΜΑΡΚΟΥ</t>
  </si>
  <si>
    <t>Σ589264</t>
  </si>
  <si>
    <t>ΚΑΖΑΝΤΖΙΔΗΣ</t>
  </si>
  <si>
    <t>ΑΑ408649</t>
  </si>
  <si>
    <t>1132,2</t>
  </si>
  <si>
    <t>1037-1033-1034-1035-1021-1045-1046-1043-1042-1041-1025-1026-1027-1028-1029-1030-1031-1032</t>
  </si>
  <si>
    <t>ΑΝΑΓΝΩΣΤΟΥ</t>
  </si>
  <si>
    <t>Χ489135</t>
  </si>
  <si>
    <t>697,4</t>
  </si>
  <si>
    <t>1114,4</t>
  </si>
  <si>
    <t>1026-1027-1028-1029-1030-1031-1032-1033-1034-1035-1036-1037-1038-1039-1041-1042-1043-1044-1045-1046</t>
  </si>
  <si>
    <t>ΖΓΟΥΡΟΣ</t>
  </si>
  <si>
    <t>Τ378071</t>
  </si>
  <si>
    <t>694,1</t>
  </si>
  <si>
    <t>1112,1</t>
  </si>
  <si>
    <t>1037-1033-1034-1030-1026-1032-1046-1028-1025-1035-1043-1027-1029-1041-1042-1045-1031-1039-1036</t>
  </si>
  <si>
    <t>ΜΠΑΝΙΛΑ</t>
  </si>
  <si>
    <t>ΑΡΓΥΡΩ</t>
  </si>
  <si>
    <t>ΑΝ002106</t>
  </si>
  <si>
    <t>821,7</t>
  </si>
  <si>
    <t>1111,7</t>
  </si>
  <si>
    <t>1033-1034-1035-1037-1027-1042-1045-1026-1028-1032-1041-1029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</si>
  <si>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</si>
  <si>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</si>
  <si>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</si>
  <si>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</si>
  <si>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</si>
  <si>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ΒΑΣΙΛΟΠΟΥΛΟΣ</t>
  </si>
  <si>
    <t>ΚΙΜΩΝ</t>
  </si>
  <si>
    <t>ΑΖ239935</t>
  </si>
  <si>
    <t>706,2</t>
  </si>
  <si>
    <t>1078,2</t>
  </si>
  <si>
    <t>1044-1033-1034-1045-1035-1036-1037-1038-1039-1040-1041-1042-1043-1046-1032-1031-1030-1029-1028-1027-1026</t>
  </si>
  <si>
    <t>ΣΤΑΜΑΤΙΟΥ</t>
  </si>
  <si>
    <t>ΓΙΩΡΓΟΣ</t>
  </si>
  <si>
    <t>ΑΕ096282</t>
  </si>
  <si>
    <t>861,3</t>
  </si>
  <si>
    <t>1064,3</t>
  </si>
  <si>
    <t>ΜΠΕΤΑ</t>
  </si>
  <si>
    <t>ΑΒ850329</t>
  </si>
  <si>
    <t>1030,4</t>
  </si>
  <si>
    <t>1033-1034-1044-1042-1035-1046-1026-1028-1032-1045-1027-1029-1037-1038-1041-1005</t>
  </si>
  <si>
    <t>ΙΟΡΔΑΝΙΔΗΣ</t>
  </si>
  <si>
    <t>ΑΜ178339</t>
  </si>
  <si>
    <t>1006,4</t>
  </si>
  <si>
    <t>1046-1018-1017-1028-1029-1026-1032-1033-1034</t>
  </si>
  <si>
    <t>ΕΛΑΙΟΤΡΙΒΑΡΗ</t>
  </si>
  <si>
    <t>ΒΑΡΒΑΡΑ</t>
  </si>
  <si>
    <t>ΠΡΟΚΟΠΙΟΣ</t>
  </si>
  <si>
    <t>ΑΑ354303</t>
  </si>
  <si>
    <t>987,4</t>
  </si>
  <si>
    <t>ΣΟΥΛΕΛΕΣ</t>
  </si>
  <si>
    <t>ΑΒ384993</t>
  </si>
  <si>
    <t>977,6</t>
  </si>
  <si>
    <t>1025-1026-1027-1028-1029-1030-1031-1032-1033-1034-1035-1037-1038-1039-1040-1042-1041-1043-1044-1045-1046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</si>
  <si>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</si>
  <si>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</si>
  <si>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</si>
  <si>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</si>
  <si>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</si>
  <si>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</si>
  <si>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ΟΙΚΟΝΟΜΟΥ</t>
  </si>
  <si>
    <t>ΑΝ343749</t>
  </si>
  <si>
    <t>640,2</t>
  </si>
  <si>
    <t>962,2</t>
  </si>
  <si>
    <t>1044-1045-1025-1042-1037-1033-1034-1035-1038-1041-1039-1030-1046-1028-1026-1029-1027-1043-1032-1031-1036-1005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</si>
  <si>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</si>
  <si>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</si>
  <si>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</si>
  <si>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</si>
  <si>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Χ788831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</si>
  <si>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</si>
  <si>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</si>
  <si>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</si>
  <si>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</si>
  <si>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</si>
  <si>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ΑΓΑΠΟΥΛΑΚΗΣ</t>
  </si>
  <si>
    <t>ΑΙ306294</t>
  </si>
  <si>
    <t>754,6</t>
  </si>
  <si>
    <t>924,6</t>
  </si>
  <si>
    <t>1025-1026-1027-1028-1029-1030-1032-1034-1035-1036-1037-1041-1042-1043-1045-1046-1038-1039-1031</t>
  </si>
  <si>
    <t>ΓΙΩΤΗΣ</t>
  </si>
  <si>
    <t>ΑΗ702215</t>
  </si>
  <si>
    <t>910,4</t>
  </si>
  <si>
    <t>1032-1033-1028-1027-1029-1026-1034-1035-1037-1041-1042-1045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</si>
  <si>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</si>
  <si>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</si>
  <si>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</si>
  <si>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</si>
  <si>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</si>
  <si>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</si>
  <si>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ΚΑΡΚΑΝΤΙΛΙΔΗΣ</t>
  </si>
  <si>
    <t>ΔΙΑΜΑΝΤΗΣ</t>
  </si>
  <si>
    <t>ΑΙ984469</t>
  </si>
  <si>
    <t>876,5</t>
  </si>
  <si>
    <t>1021-1027-1029</t>
  </si>
  <si>
    <t>ΠΑΠΑΧΡΗΣΤΟΣ</t>
  </si>
  <si>
    <t>ΑΜ383773</t>
  </si>
  <si>
    <t>868,6</t>
  </si>
  <si>
    <t>1040-1044-1045-1042-1033-1027-1029-1030-1037-1032-1028-1046-1005</t>
  </si>
  <si>
    <t>ΦΟΛΤΟΠΟΥΛΟΣ</t>
  </si>
  <si>
    <t>ΑΗ786692</t>
  </si>
  <si>
    <t>667,7</t>
  </si>
  <si>
    <t>849,7</t>
  </si>
  <si>
    <t>1037-1033-1034-1042-1030-1043-1044-1035-1045-1041-1038-1027-1029-1005-1026-1025-1028-1031-1032-1039-1046</t>
  </si>
  <si>
    <t>ΚΑΡΥΟΦΥΛΛΗΣ</t>
  </si>
  <si>
    <t>Τ033493</t>
  </si>
  <si>
    <t>1038-1027-1029-1045-1041-1037-1030-1042-1044-1034-1033-1043-1035-1031-1039-1046-1028-1026-1032-1025-1036</t>
  </si>
  <si>
    <t>ΨΥΛΛΟΣ</t>
  </si>
  <si>
    <t>ΑΖ774652</t>
  </si>
  <si>
    <t>753,5</t>
  </si>
  <si>
    <t>823,5</t>
  </si>
  <si>
    <t>1040-1045-1027-1029-1044-1021-1033-1034</t>
  </si>
  <si>
    <t>ΜΠΟΥΝΤΙΝΟΣ</t>
  </si>
  <si>
    <t>Χ413392</t>
  </si>
  <si>
    <t>821,9</t>
  </si>
  <si>
    <t>1033-1034-1042-1037-1043-1035-1030-1045-1027-1029</t>
  </si>
  <si>
    <t>ΣΤΡΑΓΑΛΗ</t>
  </si>
  <si>
    <t>Χ977923</t>
  </si>
  <si>
    <t>811,9</t>
  </si>
  <si>
    <t>1033-1034-1045-1037-1032-1026-1028-1042-1041-1029-1027-1035-1025-1031-1036-1043-1030</t>
  </si>
  <si>
    <t>ΚΟΤΑΝΤΑΚΗ</t>
  </si>
  <si>
    <t>ΑΙ776326</t>
  </si>
  <si>
    <t>1033-1034-1027-1029-1045-1043-1042-1041-1037-1036-1035-1031-1030-1028-1026-1025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</si>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</sst>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407</v>
      </c>
      <c r="C8" t="s">
        <v>13</v>
      </c>
      <c r="D8" t="s">
        <v>14</v>
      </c>
      <c r="E8" t="s">
        <v>15</v>
      </c>
      <c r="F8" t="s">
        <v>16</v>
      </c>
      <c r="G8" t="str">
        <f>"201410007771"</f>
        <v>201410007771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81</v>
      </c>
      <c r="W8">
        <v>567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4758</v>
      </c>
      <c r="C10" t="s">
        <v>20</v>
      </c>
      <c r="D10" t="s">
        <v>15</v>
      </c>
      <c r="E10" t="s">
        <v>21</v>
      </c>
      <c r="F10" t="s">
        <v>22</v>
      </c>
      <c r="G10" t="str">
        <f>"00292484"</f>
        <v>00292484</v>
      </c>
      <c r="H10" t="s">
        <v>23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450</v>
      </c>
      <c r="C12" t="s">
        <v>26</v>
      </c>
      <c r="D12" t="s">
        <v>27</v>
      </c>
      <c r="E12" t="s">
        <v>28</v>
      </c>
      <c r="F12" t="s">
        <v>29</v>
      </c>
      <c r="G12" t="str">
        <f>"201503000290"</f>
        <v>201503000290</v>
      </c>
      <c r="H12" t="s">
        <v>30</v>
      </c>
      <c r="I12">
        <v>0</v>
      </c>
      <c r="J12">
        <v>0</v>
      </c>
      <c r="K12">
        <v>200</v>
      </c>
      <c r="L12">
        <v>200</v>
      </c>
      <c r="M12">
        <v>0</v>
      </c>
      <c r="N12">
        <v>70</v>
      </c>
      <c r="O12">
        <v>30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1218</v>
      </c>
      <c r="C14" t="s">
        <v>33</v>
      </c>
      <c r="D14" t="s">
        <v>34</v>
      </c>
      <c r="E14" t="s">
        <v>35</v>
      </c>
      <c r="F14" t="s">
        <v>36</v>
      </c>
      <c r="G14" t="str">
        <f>"201402007876"</f>
        <v>201402007876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5134</v>
      </c>
      <c r="C16" t="s">
        <v>40</v>
      </c>
      <c r="D16" t="s">
        <v>41</v>
      </c>
      <c r="E16" t="s">
        <v>42</v>
      </c>
      <c r="F16" t="s">
        <v>43</v>
      </c>
      <c r="G16" t="str">
        <f>"201402008515"</f>
        <v>201402008515</v>
      </c>
      <c r="H16" t="s">
        <v>44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45</v>
      </c>
    </row>
    <row r="17" spans="1:30" x14ac:dyDescent="0.25">
      <c r="H17" t="s">
        <v>46</v>
      </c>
    </row>
    <row r="18" spans="1:30" x14ac:dyDescent="0.25">
      <c r="A18">
        <v>6</v>
      </c>
      <c r="B18">
        <v>3058</v>
      </c>
      <c r="C18" t="s">
        <v>47</v>
      </c>
      <c r="D18" t="s">
        <v>48</v>
      </c>
      <c r="E18" t="s">
        <v>49</v>
      </c>
      <c r="F18" t="s">
        <v>50</v>
      </c>
      <c r="G18" t="str">
        <f>"201409003763"</f>
        <v>201409003763</v>
      </c>
      <c r="H18" t="s">
        <v>51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52</v>
      </c>
    </row>
    <row r="19" spans="1:30" x14ac:dyDescent="0.25">
      <c r="H19" t="s">
        <v>53</v>
      </c>
    </row>
    <row r="20" spans="1:30" x14ac:dyDescent="0.25">
      <c r="A20">
        <v>7</v>
      </c>
      <c r="B20">
        <v>3168</v>
      </c>
      <c r="C20" t="s">
        <v>54</v>
      </c>
      <c r="D20" t="s">
        <v>55</v>
      </c>
      <c r="E20" t="s">
        <v>41</v>
      </c>
      <c r="F20" t="s">
        <v>56</v>
      </c>
      <c r="G20" t="str">
        <f>"201407000159"</f>
        <v>201407000159</v>
      </c>
      <c r="H20" t="s">
        <v>57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58</v>
      </c>
    </row>
    <row r="21" spans="1:30" x14ac:dyDescent="0.25">
      <c r="H21" t="s">
        <v>59</v>
      </c>
    </row>
    <row r="22" spans="1:30" x14ac:dyDescent="0.25">
      <c r="A22">
        <v>8</v>
      </c>
      <c r="B22">
        <v>2125</v>
      </c>
      <c r="C22" t="s">
        <v>60</v>
      </c>
      <c r="D22" t="s">
        <v>42</v>
      </c>
      <c r="E22" t="s">
        <v>49</v>
      </c>
      <c r="F22" t="s">
        <v>61</v>
      </c>
      <c r="G22" t="str">
        <f>"201410008997"</f>
        <v>201410008997</v>
      </c>
      <c r="H22" t="s">
        <v>62</v>
      </c>
      <c r="I22">
        <v>0</v>
      </c>
      <c r="J22">
        <v>400</v>
      </c>
      <c r="K22">
        <v>0</v>
      </c>
      <c r="L22">
        <v>0</v>
      </c>
      <c r="M22">
        <v>100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63</v>
      </c>
    </row>
    <row r="23" spans="1:30" x14ac:dyDescent="0.25">
      <c r="H23" t="s">
        <v>64</v>
      </c>
    </row>
    <row r="24" spans="1:30" x14ac:dyDescent="0.25">
      <c r="A24">
        <v>9</v>
      </c>
      <c r="B24">
        <v>898</v>
      </c>
      <c r="C24" t="s">
        <v>65</v>
      </c>
      <c r="D24" t="s">
        <v>42</v>
      </c>
      <c r="E24" t="s">
        <v>66</v>
      </c>
      <c r="F24" t="s">
        <v>67</v>
      </c>
      <c r="G24" t="str">
        <f>"200802011088"</f>
        <v>200802011088</v>
      </c>
      <c r="H24" t="s">
        <v>68</v>
      </c>
      <c r="I24">
        <v>0</v>
      </c>
      <c r="J24">
        <v>0</v>
      </c>
      <c r="K24">
        <v>0</v>
      </c>
      <c r="L24">
        <v>260</v>
      </c>
      <c r="M24">
        <v>0</v>
      </c>
      <c r="N24">
        <v>70</v>
      </c>
      <c r="O24">
        <v>30</v>
      </c>
      <c r="P24">
        <v>0</v>
      </c>
      <c r="Q24">
        <v>70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69</v>
      </c>
    </row>
    <row r="25" spans="1:30" x14ac:dyDescent="0.25">
      <c r="H25" t="s">
        <v>70</v>
      </c>
    </row>
    <row r="26" spans="1:30" x14ac:dyDescent="0.25">
      <c r="A26">
        <v>10</v>
      </c>
      <c r="B26">
        <v>330</v>
      </c>
      <c r="C26" t="s">
        <v>71</v>
      </c>
      <c r="D26" t="s">
        <v>72</v>
      </c>
      <c r="E26" t="s">
        <v>42</v>
      </c>
      <c r="F26" t="s">
        <v>73</v>
      </c>
      <c r="G26" t="str">
        <f>"00151976"</f>
        <v>00151976</v>
      </c>
      <c r="H26" t="s">
        <v>74</v>
      </c>
      <c r="I26">
        <v>0</v>
      </c>
      <c r="J26">
        <v>400</v>
      </c>
      <c r="K26">
        <v>0</v>
      </c>
      <c r="L26">
        <v>200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75</v>
      </c>
    </row>
    <row r="27" spans="1:30" x14ac:dyDescent="0.25">
      <c r="H27" t="s">
        <v>76</v>
      </c>
    </row>
    <row r="28" spans="1:30" x14ac:dyDescent="0.25">
      <c r="A28">
        <v>11</v>
      </c>
      <c r="B28">
        <v>455</v>
      </c>
      <c r="C28" t="s">
        <v>77</v>
      </c>
      <c r="D28" t="s">
        <v>78</v>
      </c>
      <c r="E28" t="s">
        <v>42</v>
      </c>
      <c r="F28" t="s">
        <v>79</v>
      </c>
      <c r="G28" t="str">
        <f>"00160899"</f>
        <v>00160899</v>
      </c>
      <c r="H28" t="s">
        <v>80</v>
      </c>
      <c r="I28">
        <v>0</v>
      </c>
      <c r="J28">
        <v>400</v>
      </c>
      <c r="K28">
        <v>0</v>
      </c>
      <c r="L28">
        <v>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64</v>
      </c>
      <c r="W28">
        <v>448</v>
      </c>
      <c r="X28">
        <v>0</v>
      </c>
      <c r="Z28">
        <v>0</v>
      </c>
      <c r="AA28">
        <v>0</v>
      </c>
      <c r="AB28">
        <v>20</v>
      </c>
      <c r="AC28">
        <v>340</v>
      </c>
      <c r="AD28" t="s">
        <v>81</v>
      </c>
    </row>
    <row r="29" spans="1:30" x14ac:dyDescent="0.25">
      <c r="H29" t="s">
        <v>82</v>
      </c>
    </row>
    <row r="30" spans="1:30" x14ac:dyDescent="0.25">
      <c r="A30">
        <v>12</v>
      </c>
      <c r="B30">
        <v>1797</v>
      </c>
      <c r="C30" t="s">
        <v>83</v>
      </c>
      <c r="D30" t="s">
        <v>84</v>
      </c>
      <c r="E30" t="s">
        <v>28</v>
      </c>
      <c r="F30" t="s">
        <v>85</v>
      </c>
      <c r="G30" t="str">
        <f>"201504002813"</f>
        <v>201504002813</v>
      </c>
      <c r="H30" t="s">
        <v>86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60</v>
      </c>
      <c r="W30">
        <v>420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87</v>
      </c>
    </row>
    <row r="31" spans="1:30" x14ac:dyDescent="0.25">
      <c r="H31" t="s">
        <v>88</v>
      </c>
    </row>
    <row r="32" spans="1:30" x14ac:dyDescent="0.25">
      <c r="A32">
        <v>13</v>
      </c>
      <c r="B32">
        <v>2319</v>
      </c>
      <c r="C32" t="s">
        <v>89</v>
      </c>
      <c r="D32" t="s">
        <v>28</v>
      </c>
      <c r="E32" t="s">
        <v>90</v>
      </c>
      <c r="F32" t="s">
        <v>91</v>
      </c>
      <c r="G32" t="str">
        <f>"201410004094"</f>
        <v>201410004094</v>
      </c>
      <c r="H32" t="s">
        <v>92</v>
      </c>
      <c r="I32">
        <v>150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69</v>
      </c>
      <c r="W32">
        <v>483</v>
      </c>
      <c r="X32">
        <v>0</v>
      </c>
      <c r="Z32">
        <v>0</v>
      </c>
      <c r="AA32">
        <v>0</v>
      </c>
      <c r="AB32">
        <v>15</v>
      </c>
      <c r="AC32">
        <v>255</v>
      </c>
      <c r="AD32" t="s">
        <v>93</v>
      </c>
    </row>
    <row r="33" spans="1:30" x14ac:dyDescent="0.25">
      <c r="H33" t="s">
        <v>94</v>
      </c>
    </row>
    <row r="34" spans="1:30" x14ac:dyDescent="0.25">
      <c r="A34">
        <v>14</v>
      </c>
      <c r="B34">
        <v>5036</v>
      </c>
      <c r="C34" t="s">
        <v>95</v>
      </c>
      <c r="D34" t="s">
        <v>42</v>
      </c>
      <c r="E34" t="s">
        <v>96</v>
      </c>
      <c r="F34" t="s">
        <v>97</v>
      </c>
      <c r="G34" t="str">
        <f>"00329967"</f>
        <v>00329967</v>
      </c>
      <c r="H34" t="s">
        <v>92</v>
      </c>
      <c r="I34">
        <v>0</v>
      </c>
      <c r="J34">
        <v>0</v>
      </c>
      <c r="K34">
        <v>0</v>
      </c>
      <c r="L34">
        <v>200</v>
      </c>
      <c r="M34">
        <v>30</v>
      </c>
      <c r="N34">
        <v>70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93</v>
      </c>
    </row>
    <row r="35" spans="1:30" x14ac:dyDescent="0.25">
      <c r="H35" t="s">
        <v>98</v>
      </c>
    </row>
    <row r="36" spans="1:30" x14ac:dyDescent="0.25">
      <c r="A36">
        <v>15</v>
      </c>
      <c r="B36">
        <v>605</v>
      </c>
      <c r="C36" t="s">
        <v>99</v>
      </c>
      <c r="D36" t="s">
        <v>100</v>
      </c>
      <c r="E36" t="s">
        <v>101</v>
      </c>
      <c r="F36" t="s">
        <v>102</v>
      </c>
      <c r="G36" t="str">
        <f>"201409004070"</f>
        <v>201409004070</v>
      </c>
      <c r="H36">
        <v>880</v>
      </c>
      <c r="I36">
        <v>0</v>
      </c>
      <c r="J36">
        <v>400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>
        <v>1938</v>
      </c>
    </row>
    <row r="37" spans="1:30" x14ac:dyDescent="0.25">
      <c r="H37" t="s">
        <v>103</v>
      </c>
    </row>
    <row r="38" spans="1:30" x14ac:dyDescent="0.25">
      <c r="A38">
        <v>16</v>
      </c>
      <c r="B38">
        <v>1565</v>
      </c>
      <c r="C38" t="s">
        <v>104</v>
      </c>
      <c r="D38" t="s">
        <v>105</v>
      </c>
      <c r="E38" t="s">
        <v>106</v>
      </c>
      <c r="F38" t="s">
        <v>107</v>
      </c>
      <c r="G38" t="str">
        <f>"00312092"</f>
        <v>00312092</v>
      </c>
      <c r="H38" t="s">
        <v>108</v>
      </c>
      <c r="I38">
        <v>0</v>
      </c>
      <c r="J38">
        <v>400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109</v>
      </c>
    </row>
    <row r="39" spans="1:30" x14ac:dyDescent="0.25">
      <c r="H39" t="s">
        <v>110</v>
      </c>
    </row>
    <row r="40" spans="1:30" x14ac:dyDescent="0.25">
      <c r="A40">
        <v>17</v>
      </c>
      <c r="B40">
        <v>4759</v>
      </c>
      <c r="C40" t="s">
        <v>111</v>
      </c>
      <c r="D40" t="s">
        <v>42</v>
      </c>
      <c r="E40" t="s">
        <v>100</v>
      </c>
      <c r="F40" t="s">
        <v>112</v>
      </c>
      <c r="G40" t="str">
        <f>"201503000606"</f>
        <v>201503000606</v>
      </c>
      <c r="H40" t="s">
        <v>113</v>
      </c>
      <c r="I40">
        <v>0</v>
      </c>
      <c r="J40">
        <v>400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368</v>
      </c>
      <c r="C42" t="s">
        <v>116</v>
      </c>
      <c r="D42" t="s">
        <v>117</v>
      </c>
      <c r="E42" t="s">
        <v>28</v>
      </c>
      <c r="F42" t="s">
        <v>118</v>
      </c>
      <c r="G42" t="str">
        <f>"00111804"</f>
        <v>00111804</v>
      </c>
      <c r="H42" t="s">
        <v>119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120</v>
      </c>
    </row>
    <row r="43" spans="1:30" x14ac:dyDescent="0.25">
      <c r="H43" t="s">
        <v>121</v>
      </c>
    </row>
    <row r="44" spans="1:30" x14ac:dyDescent="0.25">
      <c r="A44">
        <v>19</v>
      </c>
      <c r="B44">
        <v>3924</v>
      </c>
      <c r="C44" t="s">
        <v>122</v>
      </c>
      <c r="D44" t="s">
        <v>117</v>
      </c>
      <c r="E44" t="s">
        <v>123</v>
      </c>
      <c r="F44" t="s">
        <v>124</v>
      </c>
      <c r="G44" t="str">
        <f>"201504001296"</f>
        <v>201504001296</v>
      </c>
      <c r="H44" t="s">
        <v>125</v>
      </c>
      <c r="I44">
        <v>0</v>
      </c>
      <c r="J44">
        <v>0</v>
      </c>
      <c r="K44">
        <v>200</v>
      </c>
      <c r="L44">
        <v>0</v>
      </c>
      <c r="M44">
        <v>100</v>
      </c>
      <c r="N44">
        <v>70</v>
      </c>
      <c r="O44">
        <v>0</v>
      </c>
      <c r="P44">
        <v>30</v>
      </c>
      <c r="Q44">
        <v>70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126</v>
      </c>
    </row>
    <row r="45" spans="1:30" x14ac:dyDescent="0.25">
      <c r="H45" t="s">
        <v>127</v>
      </c>
    </row>
    <row r="46" spans="1:30" x14ac:dyDescent="0.25">
      <c r="A46">
        <v>20</v>
      </c>
      <c r="B46">
        <v>2347</v>
      </c>
      <c r="C46" t="s">
        <v>128</v>
      </c>
      <c r="D46" t="s">
        <v>66</v>
      </c>
      <c r="E46" t="s">
        <v>129</v>
      </c>
      <c r="F46" t="s">
        <v>130</v>
      </c>
      <c r="G46" t="str">
        <f>"201504003963"</f>
        <v>201504003963</v>
      </c>
      <c r="H46" t="s">
        <v>131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30</v>
      </c>
      <c r="R46">
        <v>0</v>
      </c>
      <c r="S46">
        <v>0</v>
      </c>
      <c r="T46">
        <v>0</v>
      </c>
      <c r="U46">
        <v>0</v>
      </c>
      <c r="V46">
        <v>56</v>
      </c>
      <c r="W46">
        <v>392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132</v>
      </c>
    </row>
    <row r="47" spans="1:30" x14ac:dyDescent="0.25">
      <c r="H47" t="s">
        <v>133</v>
      </c>
    </row>
    <row r="48" spans="1:30" x14ac:dyDescent="0.25">
      <c r="A48">
        <v>21</v>
      </c>
      <c r="B48">
        <v>113</v>
      </c>
      <c r="C48" t="s">
        <v>134</v>
      </c>
      <c r="D48" t="s">
        <v>135</v>
      </c>
      <c r="E48" t="s">
        <v>15</v>
      </c>
      <c r="F48" t="s">
        <v>136</v>
      </c>
      <c r="G48" t="str">
        <f>"201410007641"</f>
        <v>201410007641</v>
      </c>
      <c r="H48" t="s">
        <v>137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30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138</v>
      </c>
    </row>
    <row r="49" spans="1:30" x14ac:dyDescent="0.25">
      <c r="H49" t="s">
        <v>139</v>
      </c>
    </row>
    <row r="50" spans="1:30" x14ac:dyDescent="0.25">
      <c r="A50">
        <v>22</v>
      </c>
      <c r="B50">
        <v>287</v>
      </c>
      <c r="C50" t="s">
        <v>140</v>
      </c>
      <c r="D50" t="s">
        <v>141</v>
      </c>
      <c r="E50" t="s">
        <v>106</v>
      </c>
      <c r="F50" t="s">
        <v>142</v>
      </c>
      <c r="G50" t="str">
        <f>"201408000247"</f>
        <v>201408000247</v>
      </c>
      <c r="H50" t="s">
        <v>143</v>
      </c>
      <c r="I50">
        <v>0</v>
      </c>
      <c r="J50">
        <v>0</v>
      </c>
      <c r="K50">
        <v>0</v>
      </c>
      <c r="L50">
        <v>260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73</v>
      </c>
      <c r="W50">
        <v>511</v>
      </c>
      <c r="X50">
        <v>0</v>
      </c>
      <c r="Z50">
        <v>0</v>
      </c>
      <c r="AA50">
        <v>0</v>
      </c>
      <c r="AB50">
        <v>11</v>
      </c>
      <c r="AC50">
        <v>187</v>
      </c>
      <c r="AD50" t="s">
        <v>144</v>
      </c>
    </row>
    <row r="51" spans="1:30" x14ac:dyDescent="0.25">
      <c r="H51" t="s">
        <v>145</v>
      </c>
    </row>
    <row r="52" spans="1:30" x14ac:dyDescent="0.25">
      <c r="A52">
        <v>23</v>
      </c>
      <c r="B52">
        <v>4490</v>
      </c>
      <c r="C52" t="s">
        <v>146</v>
      </c>
      <c r="D52" t="s">
        <v>147</v>
      </c>
      <c r="E52" t="s">
        <v>148</v>
      </c>
      <c r="F52" t="s">
        <v>149</v>
      </c>
      <c r="G52" t="str">
        <f>"00150692"</f>
        <v>00150692</v>
      </c>
      <c r="H52" t="s">
        <v>150</v>
      </c>
      <c r="I52">
        <v>0</v>
      </c>
      <c r="J52">
        <v>400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151</v>
      </c>
    </row>
    <row r="53" spans="1:30" x14ac:dyDescent="0.25">
      <c r="H53" t="s">
        <v>152</v>
      </c>
    </row>
    <row r="54" spans="1:30" x14ac:dyDescent="0.25">
      <c r="A54">
        <v>24</v>
      </c>
      <c r="B54">
        <v>4852</v>
      </c>
      <c r="C54" t="s">
        <v>153</v>
      </c>
      <c r="D54" t="s">
        <v>154</v>
      </c>
      <c r="E54" t="s">
        <v>155</v>
      </c>
      <c r="F54" t="s">
        <v>156</v>
      </c>
      <c r="G54" t="str">
        <f>"00367756"</f>
        <v>00367756</v>
      </c>
      <c r="H54" t="s">
        <v>157</v>
      </c>
      <c r="I54">
        <v>150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158</v>
      </c>
    </row>
    <row r="55" spans="1:30" x14ac:dyDescent="0.25">
      <c r="H55" t="s">
        <v>159</v>
      </c>
    </row>
    <row r="56" spans="1:30" x14ac:dyDescent="0.25">
      <c r="A56">
        <v>25</v>
      </c>
      <c r="B56">
        <v>848</v>
      </c>
      <c r="C56" t="s">
        <v>160</v>
      </c>
      <c r="D56" t="s">
        <v>14</v>
      </c>
      <c r="E56" t="s">
        <v>161</v>
      </c>
      <c r="F56" t="s">
        <v>162</v>
      </c>
      <c r="G56" t="str">
        <f>"200801003489"</f>
        <v>200801003489</v>
      </c>
      <c r="H56" t="s">
        <v>163</v>
      </c>
      <c r="I56">
        <v>0</v>
      </c>
      <c r="J56">
        <v>400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164</v>
      </c>
    </row>
    <row r="57" spans="1:30" x14ac:dyDescent="0.25">
      <c r="H57" t="s">
        <v>165</v>
      </c>
    </row>
    <row r="58" spans="1:30" x14ac:dyDescent="0.25">
      <c r="A58">
        <v>26</v>
      </c>
      <c r="B58">
        <v>2922</v>
      </c>
      <c r="C58" t="s">
        <v>166</v>
      </c>
      <c r="D58" t="s">
        <v>117</v>
      </c>
      <c r="E58" t="s">
        <v>155</v>
      </c>
      <c r="F58" t="s">
        <v>167</v>
      </c>
      <c r="G58" t="str">
        <f>"201402005050"</f>
        <v>201402005050</v>
      </c>
      <c r="H58" t="s">
        <v>168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1</v>
      </c>
      <c r="AA58">
        <v>0</v>
      </c>
      <c r="AB58">
        <v>0</v>
      </c>
      <c r="AC58">
        <v>0</v>
      </c>
      <c r="AD58" t="s">
        <v>169</v>
      </c>
    </row>
    <row r="59" spans="1:30" x14ac:dyDescent="0.25">
      <c r="H59" t="s">
        <v>170</v>
      </c>
    </row>
    <row r="60" spans="1:30" x14ac:dyDescent="0.25">
      <c r="A60">
        <v>27</v>
      </c>
      <c r="B60">
        <v>891</v>
      </c>
      <c r="C60" t="s">
        <v>171</v>
      </c>
      <c r="D60" t="s">
        <v>172</v>
      </c>
      <c r="E60" t="s">
        <v>66</v>
      </c>
      <c r="F60" t="s">
        <v>173</v>
      </c>
      <c r="G60" t="str">
        <f>"201410006018"</f>
        <v>201410006018</v>
      </c>
      <c r="H60" t="s">
        <v>174</v>
      </c>
      <c r="I60">
        <v>0</v>
      </c>
      <c r="J60">
        <v>0</v>
      </c>
      <c r="K60">
        <v>0</v>
      </c>
      <c r="L60">
        <v>0</v>
      </c>
      <c r="M60">
        <v>100</v>
      </c>
      <c r="N60">
        <v>70</v>
      </c>
      <c r="O60">
        <v>30</v>
      </c>
      <c r="P60">
        <v>30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175</v>
      </c>
    </row>
    <row r="61" spans="1:30" x14ac:dyDescent="0.25">
      <c r="H61" t="s">
        <v>176</v>
      </c>
    </row>
    <row r="62" spans="1:30" x14ac:dyDescent="0.25">
      <c r="A62">
        <v>28</v>
      </c>
      <c r="B62">
        <v>3729</v>
      </c>
      <c r="C62" t="s">
        <v>177</v>
      </c>
      <c r="D62" t="s">
        <v>123</v>
      </c>
      <c r="E62" t="s">
        <v>117</v>
      </c>
      <c r="F62" t="s">
        <v>178</v>
      </c>
      <c r="G62" t="str">
        <f>"201410008051"</f>
        <v>201410008051</v>
      </c>
      <c r="H62">
        <v>781</v>
      </c>
      <c r="I62">
        <v>0</v>
      </c>
      <c r="J62">
        <v>0</v>
      </c>
      <c r="K62">
        <v>0</v>
      </c>
      <c r="L62">
        <v>260</v>
      </c>
      <c r="M62">
        <v>0</v>
      </c>
      <c r="N62">
        <v>70</v>
      </c>
      <c r="O62">
        <v>0</v>
      </c>
      <c r="P62">
        <v>50</v>
      </c>
      <c r="Q62">
        <v>50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>
        <v>1799</v>
      </c>
    </row>
    <row r="63" spans="1:30" x14ac:dyDescent="0.25">
      <c r="H63" t="s">
        <v>179</v>
      </c>
    </row>
    <row r="64" spans="1:30" x14ac:dyDescent="0.25">
      <c r="A64">
        <v>29</v>
      </c>
      <c r="B64">
        <v>2546</v>
      </c>
      <c r="C64" t="s">
        <v>180</v>
      </c>
      <c r="D64" t="s">
        <v>181</v>
      </c>
      <c r="E64" t="s">
        <v>66</v>
      </c>
      <c r="F64" t="s">
        <v>182</v>
      </c>
      <c r="G64" t="str">
        <f>"00287424"</f>
        <v>00287424</v>
      </c>
      <c r="H64" t="s">
        <v>183</v>
      </c>
      <c r="I64">
        <v>0</v>
      </c>
      <c r="J64">
        <v>400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184</v>
      </c>
    </row>
    <row r="65" spans="1:30" x14ac:dyDescent="0.25">
      <c r="H65" t="s">
        <v>185</v>
      </c>
    </row>
    <row r="66" spans="1:30" x14ac:dyDescent="0.25">
      <c r="A66">
        <v>30</v>
      </c>
      <c r="B66">
        <v>617</v>
      </c>
      <c r="C66" t="s">
        <v>186</v>
      </c>
      <c r="D66" t="s">
        <v>41</v>
      </c>
      <c r="E66" t="s">
        <v>187</v>
      </c>
      <c r="F66" t="s">
        <v>188</v>
      </c>
      <c r="G66" t="str">
        <f>"201402007742"</f>
        <v>201402007742</v>
      </c>
      <c r="H66" t="s">
        <v>189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190</v>
      </c>
    </row>
    <row r="67" spans="1:30" x14ac:dyDescent="0.25">
      <c r="H67" t="s">
        <v>191</v>
      </c>
    </row>
    <row r="68" spans="1:30" x14ac:dyDescent="0.25">
      <c r="A68">
        <v>31</v>
      </c>
      <c r="B68">
        <v>1367</v>
      </c>
      <c r="C68" t="s">
        <v>192</v>
      </c>
      <c r="D68" t="s">
        <v>193</v>
      </c>
      <c r="E68" t="s">
        <v>155</v>
      </c>
      <c r="F68" t="s">
        <v>194</v>
      </c>
      <c r="G68" t="str">
        <f>"00268088"</f>
        <v>00268088</v>
      </c>
      <c r="H68" t="s">
        <v>195</v>
      </c>
      <c r="I68">
        <v>0</v>
      </c>
      <c r="J68">
        <v>0</v>
      </c>
      <c r="K68">
        <v>0</v>
      </c>
      <c r="L68">
        <v>200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196</v>
      </c>
    </row>
    <row r="69" spans="1:30" x14ac:dyDescent="0.25">
      <c r="H69" t="s">
        <v>197</v>
      </c>
    </row>
    <row r="70" spans="1:30" x14ac:dyDescent="0.25">
      <c r="A70">
        <v>32</v>
      </c>
      <c r="B70">
        <v>1932</v>
      </c>
      <c r="C70" t="s">
        <v>198</v>
      </c>
      <c r="D70" t="s">
        <v>199</v>
      </c>
      <c r="E70" t="s">
        <v>42</v>
      </c>
      <c r="F70" t="s">
        <v>200</v>
      </c>
      <c r="G70" t="str">
        <f>"201410010301"</f>
        <v>201410010301</v>
      </c>
      <c r="H70" t="s">
        <v>201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202</v>
      </c>
    </row>
    <row r="71" spans="1:30" x14ac:dyDescent="0.25">
      <c r="H71" t="s">
        <v>203</v>
      </c>
    </row>
    <row r="72" spans="1:30" x14ac:dyDescent="0.25">
      <c r="A72">
        <v>33</v>
      </c>
      <c r="B72">
        <v>82</v>
      </c>
      <c r="C72" t="s">
        <v>204</v>
      </c>
      <c r="D72" t="s">
        <v>205</v>
      </c>
      <c r="E72" t="s">
        <v>106</v>
      </c>
      <c r="F72" t="s">
        <v>206</v>
      </c>
      <c r="G72" t="str">
        <f>"00156129"</f>
        <v>00156129</v>
      </c>
      <c r="H72" t="s">
        <v>207</v>
      </c>
      <c r="I72">
        <v>0</v>
      </c>
      <c r="J72">
        <v>0</v>
      </c>
      <c r="K72">
        <v>0</v>
      </c>
      <c r="L72">
        <v>260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208</v>
      </c>
    </row>
    <row r="73" spans="1:30" x14ac:dyDescent="0.25">
      <c r="H73" t="s">
        <v>209</v>
      </c>
    </row>
    <row r="74" spans="1:30" x14ac:dyDescent="0.25">
      <c r="A74">
        <v>34</v>
      </c>
      <c r="B74">
        <v>4206</v>
      </c>
      <c r="C74" t="s">
        <v>210</v>
      </c>
      <c r="D74" t="s">
        <v>117</v>
      </c>
      <c r="E74" t="s">
        <v>123</v>
      </c>
      <c r="F74" t="s">
        <v>211</v>
      </c>
      <c r="G74" t="str">
        <f>"201402011985"</f>
        <v>201402011985</v>
      </c>
      <c r="H74" t="s">
        <v>125</v>
      </c>
      <c r="I74">
        <v>0</v>
      </c>
      <c r="J74">
        <v>0</v>
      </c>
      <c r="K74">
        <v>0</v>
      </c>
      <c r="L74">
        <v>260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212</v>
      </c>
    </row>
    <row r="75" spans="1:30" x14ac:dyDescent="0.25">
      <c r="H75" t="s">
        <v>213</v>
      </c>
    </row>
    <row r="76" spans="1:30" x14ac:dyDescent="0.25">
      <c r="A76">
        <v>35</v>
      </c>
      <c r="B76">
        <v>3505</v>
      </c>
      <c r="C76" t="s">
        <v>214</v>
      </c>
      <c r="D76" t="s">
        <v>41</v>
      </c>
      <c r="E76" t="s">
        <v>117</v>
      </c>
      <c r="F76" t="s">
        <v>215</v>
      </c>
      <c r="G76" t="str">
        <f>"201401001283"</f>
        <v>201401001283</v>
      </c>
      <c r="H76" t="s">
        <v>216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72</v>
      </c>
      <c r="W76">
        <v>504</v>
      </c>
      <c r="X76">
        <v>0</v>
      </c>
      <c r="Z76">
        <v>0</v>
      </c>
      <c r="AA76">
        <v>0</v>
      </c>
      <c r="AB76">
        <v>12</v>
      </c>
      <c r="AC76">
        <v>204</v>
      </c>
      <c r="AD76" t="s">
        <v>217</v>
      </c>
    </row>
    <row r="77" spans="1:30" x14ac:dyDescent="0.25">
      <c r="H77" t="s">
        <v>218</v>
      </c>
    </row>
    <row r="78" spans="1:30" x14ac:dyDescent="0.25">
      <c r="A78">
        <v>36</v>
      </c>
      <c r="B78">
        <v>3283</v>
      </c>
      <c r="C78" t="s">
        <v>219</v>
      </c>
      <c r="D78" t="s">
        <v>28</v>
      </c>
      <c r="E78" t="s">
        <v>42</v>
      </c>
      <c r="F78" t="s">
        <v>220</v>
      </c>
      <c r="G78" t="str">
        <f>"00360841"</f>
        <v>00360841</v>
      </c>
      <c r="H78" t="s">
        <v>221</v>
      </c>
      <c r="I78">
        <v>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70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222</v>
      </c>
    </row>
    <row r="79" spans="1:30" x14ac:dyDescent="0.25">
      <c r="H79" t="s">
        <v>223</v>
      </c>
    </row>
    <row r="80" spans="1:30" x14ac:dyDescent="0.25">
      <c r="A80">
        <v>37</v>
      </c>
      <c r="B80">
        <v>3537</v>
      </c>
      <c r="C80" t="s">
        <v>224</v>
      </c>
      <c r="D80" t="s">
        <v>225</v>
      </c>
      <c r="E80" t="s">
        <v>226</v>
      </c>
      <c r="F80" t="s">
        <v>227</v>
      </c>
      <c r="G80" t="str">
        <f>"00130698"</f>
        <v>00130698</v>
      </c>
      <c r="H80" t="s">
        <v>228</v>
      </c>
      <c r="I80">
        <v>0</v>
      </c>
      <c r="J80">
        <v>0</v>
      </c>
      <c r="K80">
        <v>0</v>
      </c>
      <c r="L80">
        <v>200</v>
      </c>
      <c r="M80">
        <v>30</v>
      </c>
      <c r="N80">
        <v>70</v>
      </c>
      <c r="O80">
        <v>50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229</v>
      </c>
    </row>
    <row r="81" spans="1:30" x14ac:dyDescent="0.25">
      <c r="H81" t="s">
        <v>230</v>
      </c>
    </row>
    <row r="82" spans="1:30" x14ac:dyDescent="0.25">
      <c r="A82">
        <v>38</v>
      </c>
      <c r="B82">
        <v>3532</v>
      </c>
      <c r="C82" t="s">
        <v>231</v>
      </c>
      <c r="D82" t="s">
        <v>232</v>
      </c>
      <c r="E82" t="s">
        <v>106</v>
      </c>
      <c r="F82" t="s">
        <v>233</v>
      </c>
      <c r="G82" t="str">
        <f>"00358150"</f>
        <v>00358150</v>
      </c>
      <c r="H82" t="s">
        <v>234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235</v>
      </c>
    </row>
    <row r="83" spans="1:30" x14ac:dyDescent="0.25">
      <c r="H83" t="s">
        <v>236</v>
      </c>
    </row>
    <row r="84" spans="1:30" x14ac:dyDescent="0.25">
      <c r="A84">
        <v>39</v>
      </c>
      <c r="B84">
        <v>5130</v>
      </c>
      <c r="C84" t="s">
        <v>237</v>
      </c>
      <c r="D84" t="s">
        <v>42</v>
      </c>
      <c r="E84" t="s">
        <v>238</v>
      </c>
      <c r="F84" t="s">
        <v>239</v>
      </c>
      <c r="G84" t="str">
        <f>"201409000546"</f>
        <v>201409000546</v>
      </c>
      <c r="H84" t="s">
        <v>240</v>
      </c>
      <c r="I84">
        <v>0</v>
      </c>
      <c r="J84">
        <v>0</v>
      </c>
      <c r="K84">
        <v>0</v>
      </c>
      <c r="L84">
        <v>260</v>
      </c>
      <c r="M84">
        <v>0</v>
      </c>
      <c r="N84">
        <v>50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241</v>
      </c>
    </row>
    <row r="85" spans="1:30" x14ac:dyDescent="0.25">
      <c r="H85" t="s">
        <v>242</v>
      </c>
    </row>
    <row r="86" spans="1:30" x14ac:dyDescent="0.25">
      <c r="A86">
        <v>40</v>
      </c>
      <c r="B86">
        <v>3980</v>
      </c>
      <c r="C86" t="s">
        <v>243</v>
      </c>
      <c r="D86" t="s">
        <v>244</v>
      </c>
      <c r="E86" t="s">
        <v>245</v>
      </c>
      <c r="F86" t="s">
        <v>246</v>
      </c>
      <c r="G86" t="str">
        <f>"201504000286"</f>
        <v>201504000286</v>
      </c>
      <c r="H86" t="s">
        <v>207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247</v>
      </c>
    </row>
    <row r="87" spans="1:30" x14ac:dyDescent="0.25">
      <c r="H87" t="s">
        <v>248</v>
      </c>
    </row>
    <row r="88" spans="1:30" x14ac:dyDescent="0.25">
      <c r="A88">
        <v>41</v>
      </c>
      <c r="B88">
        <v>3596</v>
      </c>
      <c r="C88" t="s">
        <v>249</v>
      </c>
      <c r="D88" t="s">
        <v>250</v>
      </c>
      <c r="E88" t="s">
        <v>117</v>
      </c>
      <c r="F88" t="s">
        <v>251</v>
      </c>
      <c r="G88" t="str">
        <f>"200802008570"</f>
        <v>200802008570</v>
      </c>
      <c r="H88" t="s">
        <v>252</v>
      </c>
      <c r="I88">
        <v>150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253</v>
      </c>
    </row>
    <row r="89" spans="1:30" x14ac:dyDescent="0.25">
      <c r="H89" t="s">
        <v>254</v>
      </c>
    </row>
    <row r="90" spans="1:30" x14ac:dyDescent="0.25">
      <c r="A90">
        <v>42</v>
      </c>
      <c r="B90">
        <v>162</v>
      </c>
      <c r="C90" t="s">
        <v>255</v>
      </c>
      <c r="D90" t="s">
        <v>256</v>
      </c>
      <c r="E90" t="s">
        <v>187</v>
      </c>
      <c r="F90" t="s">
        <v>257</v>
      </c>
      <c r="G90" t="str">
        <f>"201504000611"</f>
        <v>201504000611</v>
      </c>
      <c r="H90" t="s">
        <v>258</v>
      </c>
      <c r="I90">
        <v>0</v>
      </c>
      <c r="J90">
        <v>0</v>
      </c>
      <c r="K90">
        <v>0</v>
      </c>
      <c r="L90">
        <v>260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259</v>
      </c>
    </row>
    <row r="91" spans="1:30" x14ac:dyDescent="0.25">
      <c r="H91" t="s">
        <v>260</v>
      </c>
    </row>
    <row r="92" spans="1:30" x14ac:dyDescent="0.25">
      <c r="A92">
        <v>43</v>
      </c>
      <c r="B92">
        <v>5056</v>
      </c>
      <c r="C92" t="s">
        <v>261</v>
      </c>
      <c r="D92" t="s">
        <v>262</v>
      </c>
      <c r="E92" t="s">
        <v>28</v>
      </c>
      <c r="F92" t="s">
        <v>263</v>
      </c>
      <c r="G92" t="str">
        <f>"201412006583"</f>
        <v>201412006583</v>
      </c>
      <c r="H92" t="s">
        <v>264</v>
      </c>
      <c r="I92">
        <v>0</v>
      </c>
      <c r="J92">
        <v>400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51</v>
      </c>
      <c r="W92">
        <v>357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265</v>
      </c>
    </row>
    <row r="93" spans="1:30" x14ac:dyDescent="0.25">
      <c r="H93" t="s">
        <v>266</v>
      </c>
    </row>
    <row r="94" spans="1:30" x14ac:dyDescent="0.25">
      <c r="A94">
        <v>44</v>
      </c>
      <c r="B94">
        <v>1118</v>
      </c>
      <c r="C94" t="s">
        <v>267</v>
      </c>
      <c r="D94" t="s">
        <v>268</v>
      </c>
      <c r="E94" t="s">
        <v>269</v>
      </c>
      <c r="F94" t="s">
        <v>270</v>
      </c>
      <c r="G94" t="str">
        <f>"201402004522"</f>
        <v>201402004522</v>
      </c>
      <c r="H94" t="s">
        <v>271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70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272</v>
      </c>
    </row>
    <row r="95" spans="1:30" x14ac:dyDescent="0.25">
      <c r="H95" t="s">
        <v>273</v>
      </c>
    </row>
    <row r="96" spans="1:30" x14ac:dyDescent="0.25">
      <c r="A96">
        <v>45</v>
      </c>
      <c r="B96">
        <v>5220</v>
      </c>
      <c r="C96" t="s">
        <v>274</v>
      </c>
      <c r="D96" t="s">
        <v>49</v>
      </c>
      <c r="E96" t="s">
        <v>41</v>
      </c>
      <c r="F96" t="s">
        <v>275</v>
      </c>
      <c r="G96" t="str">
        <f>"201410011157"</f>
        <v>201410011157</v>
      </c>
      <c r="H96" t="s">
        <v>276</v>
      </c>
      <c r="I96">
        <v>0</v>
      </c>
      <c r="J96">
        <v>0</v>
      </c>
      <c r="K96">
        <v>0</v>
      </c>
      <c r="L96">
        <v>200</v>
      </c>
      <c r="M96">
        <v>30</v>
      </c>
      <c r="N96">
        <v>70</v>
      </c>
      <c r="O96">
        <v>0</v>
      </c>
      <c r="P96">
        <v>0</v>
      </c>
      <c r="Q96">
        <v>30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277</v>
      </c>
    </row>
    <row r="97" spans="1:30" x14ac:dyDescent="0.25">
      <c r="H97" t="s">
        <v>278</v>
      </c>
    </row>
    <row r="98" spans="1:30" x14ac:dyDescent="0.25">
      <c r="A98">
        <v>46</v>
      </c>
      <c r="B98">
        <v>1642</v>
      </c>
      <c r="C98" t="s">
        <v>279</v>
      </c>
      <c r="D98" t="s">
        <v>280</v>
      </c>
      <c r="E98" t="s">
        <v>117</v>
      </c>
      <c r="F98" t="s">
        <v>281</v>
      </c>
      <c r="G98" t="str">
        <f>"200712005359"</f>
        <v>200712005359</v>
      </c>
      <c r="H98" t="s">
        <v>282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283</v>
      </c>
    </row>
    <row r="99" spans="1:30" x14ac:dyDescent="0.25">
      <c r="H99" t="s">
        <v>284</v>
      </c>
    </row>
    <row r="100" spans="1:30" x14ac:dyDescent="0.25">
      <c r="A100">
        <v>47</v>
      </c>
      <c r="B100">
        <v>3285</v>
      </c>
      <c r="C100" t="s">
        <v>285</v>
      </c>
      <c r="D100" t="s">
        <v>42</v>
      </c>
      <c r="E100" t="s">
        <v>28</v>
      </c>
      <c r="F100" t="s">
        <v>286</v>
      </c>
      <c r="G100" t="str">
        <f>"201412002349"</f>
        <v>201412002349</v>
      </c>
      <c r="H100" t="s">
        <v>287</v>
      </c>
      <c r="I100">
        <v>150</v>
      </c>
      <c r="J100">
        <v>0</v>
      </c>
      <c r="K100">
        <v>0</v>
      </c>
      <c r="L100">
        <v>0</v>
      </c>
      <c r="M100">
        <v>100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288</v>
      </c>
    </row>
    <row r="101" spans="1:30" x14ac:dyDescent="0.25">
      <c r="H101" t="s">
        <v>289</v>
      </c>
    </row>
    <row r="102" spans="1:30" x14ac:dyDescent="0.25">
      <c r="A102">
        <v>48</v>
      </c>
      <c r="B102">
        <v>782</v>
      </c>
      <c r="C102" t="s">
        <v>290</v>
      </c>
      <c r="D102" t="s">
        <v>291</v>
      </c>
      <c r="E102" t="s">
        <v>66</v>
      </c>
      <c r="F102" t="s">
        <v>292</v>
      </c>
      <c r="G102" t="str">
        <f>"201410005968"</f>
        <v>201410005968</v>
      </c>
      <c r="H102" t="s">
        <v>293</v>
      </c>
      <c r="I102">
        <v>0</v>
      </c>
      <c r="J102">
        <v>0</v>
      </c>
      <c r="K102">
        <v>0</v>
      </c>
      <c r="L102">
        <v>260</v>
      </c>
      <c r="M102">
        <v>0</v>
      </c>
      <c r="N102">
        <v>70</v>
      </c>
      <c r="O102">
        <v>0</v>
      </c>
      <c r="P102">
        <v>0</v>
      </c>
      <c r="Q102">
        <v>30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294</v>
      </c>
    </row>
    <row r="103" spans="1:30" x14ac:dyDescent="0.25">
      <c r="H103" t="s">
        <v>295</v>
      </c>
    </row>
    <row r="104" spans="1:30" x14ac:dyDescent="0.25">
      <c r="A104">
        <v>49</v>
      </c>
      <c r="B104">
        <v>1175</v>
      </c>
      <c r="C104" t="s">
        <v>296</v>
      </c>
      <c r="D104" t="s">
        <v>297</v>
      </c>
      <c r="E104" t="s">
        <v>298</v>
      </c>
      <c r="F104" t="s">
        <v>299</v>
      </c>
      <c r="G104" t="str">
        <f>"201410009821"</f>
        <v>201410009821</v>
      </c>
      <c r="H104" t="s">
        <v>300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301</v>
      </c>
    </row>
    <row r="105" spans="1:30" x14ac:dyDescent="0.25">
      <c r="H105" t="s">
        <v>302</v>
      </c>
    </row>
    <row r="106" spans="1:30" x14ac:dyDescent="0.25">
      <c r="A106">
        <v>50</v>
      </c>
      <c r="B106">
        <v>352</v>
      </c>
      <c r="C106" t="s">
        <v>303</v>
      </c>
      <c r="D106" t="s">
        <v>304</v>
      </c>
      <c r="E106" t="s">
        <v>305</v>
      </c>
      <c r="F106" t="s">
        <v>306</v>
      </c>
      <c r="G106" t="str">
        <f>"201406009132"</f>
        <v>201406009132</v>
      </c>
      <c r="H106" t="s">
        <v>51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30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307</v>
      </c>
    </row>
    <row r="107" spans="1:30" x14ac:dyDescent="0.25">
      <c r="H107" t="s">
        <v>308</v>
      </c>
    </row>
    <row r="108" spans="1:30" x14ac:dyDescent="0.25">
      <c r="A108">
        <v>51</v>
      </c>
      <c r="B108">
        <v>2940</v>
      </c>
      <c r="C108" t="s">
        <v>309</v>
      </c>
      <c r="D108" t="s">
        <v>49</v>
      </c>
      <c r="E108" t="s">
        <v>117</v>
      </c>
      <c r="F108" t="s">
        <v>310</v>
      </c>
      <c r="G108" t="str">
        <f>"201504001275"</f>
        <v>201504001275</v>
      </c>
      <c r="H108" t="s">
        <v>44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30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311</v>
      </c>
    </row>
    <row r="109" spans="1:30" x14ac:dyDescent="0.25">
      <c r="H109" t="s">
        <v>312</v>
      </c>
    </row>
    <row r="110" spans="1:30" x14ac:dyDescent="0.25">
      <c r="A110">
        <v>52</v>
      </c>
      <c r="B110">
        <v>3549</v>
      </c>
      <c r="C110" t="s">
        <v>313</v>
      </c>
      <c r="D110" t="s">
        <v>314</v>
      </c>
      <c r="E110" t="s">
        <v>315</v>
      </c>
      <c r="F110" t="s">
        <v>316</v>
      </c>
      <c r="G110" t="str">
        <f>"200712001444"</f>
        <v>200712001444</v>
      </c>
      <c r="H110" t="s">
        <v>317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318</v>
      </c>
    </row>
    <row r="111" spans="1:30" x14ac:dyDescent="0.25">
      <c r="H111" t="s">
        <v>319</v>
      </c>
    </row>
    <row r="112" spans="1:30" x14ac:dyDescent="0.25">
      <c r="A112">
        <v>53</v>
      </c>
      <c r="B112">
        <v>1494</v>
      </c>
      <c r="C112" t="s">
        <v>320</v>
      </c>
      <c r="D112" t="s">
        <v>187</v>
      </c>
      <c r="E112" t="s">
        <v>117</v>
      </c>
      <c r="F112" t="s">
        <v>321</v>
      </c>
      <c r="G112" t="str">
        <f>"201410007396"</f>
        <v>201410007396</v>
      </c>
      <c r="H112" t="s">
        <v>322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323</v>
      </c>
    </row>
    <row r="113" spans="1:30" x14ac:dyDescent="0.25">
      <c r="H113" t="s">
        <v>324</v>
      </c>
    </row>
    <row r="114" spans="1:30" x14ac:dyDescent="0.25">
      <c r="A114">
        <v>54</v>
      </c>
      <c r="B114">
        <v>432</v>
      </c>
      <c r="C114" t="s">
        <v>325</v>
      </c>
      <c r="D114" t="s">
        <v>326</v>
      </c>
      <c r="E114" t="s">
        <v>41</v>
      </c>
      <c r="F114" t="s">
        <v>327</v>
      </c>
      <c r="G114" t="str">
        <f>"201504001537"</f>
        <v>201504001537</v>
      </c>
      <c r="H114">
        <v>803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68</v>
      </c>
      <c r="W114">
        <v>476</v>
      </c>
      <c r="X114">
        <v>0</v>
      </c>
      <c r="Z114">
        <v>0</v>
      </c>
      <c r="AA114">
        <v>0</v>
      </c>
      <c r="AB114">
        <v>8</v>
      </c>
      <c r="AC114">
        <v>136</v>
      </c>
      <c r="AD114">
        <v>1685</v>
      </c>
    </row>
    <row r="115" spans="1:30" x14ac:dyDescent="0.25">
      <c r="H115" t="s">
        <v>328</v>
      </c>
    </row>
    <row r="116" spans="1:30" x14ac:dyDescent="0.25">
      <c r="A116">
        <v>55</v>
      </c>
      <c r="B116">
        <v>3356</v>
      </c>
      <c r="C116" t="s">
        <v>329</v>
      </c>
      <c r="D116" t="s">
        <v>15</v>
      </c>
      <c r="E116" t="s">
        <v>245</v>
      </c>
      <c r="F116" t="s">
        <v>330</v>
      </c>
      <c r="G116" t="str">
        <f>"201409004767"</f>
        <v>201409004767</v>
      </c>
      <c r="H116" t="s">
        <v>331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332</v>
      </c>
    </row>
    <row r="117" spans="1:30" x14ac:dyDescent="0.25">
      <c r="H117" t="s">
        <v>333</v>
      </c>
    </row>
    <row r="118" spans="1:30" x14ac:dyDescent="0.25">
      <c r="A118">
        <v>56</v>
      </c>
      <c r="B118">
        <v>4341</v>
      </c>
      <c r="C118" t="s">
        <v>334</v>
      </c>
      <c r="D118" t="s">
        <v>123</v>
      </c>
      <c r="E118" t="s">
        <v>41</v>
      </c>
      <c r="F118" t="s">
        <v>335</v>
      </c>
      <c r="G118" t="str">
        <f>"201402005453"</f>
        <v>201402005453</v>
      </c>
      <c r="H118" t="s">
        <v>51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50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336</v>
      </c>
    </row>
    <row r="119" spans="1:30" x14ac:dyDescent="0.25">
      <c r="H119" t="s">
        <v>337</v>
      </c>
    </row>
    <row r="120" spans="1:30" x14ac:dyDescent="0.25">
      <c r="A120">
        <v>57</v>
      </c>
      <c r="B120">
        <v>3246</v>
      </c>
      <c r="C120" t="s">
        <v>338</v>
      </c>
      <c r="D120" t="s">
        <v>339</v>
      </c>
      <c r="E120" t="s">
        <v>42</v>
      </c>
      <c r="F120" t="s">
        <v>340</v>
      </c>
      <c r="G120" t="str">
        <f>"00250902"</f>
        <v>00250902</v>
      </c>
      <c r="H120" t="s">
        <v>341</v>
      </c>
      <c r="I120">
        <v>0</v>
      </c>
      <c r="J120">
        <v>0</v>
      </c>
      <c r="K120">
        <v>0</v>
      </c>
      <c r="L120">
        <v>0</v>
      </c>
      <c r="M120">
        <v>100</v>
      </c>
      <c r="N120">
        <v>70</v>
      </c>
      <c r="O120">
        <v>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73</v>
      </c>
      <c r="W120">
        <v>511</v>
      </c>
      <c r="X120">
        <v>0</v>
      </c>
      <c r="Z120">
        <v>0</v>
      </c>
      <c r="AA120">
        <v>0</v>
      </c>
      <c r="AB120">
        <v>11</v>
      </c>
      <c r="AC120">
        <v>187</v>
      </c>
      <c r="AD120" t="s">
        <v>342</v>
      </c>
    </row>
    <row r="121" spans="1:30" x14ac:dyDescent="0.25">
      <c r="H121" t="s">
        <v>343</v>
      </c>
    </row>
    <row r="122" spans="1:30" x14ac:dyDescent="0.25">
      <c r="A122">
        <v>58</v>
      </c>
      <c r="B122">
        <v>4525</v>
      </c>
      <c r="C122" t="s">
        <v>344</v>
      </c>
      <c r="D122" t="s">
        <v>345</v>
      </c>
      <c r="E122" t="s">
        <v>42</v>
      </c>
      <c r="F122" t="s">
        <v>346</v>
      </c>
      <c r="G122" t="str">
        <f>"201410009376"</f>
        <v>201410009376</v>
      </c>
      <c r="H122" t="s">
        <v>271</v>
      </c>
      <c r="I122">
        <v>0</v>
      </c>
      <c r="J122">
        <v>0</v>
      </c>
      <c r="K122">
        <v>0</v>
      </c>
      <c r="L122">
        <v>200</v>
      </c>
      <c r="M122">
        <v>30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347</v>
      </c>
    </row>
    <row r="123" spans="1:30" x14ac:dyDescent="0.25">
      <c r="H123" t="s">
        <v>348</v>
      </c>
    </row>
    <row r="124" spans="1:30" x14ac:dyDescent="0.25">
      <c r="A124">
        <v>59</v>
      </c>
      <c r="B124">
        <v>2003</v>
      </c>
      <c r="C124" t="s">
        <v>349</v>
      </c>
      <c r="D124" t="s">
        <v>350</v>
      </c>
      <c r="E124" t="s">
        <v>106</v>
      </c>
      <c r="F124" t="s">
        <v>351</v>
      </c>
      <c r="G124" t="str">
        <f>"201412005345"</f>
        <v>201412005345</v>
      </c>
      <c r="H124" t="s">
        <v>352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353</v>
      </c>
    </row>
    <row r="125" spans="1:30" x14ac:dyDescent="0.25">
      <c r="H125" t="s">
        <v>354</v>
      </c>
    </row>
    <row r="126" spans="1:30" x14ac:dyDescent="0.25">
      <c r="A126">
        <v>60</v>
      </c>
      <c r="B126">
        <v>3077</v>
      </c>
      <c r="C126" t="s">
        <v>355</v>
      </c>
      <c r="D126" t="s">
        <v>49</v>
      </c>
      <c r="E126" t="s">
        <v>41</v>
      </c>
      <c r="F126" t="s">
        <v>356</v>
      </c>
      <c r="G126" t="str">
        <f>"201410006462"</f>
        <v>201410006462</v>
      </c>
      <c r="H126" t="s">
        <v>357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358</v>
      </c>
    </row>
    <row r="127" spans="1:30" x14ac:dyDescent="0.25">
      <c r="H127" t="s">
        <v>359</v>
      </c>
    </row>
    <row r="128" spans="1:30" x14ac:dyDescent="0.25">
      <c r="A128">
        <v>61</v>
      </c>
      <c r="B128">
        <v>1820</v>
      </c>
      <c r="C128" t="s">
        <v>360</v>
      </c>
      <c r="D128" t="s">
        <v>315</v>
      </c>
      <c r="E128" t="s">
        <v>49</v>
      </c>
      <c r="F128" t="s">
        <v>361</v>
      </c>
      <c r="G128" t="str">
        <f>"201412003800"</f>
        <v>201412003800</v>
      </c>
      <c r="H128" t="s">
        <v>362</v>
      </c>
      <c r="I128">
        <v>0</v>
      </c>
      <c r="J128">
        <v>0</v>
      </c>
      <c r="K128">
        <v>0</v>
      </c>
      <c r="L128">
        <v>260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363</v>
      </c>
    </row>
    <row r="129" spans="1:30" x14ac:dyDescent="0.25">
      <c r="H129" t="s">
        <v>364</v>
      </c>
    </row>
    <row r="130" spans="1:30" x14ac:dyDescent="0.25">
      <c r="A130">
        <v>62</v>
      </c>
      <c r="B130">
        <v>1323</v>
      </c>
      <c r="C130" t="s">
        <v>365</v>
      </c>
      <c r="D130" t="s">
        <v>366</v>
      </c>
      <c r="E130" t="s">
        <v>367</v>
      </c>
      <c r="F130" t="s">
        <v>368</v>
      </c>
      <c r="G130" t="str">
        <f>"201410001603"</f>
        <v>201410001603</v>
      </c>
      <c r="H130" t="s">
        <v>157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369</v>
      </c>
    </row>
    <row r="131" spans="1:30" x14ac:dyDescent="0.25">
      <c r="H131" t="s">
        <v>370</v>
      </c>
    </row>
    <row r="132" spans="1:30" x14ac:dyDescent="0.25">
      <c r="A132">
        <v>63</v>
      </c>
      <c r="B132">
        <v>1818</v>
      </c>
      <c r="C132" t="s">
        <v>371</v>
      </c>
      <c r="D132" t="s">
        <v>41</v>
      </c>
      <c r="E132" t="s">
        <v>28</v>
      </c>
      <c r="F132" t="s">
        <v>372</v>
      </c>
      <c r="G132" t="str">
        <f>"200801005565"</f>
        <v>200801005565</v>
      </c>
      <c r="H132" t="s">
        <v>373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374</v>
      </c>
    </row>
    <row r="133" spans="1:30" x14ac:dyDescent="0.25">
      <c r="H133" t="s">
        <v>375</v>
      </c>
    </row>
    <row r="134" spans="1:30" x14ac:dyDescent="0.25">
      <c r="A134">
        <v>64</v>
      </c>
      <c r="B134">
        <v>4572</v>
      </c>
      <c r="C134" t="s">
        <v>376</v>
      </c>
      <c r="D134" t="s">
        <v>377</v>
      </c>
      <c r="E134" t="s">
        <v>291</v>
      </c>
      <c r="F134" t="s">
        <v>378</v>
      </c>
      <c r="G134" t="str">
        <f>"201504005131"</f>
        <v>201504005131</v>
      </c>
      <c r="H134" t="s">
        <v>150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379</v>
      </c>
    </row>
    <row r="135" spans="1:30" x14ac:dyDescent="0.25">
      <c r="H135" t="s">
        <v>380</v>
      </c>
    </row>
    <row r="136" spans="1:30" x14ac:dyDescent="0.25">
      <c r="A136">
        <v>65</v>
      </c>
      <c r="B136">
        <v>598</v>
      </c>
      <c r="C136" t="s">
        <v>381</v>
      </c>
      <c r="D136" t="s">
        <v>382</v>
      </c>
      <c r="E136" t="s">
        <v>28</v>
      </c>
      <c r="F136" t="s">
        <v>383</v>
      </c>
      <c r="G136" t="str">
        <f>"201409002572"</f>
        <v>201409002572</v>
      </c>
      <c r="H136" t="s">
        <v>384</v>
      </c>
      <c r="I136">
        <v>0</v>
      </c>
      <c r="J136">
        <v>0</v>
      </c>
      <c r="K136">
        <v>0</v>
      </c>
      <c r="L136">
        <v>200</v>
      </c>
      <c r="M136">
        <v>30</v>
      </c>
      <c r="N136">
        <v>70</v>
      </c>
      <c r="O136">
        <v>30</v>
      </c>
      <c r="P136">
        <v>0</v>
      </c>
      <c r="Q136">
        <v>0</v>
      </c>
      <c r="R136">
        <v>50</v>
      </c>
      <c r="S136">
        <v>0</v>
      </c>
      <c r="T136">
        <v>0</v>
      </c>
      <c r="U136">
        <v>0</v>
      </c>
      <c r="V136">
        <v>80</v>
      </c>
      <c r="W136">
        <v>560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385</v>
      </c>
    </row>
    <row r="137" spans="1:30" x14ac:dyDescent="0.25">
      <c r="H137" t="s">
        <v>386</v>
      </c>
    </row>
    <row r="138" spans="1:30" x14ac:dyDescent="0.25">
      <c r="A138">
        <v>66</v>
      </c>
      <c r="B138">
        <v>2464</v>
      </c>
      <c r="C138" t="s">
        <v>387</v>
      </c>
      <c r="D138" t="s">
        <v>123</v>
      </c>
      <c r="E138" t="s">
        <v>41</v>
      </c>
      <c r="F138" t="s">
        <v>388</v>
      </c>
      <c r="G138" t="str">
        <f>"201402011647"</f>
        <v>201402011647</v>
      </c>
      <c r="H138" t="s">
        <v>125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389</v>
      </c>
    </row>
    <row r="139" spans="1:30" x14ac:dyDescent="0.25">
      <c r="H139" t="s">
        <v>390</v>
      </c>
    </row>
    <row r="140" spans="1:30" x14ac:dyDescent="0.25">
      <c r="A140">
        <v>67</v>
      </c>
      <c r="B140">
        <v>2318</v>
      </c>
      <c r="C140" t="s">
        <v>391</v>
      </c>
      <c r="D140" t="s">
        <v>392</v>
      </c>
      <c r="E140" t="s">
        <v>187</v>
      </c>
      <c r="F140" t="s">
        <v>393</v>
      </c>
      <c r="G140" t="str">
        <f>"200801000993"</f>
        <v>200801000993</v>
      </c>
      <c r="H140" t="s">
        <v>394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395</v>
      </c>
    </row>
    <row r="141" spans="1:30" x14ac:dyDescent="0.25">
      <c r="H141" t="s">
        <v>396</v>
      </c>
    </row>
    <row r="142" spans="1:30" x14ac:dyDescent="0.25">
      <c r="A142">
        <v>68</v>
      </c>
      <c r="B142">
        <v>3370</v>
      </c>
      <c r="C142" t="s">
        <v>397</v>
      </c>
      <c r="D142" t="s">
        <v>298</v>
      </c>
      <c r="E142" t="s">
        <v>66</v>
      </c>
      <c r="F142" t="s">
        <v>398</v>
      </c>
      <c r="G142" t="str">
        <f>"00343709"</f>
        <v>00343709</v>
      </c>
      <c r="H142" t="s">
        <v>399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400</v>
      </c>
    </row>
    <row r="143" spans="1:30" x14ac:dyDescent="0.25">
      <c r="H143" t="s">
        <v>401</v>
      </c>
    </row>
    <row r="144" spans="1:30" x14ac:dyDescent="0.25">
      <c r="A144">
        <v>69</v>
      </c>
      <c r="B144">
        <v>263</v>
      </c>
      <c r="C144" t="s">
        <v>402</v>
      </c>
      <c r="D144" t="s">
        <v>403</v>
      </c>
      <c r="E144" t="s">
        <v>49</v>
      </c>
      <c r="F144" t="s">
        <v>404</v>
      </c>
      <c r="G144" t="str">
        <f>"201507001281"</f>
        <v>201507001281</v>
      </c>
      <c r="H144" t="s">
        <v>405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406</v>
      </c>
    </row>
    <row r="145" spans="1:30" x14ac:dyDescent="0.25">
      <c r="H145" t="s">
        <v>407</v>
      </c>
    </row>
    <row r="146" spans="1:30" x14ac:dyDescent="0.25">
      <c r="A146">
        <v>70</v>
      </c>
      <c r="B146">
        <v>3670</v>
      </c>
      <c r="C146" t="s">
        <v>408</v>
      </c>
      <c r="D146" t="s">
        <v>117</v>
      </c>
      <c r="E146" t="s">
        <v>66</v>
      </c>
      <c r="F146" t="s">
        <v>409</v>
      </c>
      <c r="G146" t="str">
        <f>"201410010050"</f>
        <v>201410010050</v>
      </c>
      <c r="H146" t="s">
        <v>276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410</v>
      </c>
    </row>
    <row r="147" spans="1:30" x14ac:dyDescent="0.25">
      <c r="H147" t="s">
        <v>411</v>
      </c>
    </row>
    <row r="148" spans="1:30" x14ac:dyDescent="0.25">
      <c r="A148">
        <v>71</v>
      </c>
      <c r="B148">
        <v>4610</v>
      </c>
      <c r="C148" t="s">
        <v>412</v>
      </c>
      <c r="D148" t="s">
        <v>413</v>
      </c>
      <c r="E148" t="s">
        <v>41</v>
      </c>
      <c r="F148" t="s">
        <v>414</v>
      </c>
      <c r="G148" t="str">
        <f>"00142236"</f>
        <v>00142236</v>
      </c>
      <c r="H148" t="s">
        <v>415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50</v>
      </c>
      <c r="O148">
        <v>0</v>
      </c>
      <c r="P148">
        <v>50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416</v>
      </c>
    </row>
    <row r="149" spans="1:30" x14ac:dyDescent="0.25">
      <c r="H149" t="s">
        <v>417</v>
      </c>
    </row>
    <row r="150" spans="1:30" x14ac:dyDescent="0.25">
      <c r="A150">
        <v>72</v>
      </c>
      <c r="B150">
        <v>4899</v>
      </c>
      <c r="C150" t="s">
        <v>418</v>
      </c>
      <c r="D150" t="s">
        <v>106</v>
      </c>
      <c r="E150" t="s">
        <v>419</v>
      </c>
      <c r="F150" t="s">
        <v>420</v>
      </c>
      <c r="G150" t="str">
        <f>"201402012062"</f>
        <v>201402012062</v>
      </c>
      <c r="H150" t="s">
        <v>23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421</v>
      </c>
    </row>
    <row r="151" spans="1:30" x14ac:dyDescent="0.25">
      <c r="H151" t="s">
        <v>422</v>
      </c>
    </row>
    <row r="152" spans="1:30" x14ac:dyDescent="0.25">
      <c r="A152">
        <v>73</v>
      </c>
      <c r="B152">
        <v>3310</v>
      </c>
      <c r="C152" t="s">
        <v>423</v>
      </c>
      <c r="D152" t="s">
        <v>424</v>
      </c>
      <c r="E152" t="s">
        <v>425</v>
      </c>
      <c r="F152" t="s">
        <v>426</v>
      </c>
      <c r="G152" t="str">
        <f>"00158791"</f>
        <v>00158791</v>
      </c>
      <c r="H152" t="s">
        <v>394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427</v>
      </c>
    </row>
    <row r="153" spans="1:30" x14ac:dyDescent="0.25">
      <c r="H153" t="s">
        <v>428</v>
      </c>
    </row>
    <row r="154" spans="1:30" x14ac:dyDescent="0.25">
      <c r="A154">
        <v>74</v>
      </c>
      <c r="B154">
        <v>861</v>
      </c>
      <c r="C154" t="s">
        <v>429</v>
      </c>
      <c r="D154" t="s">
        <v>430</v>
      </c>
      <c r="E154" t="s">
        <v>42</v>
      </c>
      <c r="F154" t="s">
        <v>431</v>
      </c>
      <c r="G154" t="str">
        <f>"201406004434"</f>
        <v>201406004434</v>
      </c>
      <c r="H154" t="s">
        <v>150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432</v>
      </c>
    </row>
    <row r="155" spans="1:30" x14ac:dyDescent="0.25">
      <c r="H155" t="s">
        <v>433</v>
      </c>
    </row>
    <row r="156" spans="1:30" x14ac:dyDescent="0.25">
      <c r="A156">
        <v>75</v>
      </c>
      <c r="B156">
        <v>2037</v>
      </c>
      <c r="C156" t="s">
        <v>434</v>
      </c>
      <c r="D156" t="s">
        <v>117</v>
      </c>
      <c r="E156" t="s">
        <v>15</v>
      </c>
      <c r="F156" t="s">
        <v>435</v>
      </c>
      <c r="G156" t="str">
        <f>"201409003655"</f>
        <v>201409003655</v>
      </c>
      <c r="H156" t="s">
        <v>436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437</v>
      </c>
    </row>
    <row r="157" spans="1:30" x14ac:dyDescent="0.25">
      <c r="H157" t="s">
        <v>438</v>
      </c>
    </row>
    <row r="158" spans="1:30" x14ac:dyDescent="0.25">
      <c r="A158">
        <v>76</v>
      </c>
      <c r="B158">
        <v>2293</v>
      </c>
      <c r="C158" t="s">
        <v>439</v>
      </c>
      <c r="D158" t="s">
        <v>440</v>
      </c>
      <c r="E158" t="s">
        <v>187</v>
      </c>
      <c r="F158" t="s">
        <v>441</v>
      </c>
      <c r="G158" t="str">
        <f>"00325389"</f>
        <v>00325389</v>
      </c>
      <c r="H158" t="s">
        <v>37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442</v>
      </c>
    </row>
    <row r="159" spans="1:30" x14ac:dyDescent="0.25">
      <c r="H159" t="s">
        <v>443</v>
      </c>
    </row>
    <row r="160" spans="1:30" x14ac:dyDescent="0.25">
      <c r="A160">
        <v>77</v>
      </c>
      <c r="B160">
        <v>4192</v>
      </c>
      <c r="C160" t="s">
        <v>444</v>
      </c>
      <c r="D160" t="s">
        <v>445</v>
      </c>
      <c r="E160" t="s">
        <v>41</v>
      </c>
      <c r="F160" t="s">
        <v>446</v>
      </c>
      <c r="G160" t="str">
        <f>"200809001210"</f>
        <v>200809001210</v>
      </c>
      <c r="H160" t="s">
        <v>447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448</v>
      </c>
    </row>
    <row r="161" spans="1:30" x14ac:dyDescent="0.25">
      <c r="H161" t="s">
        <v>449</v>
      </c>
    </row>
    <row r="162" spans="1:30" x14ac:dyDescent="0.25">
      <c r="A162">
        <v>78</v>
      </c>
      <c r="B162">
        <v>3316</v>
      </c>
      <c r="C162" t="s">
        <v>450</v>
      </c>
      <c r="D162" t="s">
        <v>117</v>
      </c>
      <c r="E162" t="s">
        <v>28</v>
      </c>
      <c r="F162" t="s">
        <v>451</v>
      </c>
      <c r="G162" t="str">
        <f>"201504003449"</f>
        <v>201504003449</v>
      </c>
      <c r="H162" t="s">
        <v>293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452</v>
      </c>
    </row>
    <row r="163" spans="1:30" x14ac:dyDescent="0.25">
      <c r="H163" t="s">
        <v>453</v>
      </c>
    </row>
    <row r="164" spans="1:30" x14ac:dyDescent="0.25">
      <c r="A164">
        <v>79</v>
      </c>
      <c r="B164">
        <v>1213</v>
      </c>
      <c r="C164" t="s">
        <v>454</v>
      </c>
      <c r="D164" t="s">
        <v>72</v>
      </c>
      <c r="E164" t="s">
        <v>117</v>
      </c>
      <c r="F164" t="s">
        <v>455</v>
      </c>
      <c r="G164" t="str">
        <f>"201510004237"</f>
        <v>201510004237</v>
      </c>
      <c r="H164" t="s">
        <v>456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457</v>
      </c>
    </row>
    <row r="165" spans="1:30" x14ac:dyDescent="0.25">
      <c r="H165" t="s">
        <v>458</v>
      </c>
    </row>
    <row r="166" spans="1:30" x14ac:dyDescent="0.25">
      <c r="A166">
        <v>80</v>
      </c>
      <c r="B166">
        <v>462</v>
      </c>
      <c r="C166" t="s">
        <v>459</v>
      </c>
      <c r="D166" t="s">
        <v>460</v>
      </c>
      <c r="E166" t="s">
        <v>41</v>
      </c>
      <c r="F166" t="s">
        <v>461</v>
      </c>
      <c r="G166" t="str">
        <f>"200801001727"</f>
        <v>200801001727</v>
      </c>
      <c r="H166">
        <v>726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>
        <v>1614</v>
      </c>
    </row>
    <row r="167" spans="1:30" x14ac:dyDescent="0.25">
      <c r="H167" t="s">
        <v>462</v>
      </c>
    </row>
    <row r="168" spans="1:30" x14ac:dyDescent="0.25">
      <c r="A168">
        <v>81</v>
      </c>
      <c r="B168">
        <v>3261</v>
      </c>
      <c r="C168" t="s">
        <v>463</v>
      </c>
      <c r="D168" t="s">
        <v>464</v>
      </c>
      <c r="E168" t="s">
        <v>187</v>
      </c>
      <c r="F168" t="s">
        <v>465</v>
      </c>
      <c r="G168" t="str">
        <f>"201402006972"</f>
        <v>201402006972</v>
      </c>
      <c r="H168" t="s">
        <v>466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50</v>
      </c>
      <c r="Q168">
        <v>0</v>
      </c>
      <c r="R168">
        <v>30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467</v>
      </c>
    </row>
    <row r="169" spans="1:30" x14ac:dyDescent="0.25">
      <c r="H169" t="s">
        <v>468</v>
      </c>
    </row>
    <row r="170" spans="1:30" x14ac:dyDescent="0.25">
      <c r="A170">
        <v>82</v>
      </c>
      <c r="B170">
        <v>3682</v>
      </c>
      <c r="C170" t="s">
        <v>469</v>
      </c>
      <c r="D170" t="s">
        <v>117</v>
      </c>
      <c r="E170" t="s">
        <v>155</v>
      </c>
      <c r="F170" t="s">
        <v>470</v>
      </c>
      <c r="G170" t="str">
        <f>"200712004554"</f>
        <v>200712004554</v>
      </c>
      <c r="H170" t="s">
        <v>471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472</v>
      </c>
    </row>
    <row r="171" spans="1:30" x14ac:dyDescent="0.25">
      <c r="H171" t="s">
        <v>473</v>
      </c>
    </row>
    <row r="172" spans="1:30" x14ac:dyDescent="0.25">
      <c r="A172">
        <v>83</v>
      </c>
      <c r="B172">
        <v>3254</v>
      </c>
      <c r="C172" t="s">
        <v>474</v>
      </c>
      <c r="D172" t="s">
        <v>475</v>
      </c>
      <c r="E172" t="s">
        <v>476</v>
      </c>
      <c r="F172" t="s">
        <v>477</v>
      </c>
      <c r="G172" t="str">
        <f>"00339140"</f>
        <v>00339140</v>
      </c>
      <c r="H172">
        <v>748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>
        <v>1606</v>
      </c>
    </row>
    <row r="173" spans="1:30" x14ac:dyDescent="0.25">
      <c r="H173" t="s">
        <v>478</v>
      </c>
    </row>
    <row r="174" spans="1:30" x14ac:dyDescent="0.25">
      <c r="A174">
        <v>84</v>
      </c>
      <c r="B174">
        <v>4124</v>
      </c>
      <c r="C174" t="s">
        <v>479</v>
      </c>
      <c r="D174" t="s">
        <v>480</v>
      </c>
      <c r="E174" t="s">
        <v>66</v>
      </c>
      <c r="F174" t="s">
        <v>481</v>
      </c>
      <c r="G174" t="str">
        <f>"00362896"</f>
        <v>00362896</v>
      </c>
      <c r="H174" t="s">
        <v>357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30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70</v>
      </c>
      <c r="W174">
        <v>490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482</v>
      </c>
    </row>
    <row r="175" spans="1:30" x14ac:dyDescent="0.25">
      <c r="H175" t="s">
        <v>483</v>
      </c>
    </row>
    <row r="176" spans="1:30" x14ac:dyDescent="0.25">
      <c r="A176">
        <v>85</v>
      </c>
      <c r="B176">
        <v>4280</v>
      </c>
      <c r="C176" t="s">
        <v>484</v>
      </c>
      <c r="D176" t="s">
        <v>377</v>
      </c>
      <c r="E176" t="s">
        <v>42</v>
      </c>
      <c r="F176" t="s">
        <v>485</v>
      </c>
      <c r="G176" t="str">
        <f>"201409006082"</f>
        <v>201409006082</v>
      </c>
      <c r="H176" t="s">
        <v>486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30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487</v>
      </c>
    </row>
    <row r="177" spans="1:30" x14ac:dyDescent="0.25">
      <c r="H177" t="s">
        <v>488</v>
      </c>
    </row>
    <row r="178" spans="1:30" x14ac:dyDescent="0.25">
      <c r="A178">
        <v>86</v>
      </c>
      <c r="B178">
        <v>2975</v>
      </c>
      <c r="C178" t="s">
        <v>489</v>
      </c>
      <c r="D178" t="s">
        <v>490</v>
      </c>
      <c r="E178" t="s">
        <v>28</v>
      </c>
      <c r="F178" t="s">
        <v>491</v>
      </c>
      <c r="G178" t="str">
        <f>"201412004278"</f>
        <v>201412004278</v>
      </c>
      <c r="H178" t="s">
        <v>492</v>
      </c>
      <c r="I178">
        <v>0</v>
      </c>
      <c r="J178">
        <v>0</v>
      </c>
      <c r="K178">
        <v>0</v>
      </c>
      <c r="L178">
        <v>0</v>
      </c>
      <c r="M178">
        <v>100</v>
      </c>
      <c r="N178">
        <v>70</v>
      </c>
      <c r="O178">
        <v>50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493</v>
      </c>
    </row>
    <row r="179" spans="1:30" x14ac:dyDescent="0.25">
      <c r="H179" t="s">
        <v>494</v>
      </c>
    </row>
    <row r="180" spans="1:30" x14ac:dyDescent="0.25">
      <c r="A180">
        <v>87</v>
      </c>
      <c r="B180">
        <v>2250</v>
      </c>
      <c r="C180" t="s">
        <v>495</v>
      </c>
      <c r="D180" t="s">
        <v>496</v>
      </c>
      <c r="E180" t="s">
        <v>497</v>
      </c>
      <c r="F180" t="s">
        <v>498</v>
      </c>
      <c r="G180" t="str">
        <f>"201504004379"</f>
        <v>201504004379</v>
      </c>
      <c r="H180">
        <v>770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80</v>
      </c>
      <c r="W180">
        <v>560</v>
      </c>
      <c r="X180">
        <v>0</v>
      </c>
      <c r="Z180">
        <v>0</v>
      </c>
      <c r="AA180">
        <v>0</v>
      </c>
      <c r="AB180">
        <v>0</v>
      </c>
      <c r="AC180">
        <v>0</v>
      </c>
      <c r="AD180">
        <v>1600</v>
      </c>
    </row>
    <row r="181" spans="1:30" x14ac:dyDescent="0.25">
      <c r="H181" t="s">
        <v>499</v>
      </c>
    </row>
    <row r="182" spans="1:30" x14ac:dyDescent="0.25">
      <c r="A182">
        <v>88</v>
      </c>
      <c r="B182">
        <v>3973</v>
      </c>
      <c r="C182" t="s">
        <v>500</v>
      </c>
      <c r="D182" t="s">
        <v>280</v>
      </c>
      <c r="E182" t="s">
        <v>42</v>
      </c>
      <c r="F182" t="s">
        <v>501</v>
      </c>
      <c r="G182" t="str">
        <f>"201504004037"</f>
        <v>201504004037</v>
      </c>
      <c r="H182" t="s">
        <v>502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503</v>
      </c>
    </row>
    <row r="183" spans="1:30" x14ac:dyDescent="0.25">
      <c r="H183" t="s">
        <v>504</v>
      </c>
    </row>
    <row r="184" spans="1:30" x14ac:dyDescent="0.25">
      <c r="A184">
        <v>89</v>
      </c>
      <c r="B184">
        <v>4991</v>
      </c>
      <c r="C184" t="s">
        <v>505</v>
      </c>
      <c r="D184" t="s">
        <v>117</v>
      </c>
      <c r="E184" t="s">
        <v>41</v>
      </c>
      <c r="F184" t="s">
        <v>506</v>
      </c>
      <c r="G184" t="str">
        <f>"201410008509"</f>
        <v>201410008509</v>
      </c>
      <c r="H184" t="s">
        <v>507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80</v>
      </c>
      <c r="W184">
        <v>560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508</v>
      </c>
    </row>
    <row r="185" spans="1:30" x14ac:dyDescent="0.25">
      <c r="H185" t="s">
        <v>509</v>
      </c>
    </row>
    <row r="186" spans="1:30" x14ac:dyDescent="0.25">
      <c r="A186">
        <v>90</v>
      </c>
      <c r="B186">
        <v>1181</v>
      </c>
      <c r="C186" t="s">
        <v>510</v>
      </c>
      <c r="D186" t="s">
        <v>511</v>
      </c>
      <c r="E186" t="s">
        <v>512</v>
      </c>
      <c r="F186" t="s">
        <v>513</v>
      </c>
      <c r="G186" t="str">
        <f>"201411001963"</f>
        <v>201411001963</v>
      </c>
      <c r="H186">
        <v>770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1588</v>
      </c>
    </row>
    <row r="187" spans="1:30" x14ac:dyDescent="0.25">
      <c r="H187" t="s">
        <v>514</v>
      </c>
    </row>
    <row r="188" spans="1:30" x14ac:dyDescent="0.25">
      <c r="A188">
        <v>91</v>
      </c>
      <c r="B188">
        <v>1861</v>
      </c>
      <c r="C188" t="s">
        <v>515</v>
      </c>
      <c r="D188" t="s">
        <v>49</v>
      </c>
      <c r="E188" t="s">
        <v>199</v>
      </c>
      <c r="F188" t="s">
        <v>516</v>
      </c>
      <c r="G188" t="str">
        <f>"00143349"</f>
        <v>00143349</v>
      </c>
      <c r="H188">
        <v>759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1577</v>
      </c>
    </row>
    <row r="189" spans="1:30" x14ac:dyDescent="0.25">
      <c r="H189" t="s">
        <v>517</v>
      </c>
    </row>
    <row r="190" spans="1:30" x14ac:dyDescent="0.25">
      <c r="A190">
        <v>92</v>
      </c>
      <c r="B190">
        <v>1241</v>
      </c>
      <c r="C190" t="s">
        <v>518</v>
      </c>
      <c r="D190" t="s">
        <v>49</v>
      </c>
      <c r="E190" t="s">
        <v>256</v>
      </c>
      <c r="F190" t="s">
        <v>519</v>
      </c>
      <c r="G190" t="str">
        <f>"201504001320"</f>
        <v>201504001320</v>
      </c>
      <c r="H190" t="s">
        <v>520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70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521</v>
      </c>
    </row>
    <row r="191" spans="1:30" x14ac:dyDescent="0.25">
      <c r="H191" t="s">
        <v>522</v>
      </c>
    </row>
    <row r="192" spans="1:30" x14ac:dyDescent="0.25">
      <c r="A192">
        <v>93</v>
      </c>
      <c r="B192">
        <v>5008</v>
      </c>
      <c r="C192" t="s">
        <v>523</v>
      </c>
      <c r="D192" t="s">
        <v>72</v>
      </c>
      <c r="E192" t="s">
        <v>66</v>
      </c>
      <c r="F192" t="s">
        <v>524</v>
      </c>
      <c r="G192" t="str">
        <f>"201504004032"</f>
        <v>201504004032</v>
      </c>
      <c r="H192" t="s">
        <v>525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60</v>
      </c>
      <c r="W192">
        <v>420</v>
      </c>
      <c r="X192">
        <v>0</v>
      </c>
      <c r="Z192">
        <v>0</v>
      </c>
      <c r="AA192">
        <v>0</v>
      </c>
      <c r="AB192">
        <v>24</v>
      </c>
      <c r="AC192">
        <v>408</v>
      </c>
      <c r="AD192" t="s">
        <v>526</v>
      </c>
    </row>
    <row r="193" spans="1:30" x14ac:dyDescent="0.25">
      <c r="H193" t="s">
        <v>527</v>
      </c>
    </row>
    <row r="194" spans="1:30" x14ac:dyDescent="0.25">
      <c r="A194">
        <v>94</v>
      </c>
      <c r="B194">
        <v>2206</v>
      </c>
      <c r="C194" t="s">
        <v>528</v>
      </c>
      <c r="D194" t="s">
        <v>15</v>
      </c>
      <c r="E194" t="s">
        <v>529</v>
      </c>
      <c r="F194" t="s">
        <v>530</v>
      </c>
      <c r="G194" t="str">
        <f>"00219530"</f>
        <v>00219530</v>
      </c>
      <c r="H194" t="s">
        <v>531</v>
      </c>
      <c r="I194">
        <v>0</v>
      </c>
      <c r="J194">
        <v>400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13</v>
      </c>
      <c r="W194">
        <v>91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532</v>
      </c>
    </row>
    <row r="195" spans="1:30" x14ac:dyDescent="0.25">
      <c r="H195" t="s">
        <v>533</v>
      </c>
    </row>
    <row r="196" spans="1:30" x14ac:dyDescent="0.25">
      <c r="A196">
        <v>95</v>
      </c>
      <c r="B196">
        <v>4670</v>
      </c>
      <c r="C196" t="s">
        <v>534</v>
      </c>
      <c r="D196" t="s">
        <v>117</v>
      </c>
      <c r="E196" t="s">
        <v>41</v>
      </c>
      <c r="F196" t="s">
        <v>535</v>
      </c>
      <c r="G196" t="str">
        <f>"201402009741"</f>
        <v>201402009741</v>
      </c>
      <c r="H196" t="s">
        <v>536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537</v>
      </c>
    </row>
    <row r="197" spans="1:30" x14ac:dyDescent="0.25">
      <c r="H197" t="s">
        <v>538</v>
      </c>
    </row>
    <row r="198" spans="1:30" x14ac:dyDescent="0.25">
      <c r="A198">
        <v>96</v>
      </c>
      <c r="B198">
        <v>442</v>
      </c>
      <c r="C198" t="s">
        <v>180</v>
      </c>
      <c r="D198" t="s">
        <v>106</v>
      </c>
      <c r="E198" t="s">
        <v>55</v>
      </c>
      <c r="F198" t="s">
        <v>539</v>
      </c>
      <c r="G198" t="str">
        <f>"00295843"</f>
        <v>00295843</v>
      </c>
      <c r="H198">
        <v>704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1562</v>
      </c>
    </row>
    <row r="199" spans="1:30" x14ac:dyDescent="0.25">
      <c r="H199" t="s">
        <v>540</v>
      </c>
    </row>
    <row r="200" spans="1:30" x14ac:dyDescent="0.25">
      <c r="A200">
        <v>97</v>
      </c>
      <c r="B200">
        <v>843</v>
      </c>
      <c r="C200" t="s">
        <v>541</v>
      </c>
      <c r="D200" t="s">
        <v>377</v>
      </c>
      <c r="E200" t="s">
        <v>245</v>
      </c>
      <c r="F200" t="s">
        <v>542</v>
      </c>
      <c r="G200" t="str">
        <f>"201504003685"</f>
        <v>201504003685</v>
      </c>
      <c r="H200" t="s">
        <v>131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543</v>
      </c>
    </row>
    <row r="201" spans="1:30" x14ac:dyDescent="0.25">
      <c r="H201" t="s">
        <v>544</v>
      </c>
    </row>
    <row r="202" spans="1:30" x14ac:dyDescent="0.25">
      <c r="A202">
        <v>98</v>
      </c>
      <c r="B202">
        <v>4234</v>
      </c>
      <c r="C202" t="s">
        <v>545</v>
      </c>
      <c r="D202" t="s">
        <v>546</v>
      </c>
      <c r="E202" t="s">
        <v>440</v>
      </c>
      <c r="F202" t="s">
        <v>547</v>
      </c>
      <c r="G202" t="str">
        <f>"00150303"</f>
        <v>00150303</v>
      </c>
      <c r="H202" t="s">
        <v>548</v>
      </c>
      <c r="I202">
        <v>0</v>
      </c>
      <c r="J202">
        <v>0</v>
      </c>
      <c r="K202">
        <v>0</v>
      </c>
      <c r="L202">
        <v>0</v>
      </c>
      <c r="M202">
        <v>100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549</v>
      </c>
    </row>
    <row r="203" spans="1:30" x14ac:dyDescent="0.25">
      <c r="H203" t="s">
        <v>550</v>
      </c>
    </row>
    <row r="204" spans="1:30" x14ac:dyDescent="0.25">
      <c r="A204">
        <v>99</v>
      </c>
      <c r="B204">
        <v>3867</v>
      </c>
      <c r="C204" t="s">
        <v>551</v>
      </c>
      <c r="D204" t="s">
        <v>552</v>
      </c>
      <c r="E204" t="s">
        <v>41</v>
      </c>
      <c r="F204" t="s">
        <v>553</v>
      </c>
      <c r="G204" t="str">
        <f>"00259473"</f>
        <v>00259473</v>
      </c>
      <c r="H204" t="s">
        <v>131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554</v>
      </c>
    </row>
    <row r="205" spans="1:30" x14ac:dyDescent="0.25">
      <c r="H205" t="s">
        <v>555</v>
      </c>
    </row>
    <row r="206" spans="1:30" x14ac:dyDescent="0.25">
      <c r="A206">
        <v>100</v>
      </c>
      <c r="B206">
        <v>4545</v>
      </c>
      <c r="C206" t="s">
        <v>556</v>
      </c>
      <c r="D206" t="s">
        <v>557</v>
      </c>
      <c r="E206" t="s">
        <v>100</v>
      </c>
      <c r="F206" t="s">
        <v>558</v>
      </c>
      <c r="G206" t="str">
        <f>"00360575"</f>
        <v>00360575</v>
      </c>
      <c r="H206" t="s">
        <v>293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80</v>
      </c>
      <c r="W206">
        <v>560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559</v>
      </c>
    </row>
    <row r="207" spans="1:30" x14ac:dyDescent="0.25">
      <c r="H207" t="s">
        <v>560</v>
      </c>
    </row>
    <row r="208" spans="1:30" x14ac:dyDescent="0.25">
      <c r="A208">
        <v>101</v>
      </c>
      <c r="B208">
        <v>463</v>
      </c>
      <c r="C208" t="s">
        <v>561</v>
      </c>
      <c r="D208" t="s">
        <v>339</v>
      </c>
      <c r="E208" t="s">
        <v>291</v>
      </c>
      <c r="F208" t="s">
        <v>562</v>
      </c>
      <c r="G208" t="str">
        <f>"201504002763"</f>
        <v>201504002763</v>
      </c>
      <c r="H208" t="s">
        <v>163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563</v>
      </c>
    </row>
    <row r="209" spans="1:30" x14ac:dyDescent="0.25">
      <c r="H209" t="s">
        <v>564</v>
      </c>
    </row>
    <row r="210" spans="1:30" x14ac:dyDescent="0.25">
      <c r="A210">
        <v>102</v>
      </c>
      <c r="B210">
        <v>1405</v>
      </c>
      <c r="C210" t="s">
        <v>565</v>
      </c>
      <c r="D210" t="s">
        <v>123</v>
      </c>
      <c r="E210" t="s">
        <v>440</v>
      </c>
      <c r="F210" t="s">
        <v>566</v>
      </c>
      <c r="G210" t="str">
        <f>"201410001250"</f>
        <v>201410001250</v>
      </c>
      <c r="H210" t="s">
        <v>502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77</v>
      </c>
      <c r="W210">
        <v>539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567</v>
      </c>
    </row>
    <row r="211" spans="1:30" x14ac:dyDescent="0.25">
      <c r="H211" t="s">
        <v>568</v>
      </c>
    </row>
    <row r="212" spans="1:30" x14ac:dyDescent="0.25">
      <c r="A212">
        <v>103</v>
      </c>
      <c r="B212">
        <v>958</v>
      </c>
      <c r="C212" t="s">
        <v>569</v>
      </c>
      <c r="D212" t="s">
        <v>123</v>
      </c>
      <c r="E212" t="s">
        <v>117</v>
      </c>
      <c r="F212" t="s">
        <v>570</v>
      </c>
      <c r="G212" t="str">
        <f>"201406013684"</f>
        <v>201406013684</v>
      </c>
      <c r="H212" t="s">
        <v>571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71</v>
      </c>
      <c r="W212">
        <v>497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572</v>
      </c>
    </row>
    <row r="213" spans="1:30" x14ac:dyDescent="0.25">
      <c r="H213" t="s">
        <v>573</v>
      </c>
    </row>
    <row r="214" spans="1:30" x14ac:dyDescent="0.25">
      <c r="A214">
        <v>104</v>
      </c>
      <c r="B214">
        <v>3657</v>
      </c>
      <c r="C214" t="s">
        <v>574</v>
      </c>
      <c r="D214" t="s">
        <v>575</v>
      </c>
      <c r="E214" t="s">
        <v>117</v>
      </c>
      <c r="F214" t="s">
        <v>576</v>
      </c>
      <c r="G214" t="str">
        <f>"201406001389"</f>
        <v>201406001389</v>
      </c>
      <c r="H214" t="s">
        <v>131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66</v>
      </c>
      <c r="W214">
        <v>462</v>
      </c>
      <c r="X214">
        <v>0</v>
      </c>
      <c r="Z214">
        <v>0</v>
      </c>
      <c r="AA214">
        <v>0</v>
      </c>
      <c r="AB214">
        <v>18</v>
      </c>
      <c r="AC214">
        <v>306</v>
      </c>
      <c r="AD214" t="s">
        <v>577</v>
      </c>
    </row>
    <row r="215" spans="1:30" x14ac:dyDescent="0.25">
      <c r="H215" t="s">
        <v>578</v>
      </c>
    </row>
    <row r="216" spans="1:30" x14ac:dyDescent="0.25">
      <c r="A216">
        <v>105</v>
      </c>
      <c r="B216">
        <v>4857</v>
      </c>
      <c r="C216" t="s">
        <v>579</v>
      </c>
      <c r="D216" t="s">
        <v>377</v>
      </c>
      <c r="E216" t="s">
        <v>42</v>
      </c>
      <c r="F216" t="s">
        <v>580</v>
      </c>
      <c r="G216" t="str">
        <f>"00342268"</f>
        <v>00342268</v>
      </c>
      <c r="H216" t="s">
        <v>581</v>
      </c>
      <c r="I216">
        <v>0</v>
      </c>
      <c r="J216">
        <v>0</v>
      </c>
      <c r="K216">
        <v>0</v>
      </c>
      <c r="L216">
        <v>0</v>
      </c>
      <c r="M216">
        <v>100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582</v>
      </c>
    </row>
    <row r="217" spans="1:30" x14ac:dyDescent="0.25">
      <c r="H217" t="s">
        <v>583</v>
      </c>
    </row>
    <row r="218" spans="1:30" x14ac:dyDescent="0.25">
      <c r="A218">
        <v>106</v>
      </c>
      <c r="B218">
        <v>1674</v>
      </c>
      <c r="C218" t="s">
        <v>584</v>
      </c>
      <c r="D218" t="s">
        <v>585</v>
      </c>
      <c r="E218" t="s">
        <v>66</v>
      </c>
      <c r="F218" t="s">
        <v>586</v>
      </c>
      <c r="G218" t="str">
        <f>"201409000877"</f>
        <v>201409000877</v>
      </c>
      <c r="H218" t="s">
        <v>125</v>
      </c>
      <c r="I218">
        <v>0</v>
      </c>
      <c r="J218">
        <v>0</v>
      </c>
      <c r="K218">
        <v>0</v>
      </c>
      <c r="L218">
        <v>0</v>
      </c>
      <c r="M218">
        <v>100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80</v>
      </c>
      <c r="W218">
        <v>560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587</v>
      </c>
    </row>
    <row r="219" spans="1:30" x14ac:dyDescent="0.25">
      <c r="H219" t="s">
        <v>588</v>
      </c>
    </row>
    <row r="220" spans="1:30" x14ac:dyDescent="0.25">
      <c r="A220">
        <v>107</v>
      </c>
      <c r="B220">
        <v>1627</v>
      </c>
      <c r="C220" t="s">
        <v>589</v>
      </c>
      <c r="D220" t="s">
        <v>590</v>
      </c>
      <c r="E220" t="s">
        <v>42</v>
      </c>
      <c r="F220" t="s">
        <v>591</v>
      </c>
      <c r="G220" t="str">
        <f>"00320504"</f>
        <v>00320504</v>
      </c>
      <c r="H220" t="s">
        <v>592</v>
      </c>
      <c r="I220">
        <v>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593</v>
      </c>
    </row>
    <row r="221" spans="1:30" x14ac:dyDescent="0.25">
      <c r="H221" t="s">
        <v>594</v>
      </c>
    </row>
    <row r="222" spans="1:30" x14ac:dyDescent="0.25">
      <c r="A222">
        <v>108</v>
      </c>
      <c r="B222">
        <v>3130</v>
      </c>
      <c r="C222" t="s">
        <v>595</v>
      </c>
      <c r="D222" t="s">
        <v>575</v>
      </c>
      <c r="E222" t="s">
        <v>35</v>
      </c>
      <c r="F222" t="s">
        <v>596</v>
      </c>
      <c r="G222" t="str">
        <f>"201504004278"</f>
        <v>201504004278</v>
      </c>
      <c r="H222" t="s">
        <v>597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598</v>
      </c>
    </row>
    <row r="223" spans="1:30" x14ac:dyDescent="0.25">
      <c r="H223" t="s">
        <v>599</v>
      </c>
    </row>
    <row r="224" spans="1:30" x14ac:dyDescent="0.25">
      <c r="A224">
        <v>109</v>
      </c>
      <c r="B224">
        <v>3257</v>
      </c>
      <c r="C224" t="s">
        <v>600</v>
      </c>
      <c r="D224" t="s">
        <v>298</v>
      </c>
      <c r="E224" t="s">
        <v>28</v>
      </c>
      <c r="F224" t="s">
        <v>601</v>
      </c>
      <c r="G224" t="str">
        <f>"201409001539"</f>
        <v>201409001539</v>
      </c>
      <c r="H224" t="s">
        <v>447</v>
      </c>
      <c r="I224">
        <v>0</v>
      </c>
      <c r="J224">
        <v>0</v>
      </c>
      <c r="K224">
        <v>0</v>
      </c>
      <c r="L224">
        <v>0</v>
      </c>
      <c r="M224">
        <v>100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602</v>
      </c>
    </row>
    <row r="225" spans="1:30" x14ac:dyDescent="0.25">
      <c r="H225" t="s">
        <v>603</v>
      </c>
    </row>
    <row r="226" spans="1:30" x14ac:dyDescent="0.25">
      <c r="A226">
        <v>110</v>
      </c>
      <c r="B226">
        <v>1058</v>
      </c>
      <c r="C226" t="s">
        <v>604</v>
      </c>
      <c r="D226" t="s">
        <v>28</v>
      </c>
      <c r="E226" t="s">
        <v>291</v>
      </c>
      <c r="F226" t="s">
        <v>605</v>
      </c>
      <c r="G226" t="str">
        <f>"200811001794"</f>
        <v>200811001794</v>
      </c>
      <c r="H226" t="s">
        <v>606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0</v>
      </c>
      <c r="P226">
        <v>30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607</v>
      </c>
    </row>
    <row r="227" spans="1:30" x14ac:dyDescent="0.25">
      <c r="H227" t="s">
        <v>608</v>
      </c>
    </row>
    <row r="228" spans="1:30" x14ac:dyDescent="0.25">
      <c r="A228">
        <v>111</v>
      </c>
      <c r="B228">
        <v>417</v>
      </c>
      <c r="C228" t="s">
        <v>408</v>
      </c>
      <c r="D228" t="s">
        <v>90</v>
      </c>
      <c r="E228" t="s">
        <v>609</v>
      </c>
      <c r="F228" t="s">
        <v>610</v>
      </c>
      <c r="G228" t="str">
        <f>"00253483"</f>
        <v>00253483</v>
      </c>
      <c r="H228" t="s">
        <v>611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612</v>
      </c>
    </row>
    <row r="229" spans="1:30" x14ac:dyDescent="0.25">
      <c r="H229" t="s">
        <v>613</v>
      </c>
    </row>
    <row r="230" spans="1:30" x14ac:dyDescent="0.25">
      <c r="A230">
        <v>112</v>
      </c>
      <c r="B230">
        <v>1945</v>
      </c>
      <c r="C230" t="s">
        <v>614</v>
      </c>
      <c r="D230" t="s">
        <v>41</v>
      </c>
      <c r="E230" t="s">
        <v>392</v>
      </c>
      <c r="F230">
        <v>779781</v>
      </c>
      <c r="G230" t="str">
        <f>"00047798"</f>
        <v>00047798</v>
      </c>
      <c r="H230" t="s">
        <v>23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50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615</v>
      </c>
    </row>
    <row r="231" spans="1:30" x14ac:dyDescent="0.25">
      <c r="H231" t="s">
        <v>616</v>
      </c>
    </row>
    <row r="232" spans="1:30" x14ac:dyDescent="0.25">
      <c r="A232">
        <v>113</v>
      </c>
      <c r="B232">
        <v>5150</v>
      </c>
      <c r="C232" t="s">
        <v>617</v>
      </c>
      <c r="D232" t="s">
        <v>618</v>
      </c>
      <c r="E232" t="s">
        <v>619</v>
      </c>
      <c r="F232" t="s">
        <v>620</v>
      </c>
      <c r="G232" t="str">
        <f>"00078365"</f>
        <v>00078365</v>
      </c>
      <c r="H232" t="s">
        <v>621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50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68</v>
      </c>
      <c r="W232">
        <v>476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622</v>
      </c>
    </row>
    <row r="233" spans="1:30" x14ac:dyDescent="0.25">
      <c r="H233" t="s">
        <v>623</v>
      </c>
    </row>
    <row r="234" spans="1:30" x14ac:dyDescent="0.25">
      <c r="A234">
        <v>114</v>
      </c>
      <c r="B234">
        <v>4221</v>
      </c>
      <c r="C234" t="s">
        <v>624</v>
      </c>
      <c r="D234" t="s">
        <v>419</v>
      </c>
      <c r="E234" t="s">
        <v>28</v>
      </c>
      <c r="F234" t="s">
        <v>625</v>
      </c>
      <c r="G234" t="str">
        <f>"00364416"</f>
        <v>00364416</v>
      </c>
      <c r="H234" t="s">
        <v>626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627</v>
      </c>
    </row>
    <row r="235" spans="1:30" x14ac:dyDescent="0.25">
      <c r="H235" t="s">
        <v>628</v>
      </c>
    </row>
    <row r="236" spans="1:30" x14ac:dyDescent="0.25">
      <c r="A236">
        <v>115</v>
      </c>
      <c r="B236">
        <v>1956</v>
      </c>
      <c r="C236" t="s">
        <v>629</v>
      </c>
      <c r="D236" t="s">
        <v>291</v>
      </c>
      <c r="E236" t="s">
        <v>41</v>
      </c>
      <c r="F236" t="s">
        <v>630</v>
      </c>
      <c r="G236" t="str">
        <f>"201403000203"</f>
        <v>201403000203</v>
      </c>
      <c r="H236" t="s">
        <v>631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632</v>
      </c>
    </row>
    <row r="237" spans="1:30" x14ac:dyDescent="0.25">
      <c r="H237" t="s">
        <v>633</v>
      </c>
    </row>
    <row r="238" spans="1:30" x14ac:dyDescent="0.25">
      <c r="A238">
        <v>116</v>
      </c>
      <c r="B238">
        <v>4564</v>
      </c>
      <c r="C238" t="s">
        <v>634</v>
      </c>
      <c r="D238" t="s">
        <v>28</v>
      </c>
      <c r="E238" t="s">
        <v>66</v>
      </c>
      <c r="F238" t="s">
        <v>635</v>
      </c>
      <c r="G238" t="str">
        <f>"201405000022"</f>
        <v>201405000022</v>
      </c>
      <c r="H238" t="s">
        <v>195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40</v>
      </c>
      <c r="W238">
        <v>280</v>
      </c>
      <c r="X238">
        <v>0</v>
      </c>
      <c r="Z238">
        <v>0</v>
      </c>
      <c r="AA238">
        <v>0</v>
      </c>
      <c r="AB238">
        <v>24</v>
      </c>
      <c r="AC238">
        <v>408</v>
      </c>
      <c r="AD238" t="s">
        <v>636</v>
      </c>
    </row>
    <row r="239" spans="1:30" x14ac:dyDescent="0.25">
      <c r="H239" t="s">
        <v>637</v>
      </c>
    </row>
    <row r="240" spans="1:30" x14ac:dyDescent="0.25">
      <c r="A240">
        <v>117</v>
      </c>
      <c r="B240">
        <v>1054</v>
      </c>
      <c r="C240" t="s">
        <v>638</v>
      </c>
      <c r="D240" t="s">
        <v>41</v>
      </c>
      <c r="E240" t="s">
        <v>639</v>
      </c>
      <c r="F240" t="s">
        <v>640</v>
      </c>
      <c r="G240" t="str">
        <f>"00219533"</f>
        <v>00219533</v>
      </c>
      <c r="H240" t="s">
        <v>228</v>
      </c>
      <c r="I240">
        <v>0</v>
      </c>
      <c r="J240">
        <v>400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641</v>
      </c>
    </row>
    <row r="241" spans="1:30" x14ac:dyDescent="0.25">
      <c r="H241" t="s">
        <v>642</v>
      </c>
    </row>
    <row r="242" spans="1:30" x14ac:dyDescent="0.25">
      <c r="A242">
        <v>118</v>
      </c>
      <c r="B242">
        <v>55</v>
      </c>
      <c r="C242" t="s">
        <v>643</v>
      </c>
      <c r="D242" t="s">
        <v>100</v>
      </c>
      <c r="E242" t="s">
        <v>66</v>
      </c>
      <c r="F242" t="s">
        <v>644</v>
      </c>
      <c r="G242" t="str">
        <f>"201410002271"</f>
        <v>201410002271</v>
      </c>
      <c r="H242" t="s">
        <v>357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645</v>
      </c>
    </row>
    <row r="243" spans="1:30" x14ac:dyDescent="0.25">
      <c r="H243" t="s">
        <v>646</v>
      </c>
    </row>
    <row r="244" spans="1:30" x14ac:dyDescent="0.25">
      <c r="A244">
        <v>119</v>
      </c>
      <c r="B244">
        <v>4858</v>
      </c>
      <c r="C244" t="s">
        <v>647</v>
      </c>
      <c r="D244" t="s">
        <v>648</v>
      </c>
      <c r="E244" t="s">
        <v>298</v>
      </c>
      <c r="F244" t="s">
        <v>649</v>
      </c>
      <c r="G244" t="str">
        <f>"201410010325"</f>
        <v>201410010325</v>
      </c>
      <c r="H244" t="s">
        <v>157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1</v>
      </c>
      <c r="AA244">
        <v>0</v>
      </c>
      <c r="AB244">
        <v>0</v>
      </c>
      <c r="AC244">
        <v>0</v>
      </c>
      <c r="AD244" t="s">
        <v>650</v>
      </c>
    </row>
    <row r="245" spans="1:30" x14ac:dyDescent="0.25">
      <c r="H245" t="s">
        <v>651</v>
      </c>
    </row>
    <row r="246" spans="1:30" x14ac:dyDescent="0.25">
      <c r="A246">
        <v>120</v>
      </c>
      <c r="B246">
        <v>1960</v>
      </c>
      <c r="C246" t="s">
        <v>652</v>
      </c>
      <c r="D246" t="s">
        <v>28</v>
      </c>
      <c r="E246" t="s">
        <v>123</v>
      </c>
      <c r="F246" t="s">
        <v>653</v>
      </c>
      <c r="G246" t="str">
        <f>"201504005445"</f>
        <v>201504005445</v>
      </c>
      <c r="H246" t="s">
        <v>654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80</v>
      </c>
      <c r="W246">
        <v>560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655</v>
      </c>
    </row>
    <row r="247" spans="1:30" x14ac:dyDescent="0.25">
      <c r="H247" t="s">
        <v>656</v>
      </c>
    </row>
    <row r="248" spans="1:30" x14ac:dyDescent="0.25">
      <c r="A248">
        <v>121</v>
      </c>
      <c r="B248">
        <v>931</v>
      </c>
      <c r="C248" t="s">
        <v>657</v>
      </c>
      <c r="D248" t="s">
        <v>658</v>
      </c>
      <c r="E248" t="s">
        <v>41</v>
      </c>
      <c r="F248" t="s">
        <v>659</v>
      </c>
      <c r="G248" t="str">
        <f>"00306657"</f>
        <v>00306657</v>
      </c>
      <c r="H248" t="s">
        <v>276</v>
      </c>
      <c r="I248">
        <v>0</v>
      </c>
      <c r="J248">
        <v>0</v>
      </c>
      <c r="K248">
        <v>0</v>
      </c>
      <c r="L248">
        <v>0</v>
      </c>
      <c r="M248">
        <v>100</v>
      </c>
      <c r="N248">
        <v>70</v>
      </c>
      <c r="O248">
        <v>0</v>
      </c>
      <c r="P248">
        <v>0</v>
      </c>
      <c r="Q248">
        <v>30</v>
      </c>
      <c r="R248">
        <v>0</v>
      </c>
      <c r="S248">
        <v>0</v>
      </c>
      <c r="T248">
        <v>0</v>
      </c>
      <c r="U248">
        <v>0</v>
      </c>
      <c r="V248">
        <v>65</v>
      </c>
      <c r="W248">
        <v>455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660</v>
      </c>
    </row>
    <row r="249" spans="1:30" x14ac:dyDescent="0.25">
      <c r="H249" t="s">
        <v>661</v>
      </c>
    </row>
    <row r="250" spans="1:30" x14ac:dyDescent="0.25">
      <c r="A250">
        <v>122</v>
      </c>
      <c r="B250">
        <v>3962</v>
      </c>
      <c r="C250" t="s">
        <v>662</v>
      </c>
      <c r="D250" t="s">
        <v>41</v>
      </c>
      <c r="E250" t="s">
        <v>28</v>
      </c>
      <c r="F250" t="s">
        <v>663</v>
      </c>
      <c r="G250" t="str">
        <f>"201504003097"</f>
        <v>201504003097</v>
      </c>
      <c r="H250">
        <v>792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1450</v>
      </c>
    </row>
    <row r="251" spans="1:30" x14ac:dyDescent="0.25">
      <c r="H251" t="s">
        <v>664</v>
      </c>
    </row>
    <row r="252" spans="1:30" x14ac:dyDescent="0.25">
      <c r="A252">
        <v>123</v>
      </c>
      <c r="B252">
        <v>1256</v>
      </c>
      <c r="C252" t="s">
        <v>665</v>
      </c>
      <c r="D252" t="s">
        <v>14</v>
      </c>
      <c r="E252" t="s">
        <v>106</v>
      </c>
      <c r="F252" t="s">
        <v>666</v>
      </c>
      <c r="G252" t="str">
        <f>"201504005438"</f>
        <v>201504005438</v>
      </c>
      <c r="H252" t="s">
        <v>667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668</v>
      </c>
    </row>
    <row r="253" spans="1:30" x14ac:dyDescent="0.25">
      <c r="H253" t="s">
        <v>669</v>
      </c>
    </row>
    <row r="254" spans="1:30" x14ac:dyDescent="0.25">
      <c r="A254">
        <v>124</v>
      </c>
      <c r="B254">
        <v>3528</v>
      </c>
      <c r="C254" t="s">
        <v>670</v>
      </c>
      <c r="D254" t="s">
        <v>304</v>
      </c>
      <c r="E254" t="s">
        <v>66</v>
      </c>
      <c r="F254" t="s">
        <v>671</v>
      </c>
      <c r="G254" t="str">
        <f>"201410010419"</f>
        <v>201410010419</v>
      </c>
      <c r="H254" t="s">
        <v>672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50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71</v>
      </c>
      <c r="W254">
        <v>497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673</v>
      </c>
    </row>
    <row r="255" spans="1:30" x14ac:dyDescent="0.25">
      <c r="H255" t="s">
        <v>674</v>
      </c>
    </row>
    <row r="256" spans="1:30" x14ac:dyDescent="0.25">
      <c r="A256">
        <v>125</v>
      </c>
      <c r="B256">
        <v>2924</v>
      </c>
      <c r="C256" t="s">
        <v>675</v>
      </c>
      <c r="D256" t="s">
        <v>154</v>
      </c>
      <c r="E256" t="s">
        <v>676</v>
      </c>
      <c r="F256" t="s">
        <v>677</v>
      </c>
      <c r="G256" t="str">
        <f>"201410003780"</f>
        <v>201410003780</v>
      </c>
      <c r="H256">
        <v>693</v>
      </c>
      <c r="I256">
        <v>0</v>
      </c>
      <c r="J256">
        <v>0</v>
      </c>
      <c r="K256">
        <v>0</v>
      </c>
      <c r="L256">
        <v>260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60</v>
      </c>
      <c r="W256">
        <v>420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1443</v>
      </c>
    </row>
    <row r="257" spans="1:30" x14ac:dyDescent="0.25">
      <c r="H257" t="s">
        <v>678</v>
      </c>
    </row>
    <row r="258" spans="1:30" x14ac:dyDescent="0.25">
      <c r="A258">
        <v>126</v>
      </c>
      <c r="B258">
        <v>1773</v>
      </c>
      <c r="C258" t="s">
        <v>679</v>
      </c>
      <c r="D258" t="s">
        <v>28</v>
      </c>
      <c r="E258" t="s">
        <v>41</v>
      </c>
      <c r="F258" t="s">
        <v>680</v>
      </c>
      <c r="G258" t="str">
        <f>"200801006889"</f>
        <v>200801006889</v>
      </c>
      <c r="H258" t="s">
        <v>681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75</v>
      </c>
      <c r="W258">
        <v>525</v>
      </c>
      <c r="X258">
        <v>0</v>
      </c>
      <c r="Z258">
        <v>0</v>
      </c>
      <c r="AA258">
        <v>0</v>
      </c>
      <c r="AB258">
        <v>9</v>
      </c>
      <c r="AC258">
        <v>153</v>
      </c>
      <c r="AD258" t="s">
        <v>682</v>
      </c>
    </row>
    <row r="259" spans="1:30" x14ac:dyDescent="0.25">
      <c r="H259" t="s">
        <v>683</v>
      </c>
    </row>
    <row r="260" spans="1:30" x14ac:dyDescent="0.25">
      <c r="A260">
        <v>127</v>
      </c>
      <c r="B260">
        <v>2345</v>
      </c>
      <c r="C260" t="s">
        <v>684</v>
      </c>
      <c r="D260" t="s">
        <v>28</v>
      </c>
      <c r="E260" t="s">
        <v>187</v>
      </c>
      <c r="F260" t="s">
        <v>685</v>
      </c>
      <c r="G260" t="str">
        <f>"200802006743"</f>
        <v>200802006743</v>
      </c>
      <c r="H260" t="s">
        <v>631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686</v>
      </c>
    </row>
    <row r="261" spans="1:30" x14ac:dyDescent="0.25">
      <c r="H261" t="s">
        <v>583</v>
      </c>
    </row>
    <row r="262" spans="1:30" x14ac:dyDescent="0.25">
      <c r="A262">
        <v>128</v>
      </c>
      <c r="B262">
        <v>3655</v>
      </c>
      <c r="C262" t="s">
        <v>429</v>
      </c>
      <c r="D262" t="s">
        <v>147</v>
      </c>
      <c r="E262" t="s">
        <v>141</v>
      </c>
      <c r="F262" t="s">
        <v>687</v>
      </c>
      <c r="G262" t="str">
        <f>"201402007269"</f>
        <v>201402007269</v>
      </c>
      <c r="H262">
        <v>814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>
        <v>1432</v>
      </c>
    </row>
    <row r="263" spans="1:30" x14ac:dyDescent="0.25">
      <c r="H263" t="s">
        <v>688</v>
      </c>
    </row>
    <row r="264" spans="1:30" x14ac:dyDescent="0.25">
      <c r="A264">
        <v>129</v>
      </c>
      <c r="B264">
        <v>1878</v>
      </c>
      <c r="C264" t="s">
        <v>689</v>
      </c>
      <c r="D264" t="s">
        <v>377</v>
      </c>
      <c r="E264" t="s">
        <v>49</v>
      </c>
      <c r="F264" t="s">
        <v>690</v>
      </c>
      <c r="G264" t="str">
        <f>"201412006023"</f>
        <v>201412006023</v>
      </c>
      <c r="H264" t="s">
        <v>157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691</v>
      </c>
    </row>
    <row r="265" spans="1:30" x14ac:dyDescent="0.25">
      <c r="H265" t="s">
        <v>692</v>
      </c>
    </row>
    <row r="266" spans="1:30" x14ac:dyDescent="0.25">
      <c r="A266">
        <v>130</v>
      </c>
      <c r="B266">
        <v>4879</v>
      </c>
      <c r="C266" t="s">
        <v>693</v>
      </c>
      <c r="D266" t="s">
        <v>694</v>
      </c>
      <c r="E266" t="s">
        <v>41</v>
      </c>
      <c r="F266" t="s">
        <v>695</v>
      </c>
      <c r="G266" t="str">
        <f>"00353200"</f>
        <v>00353200</v>
      </c>
      <c r="H266" t="s">
        <v>150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696</v>
      </c>
    </row>
    <row r="267" spans="1:30" x14ac:dyDescent="0.25">
      <c r="H267" t="s">
        <v>697</v>
      </c>
    </row>
    <row r="268" spans="1:30" x14ac:dyDescent="0.25">
      <c r="A268">
        <v>131</v>
      </c>
      <c r="B268">
        <v>57</v>
      </c>
      <c r="C268" t="s">
        <v>698</v>
      </c>
      <c r="D268" t="s">
        <v>117</v>
      </c>
      <c r="E268" t="s">
        <v>66</v>
      </c>
      <c r="F268" t="s">
        <v>699</v>
      </c>
      <c r="G268" t="str">
        <f>"00274757"</f>
        <v>00274757</v>
      </c>
      <c r="H268" t="s">
        <v>486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50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700</v>
      </c>
    </row>
    <row r="269" spans="1:30" x14ac:dyDescent="0.25">
      <c r="H269" t="s">
        <v>701</v>
      </c>
    </row>
    <row r="270" spans="1:30" x14ac:dyDescent="0.25">
      <c r="A270">
        <v>132</v>
      </c>
      <c r="B270">
        <v>1751</v>
      </c>
      <c r="C270" t="s">
        <v>702</v>
      </c>
      <c r="D270" t="s">
        <v>117</v>
      </c>
      <c r="E270" t="s">
        <v>41</v>
      </c>
      <c r="F270" t="s">
        <v>703</v>
      </c>
      <c r="G270" t="str">
        <f>"201504004117"</f>
        <v>201504004117</v>
      </c>
      <c r="H270" t="s">
        <v>37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704</v>
      </c>
    </row>
    <row r="271" spans="1:30" x14ac:dyDescent="0.25">
      <c r="H271" t="s">
        <v>705</v>
      </c>
    </row>
    <row r="272" spans="1:30" x14ac:dyDescent="0.25">
      <c r="A272">
        <v>133</v>
      </c>
      <c r="B272">
        <v>1740</v>
      </c>
      <c r="C272" t="s">
        <v>706</v>
      </c>
      <c r="D272" t="s">
        <v>41</v>
      </c>
      <c r="E272" t="s">
        <v>123</v>
      </c>
      <c r="F272" t="s">
        <v>707</v>
      </c>
      <c r="G272" t="str">
        <f>"201410006265"</f>
        <v>201410006265</v>
      </c>
      <c r="H272">
        <v>759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1417</v>
      </c>
    </row>
    <row r="273" spans="1:30" x14ac:dyDescent="0.25">
      <c r="H273" t="s">
        <v>708</v>
      </c>
    </row>
    <row r="274" spans="1:30" x14ac:dyDescent="0.25">
      <c r="A274">
        <v>134</v>
      </c>
      <c r="B274">
        <v>2539</v>
      </c>
      <c r="C274" t="s">
        <v>709</v>
      </c>
      <c r="D274" t="s">
        <v>710</v>
      </c>
      <c r="E274" t="s">
        <v>711</v>
      </c>
      <c r="F274" t="s">
        <v>712</v>
      </c>
      <c r="G274" t="str">
        <f>"201406010966"</f>
        <v>201406010966</v>
      </c>
      <c r="H274">
        <v>759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>
        <v>1417</v>
      </c>
    </row>
    <row r="275" spans="1:30" x14ac:dyDescent="0.25">
      <c r="H275" t="s">
        <v>713</v>
      </c>
    </row>
    <row r="276" spans="1:30" x14ac:dyDescent="0.25">
      <c r="A276">
        <v>135</v>
      </c>
      <c r="B276">
        <v>4196</v>
      </c>
      <c r="C276" t="s">
        <v>714</v>
      </c>
      <c r="D276" t="s">
        <v>715</v>
      </c>
      <c r="E276" t="s">
        <v>291</v>
      </c>
      <c r="F276" t="s">
        <v>716</v>
      </c>
      <c r="G276" t="str">
        <f>"200801005520"</f>
        <v>200801005520</v>
      </c>
      <c r="H276" t="s">
        <v>525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50</v>
      </c>
      <c r="O276">
        <v>30</v>
      </c>
      <c r="P276">
        <v>30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717</v>
      </c>
    </row>
    <row r="277" spans="1:30" x14ac:dyDescent="0.25">
      <c r="H277" t="s">
        <v>718</v>
      </c>
    </row>
    <row r="278" spans="1:30" x14ac:dyDescent="0.25">
      <c r="A278">
        <v>136</v>
      </c>
      <c r="B278">
        <v>4885</v>
      </c>
      <c r="C278" t="s">
        <v>719</v>
      </c>
      <c r="D278" t="s">
        <v>42</v>
      </c>
      <c r="E278" t="s">
        <v>720</v>
      </c>
      <c r="F278" t="s">
        <v>721</v>
      </c>
      <c r="G278" t="str">
        <f>"201409003994"</f>
        <v>201409003994</v>
      </c>
      <c r="H278" t="s">
        <v>317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722</v>
      </c>
    </row>
    <row r="279" spans="1:30" x14ac:dyDescent="0.25">
      <c r="H279" t="s">
        <v>723</v>
      </c>
    </row>
    <row r="280" spans="1:30" x14ac:dyDescent="0.25">
      <c r="A280">
        <v>137</v>
      </c>
      <c r="B280">
        <v>3201</v>
      </c>
      <c r="C280" t="s">
        <v>724</v>
      </c>
      <c r="D280" t="s">
        <v>725</v>
      </c>
      <c r="E280" t="s">
        <v>726</v>
      </c>
      <c r="F280" t="s">
        <v>727</v>
      </c>
      <c r="G280" t="str">
        <f>"201511039206"</f>
        <v>201511039206</v>
      </c>
      <c r="H280" t="s">
        <v>728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50</v>
      </c>
      <c r="O280">
        <v>30</v>
      </c>
      <c r="P280">
        <v>50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729</v>
      </c>
    </row>
    <row r="281" spans="1:30" x14ac:dyDescent="0.25">
      <c r="H281" t="s">
        <v>730</v>
      </c>
    </row>
    <row r="282" spans="1:30" x14ac:dyDescent="0.25">
      <c r="A282">
        <v>138</v>
      </c>
      <c r="B282">
        <v>3094</v>
      </c>
      <c r="C282" t="s">
        <v>731</v>
      </c>
      <c r="D282" t="s">
        <v>117</v>
      </c>
      <c r="E282" t="s">
        <v>28</v>
      </c>
      <c r="F282" t="s">
        <v>732</v>
      </c>
      <c r="G282" t="str">
        <f>"201504005359"</f>
        <v>201504005359</v>
      </c>
      <c r="H282">
        <v>737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50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1405</v>
      </c>
    </row>
    <row r="283" spans="1:30" x14ac:dyDescent="0.25">
      <c r="H283" t="s">
        <v>733</v>
      </c>
    </row>
    <row r="284" spans="1:30" x14ac:dyDescent="0.25">
      <c r="A284">
        <v>139</v>
      </c>
      <c r="B284">
        <v>2090</v>
      </c>
      <c r="C284" t="s">
        <v>734</v>
      </c>
      <c r="D284" t="s">
        <v>90</v>
      </c>
      <c r="E284" t="s">
        <v>123</v>
      </c>
      <c r="F284" t="s">
        <v>735</v>
      </c>
      <c r="G284" t="str">
        <f>"00155038"</f>
        <v>00155038</v>
      </c>
      <c r="H284" t="s">
        <v>520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736</v>
      </c>
    </row>
    <row r="285" spans="1:30" x14ac:dyDescent="0.25">
      <c r="H285" t="s">
        <v>737</v>
      </c>
    </row>
    <row r="286" spans="1:30" x14ac:dyDescent="0.25">
      <c r="A286">
        <v>140</v>
      </c>
      <c r="B286">
        <v>1305</v>
      </c>
      <c r="C286" t="s">
        <v>738</v>
      </c>
      <c r="D286" t="s">
        <v>238</v>
      </c>
      <c r="E286" t="s">
        <v>739</v>
      </c>
      <c r="F286" t="s">
        <v>740</v>
      </c>
      <c r="G286" t="str">
        <f>"00018143"</f>
        <v>00018143</v>
      </c>
      <c r="H286" t="s">
        <v>741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50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742</v>
      </c>
    </row>
    <row r="287" spans="1:30" x14ac:dyDescent="0.25">
      <c r="H287" t="s">
        <v>743</v>
      </c>
    </row>
    <row r="288" spans="1:30" x14ac:dyDescent="0.25">
      <c r="A288">
        <v>141</v>
      </c>
      <c r="B288">
        <v>101</v>
      </c>
      <c r="C288" t="s">
        <v>744</v>
      </c>
      <c r="D288" t="s">
        <v>34</v>
      </c>
      <c r="E288" t="s">
        <v>106</v>
      </c>
      <c r="F288" t="s">
        <v>745</v>
      </c>
      <c r="G288" t="str">
        <f>"201409000355"</f>
        <v>201409000355</v>
      </c>
      <c r="H288" t="s">
        <v>373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746</v>
      </c>
    </row>
    <row r="289" spans="1:30" x14ac:dyDescent="0.25">
      <c r="H289" t="s">
        <v>747</v>
      </c>
    </row>
    <row r="290" spans="1:30" x14ac:dyDescent="0.25">
      <c r="A290">
        <v>142</v>
      </c>
      <c r="B290">
        <v>1587</v>
      </c>
      <c r="C290" t="s">
        <v>748</v>
      </c>
      <c r="D290" t="s">
        <v>575</v>
      </c>
      <c r="E290" t="s">
        <v>392</v>
      </c>
      <c r="F290" t="s">
        <v>749</v>
      </c>
      <c r="G290" t="str">
        <f>"201410008944"</f>
        <v>201410008944</v>
      </c>
      <c r="H290" t="s">
        <v>750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751</v>
      </c>
    </row>
    <row r="291" spans="1:30" x14ac:dyDescent="0.25">
      <c r="H291" t="s">
        <v>752</v>
      </c>
    </row>
    <row r="292" spans="1:30" x14ac:dyDescent="0.25">
      <c r="A292">
        <v>143</v>
      </c>
      <c r="B292">
        <v>628</v>
      </c>
      <c r="C292" t="s">
        <v>753</v>
      </c>
      <c r="D292" t="s">
        <v>28</v>
      </c>
      <c r="E292" t="s">
        <v>100</v>
      </c>
      <c r="F292" t="s">
        <v>754</v>
      </c>
      <c r="G292" t="str">
        <f>"201409005827"</f>
        <v>201409005827</v>
      </c>
      <c r="H292" t="s">
        <v>755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30</v>
      </c>
      <c r="P292">
        <v>30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756</v>
      </c>
    </row>
    <row r="293" spans="1:30" x14ac:dyDescent="0.25">
      <c r="H293" t="s">
        <v>757</v>
      </c>
    </row>
    <row r="294" spans="1:30" x14ac:dyDescent="0.25">
      <c r="A294">
        <v>144</v>
      </c>
      <c r="B294">
        <v>1556</v>
      </c>
      <c r="C294" t="s">
        <v>758</v>
      </c>
      <c r="D294" t="s">
        <v>245</v>
      </c>
      <c r="E294" t="s">
        <v>90</v>
      </c>
      <c r="F294" t="s">
        <v>759</v>
      </c>
      <c r="G294" t="str">
        <f>"201406002921"</f>
        <v>201406002921</v>
      </c>
      <c r="H294" t="s">
        <v>760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78</v>
      </c>
      <c r="W294">
        <v>546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761</v>
      </c>
    </row>
    <row r="295" spans="1:30" x14ac:dyDescent="0.25">
      <c r="H295" t="s">
        <v>762</v>
      </c>
    </row>
    <row r="296" spans="1:30" x14ac:dyDescent="0.25">
      <c r="A296">
        <v>145</v>
      </c>
      <c r="B296">
        <v>2672</v>
      </c>
      <c r="C296" t="s">
        <v>763</v>
      </c>
      <c r="D296" t="s">
        <v>100</v>
      </c>
      <c r="E296" t="s">
        <v>117</v>
      </c>
      <c r="F296" t="s">
        <v>764</v>
      </c>
      <c r="G296" t="str">
        <f>"200809000080"</f>
        <v>200809000080</v>
      </c>
      <c r="H296" t="s">
        <v>765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766</v>
      </c>
    </row>
    <row r="297" spans="1:30" x14ac:dyDescent="0.25">
      <c r="H297" t="s">
        <v>767</v>
      </c>
    </row>
    <row r="298" spans="1:30" x14ac:dyDescent="0.25">
      <c r="A298">
        <v>146</v>
      </c>
      <c r="B298">
        <v>1706</v>
      </c>
      <c r="C298" t="s">
        <v>768</v>
      </c>
      <c r="D298" t="s">
        <v>41</v>
      </c>
      <c r="E298" t="s">
        <v>66</v>
      </c>
      <c r="F298" t="s">
        <v>769</v>
      </c>
      <c r="G298" t="str">
        <f>"201402010849"</f>
        <v>201402010849</v>
      </c>
      <c r="H298" t="s">
        <v>331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76</v>
      </c>
      <c r="W298">
        <v>532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770</v>
      </c>
    </row>
    <row r="299" spans="1:30" x14ac:dyDescent="0.25">
      <c r="H299" t="s">
        <v>771</v>
      </c>
    </row>
    <row r="300" spans="1:30" x14ac:dyDescent="0.25">
      <c r="A300">
        <v>147</v>
      </c>
      <c r="B300">
        <v>2550</v>
      </c>
      <c r="C300" t="s">
        <v>772</v>
      </c>
      <c r="D300" t="s">
        <v>42</v>
      </c>
      <c r="E300" t="s">
        <v>117</v>
      </c>
      <c r="F300" t="s">
        <v>773</v>
      </c>
      <c r="G300" t="str">
        <f>"201103000316"</f>
        <v>201103000316</v>
      </c>
      <c r="H300">
        <v>759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1377</v>
      </c>
    </row>
    <row r="301" spans="1:30" x14ac:dyDescent="0.25">
      <c r="H301" t="s">
        <v>774</v>
      </c>
    </row>
    <row r="302" spans="1:30" x14ac:dyDescent="0.25">
      <c r="A302">
        <v>148</v>
      </c>
      <c r="B302">
        <v>1874</v>
      </c>
      <c r="C302" t="s">
        <v>775</v>
      </c>
      <c r="D302" t="s">
        <v>298</v>
      </c>
      <c r="E302" t="s">
        <v>28</v>
      </c>
      <c r="F302" t="s">
        <v>776</v>
      </c>
      <c r="G302" t="str">
        <f>"201504002069"</f>
        <v>201504002069</v>
      </c>
      <c r="H302" t="s">
        <v>486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777</v>
      </c>
    </row>
    <row r="303" spans="1:30" x14ac:dyDescent="0.25">
      <c r="H303" t="s">
        <v>778</v>
      </c>
    </row>
    <row r="304" spans="1:30" x14ac:dyDescent="0.25">
      <c r="A304">
        <v>149</v>
      </c>
      <c r="B304">
        <v>2105</v>
      </c>
      <c r="C304" t="s">
        <v>779</v>
      </c>
      <c r="D304" t="s">
        <v>377</v>
      </c>
      <c r="E304" t="s">
        <v>41</v>
      </c>
      <c r="F304" t="s">
        <v>780</v>
      </c>
      <c r="G304" t="str">
        <f>"200801001784"</f>
        <v>200801001784</v>
      </c>
      <c r="H304" t="s">
        <v>252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781</v>
      </c>
    </row>
    <row r="305" spans="1:30" x14ac:dyDescent="0.25">
      <c r="H305" t="s">
        <v>782</v>
      </c>
    </row>
    <row r="306" spans="1:30" x14ac:dyDescent="0.25">
      <c r="A306">
        <v>150</v>
      </c>
      <c r="B306">
        <v>4973</v>
      </c>
      <c r="C306" t="s">
        <v>783</v>
      </c>
      <c r="D306" t="s">
        <v>123</v>
      </c>
      <c r="E306" t="s">
        <v>784</v>
      </c>
      <c r="F306" t="s">
        <v>785</v>
      </c>
      <c r="G306" t="str">
        <f>"00359336"</f>
        <v>00359336</v>
      </c>
      <c r="H306" t="s">
        <v>786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787</v>
      </c>
    </row>
    <row r="307" spans="1:30" x14ac:dyDescent="0.25">
      <c r="H307" t="s">
        <v>788</v>
      </c>
    </row>
    <row r="308" spans="1:30" x14ac:dyDescent="0.25">
      <c r="A308">
        <v>151</v>
      </c>
      <c r="B308">
        <v>1008</v>
      </c>
      <c r="C308" t="s">
        <v>789</v>
      </c>
      <c r="D308" t="s">
        <v>784</v>
      </c>
      <c r="E308" t="s">
        <v>366</v>
      </c>
      <c r="F308" t="s">
        <v>790</v>
      </c>
      <c r="G308" t="str">
        <f>"201504001790"</f>
        <v>201504001790</v>
      </c>
      <c r="H308" t="s">
        <v>791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792</v>
      </c>
    </row>
    <row r="309" spans="1:30" x14ac:dyDescent="0.25">
      <c r="H309" t="s">
        <v>793</v>
      </c>
    </row>
    <row r="310" spans="1:30" x14ac:dyDescent="0.25">
      <c r="A310">
        <v>152</v>
      </c>
      <c r="B310">
        <v>3363</v>
      </c>
      <c r="C310" t="s">
        <v>794</v>
      </c>
      <c r="D310" t="s">
        <v>392</v>
      </c>
      <c r="E310" t="s">
        <v>245</v>
      </c>
      <c r="F310" t="s">
        <v>795</v>
      </c>
      <c r="G310" t="str">
        <f>"201402008592"</f>
        <v>201402008592</v>
      </c>
      <c r="H310" t="s">
        <v>796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77</v>
      </c>
      <c r="W310">
        <v>539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797</v>
      </c>
    </row>
    <row r="311" spans="1:30" x14ac:dyDescent="0.25">
      <c r="H311" t="s">
        <v>798</v>
      </c>
    </row>
    <row r="312" spans="1:30" x14ac:dyDescent="0.25">
      <c r="A312">
        <v>153</v>
      </c>
      <c r="B312">
        <v>1606</v>
      </c>
      <c r="C312" t="s">
        <v>799</v>
      </c>
      <c r="D312" t="s">
        <v>28</v>
      </c>
      <c r="E312" t="s">
        <v>784</v>
      </c>
      <c r="F312" t="s">
        <v>800</v>
      </c>
      <c r="G312" t="str">
        <f>"201409000060"</f>
        <v>201409000060</v>
      </c>
      <c r="H312" t="s">
        <v>801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802</v>
      </c>
    </row>
    <row r="313" spans="1:30" x14ac:dyDescent="0.25">
      <c r="H313" t="s">
        <v>803</v>
      </c>
    </row>
    <row r="314" spans="1:30" x14ac:dyDescent="0.25">
      <c r="A314">
        <v>154</v>
      </c>
      <c r="B314">
        <v>4582</v>
      </c>
      <c r="C314" t="s">
        <v>804</v>
      </c>
      <c r="D314" t="s">
        <v>805</v>
      </c>
      <c r="E314" t="s">
        <v>806</v>
      </c>
      <c r="F314" t="s">
        <v>807</v>
      </c>
      <c r="G314" t="str">
        <f>"201504002610"</f>
        <v>201504002610</v>
      </c>
      <c r="H314" t="s">
        <v>592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808</v>
      </c>
    </row>
    <row r="315" spans="1:30" x14ac:dyDescent="0.25">
      <c r="H315" t="s">
        <v>809</v>
      </c>
    </row>
    <row r="316" spans="1:30" x14ac:dyDescent="0.25">
      <c r="A316">
        <v>155</v>
      </c>
      <c r="B316">
        <v>2840</v>
      </c>
      <c r="C316" t="s">
        <v>810</v>
      </c>
      <c r="D316" t="s">
        <v>42</v>
      </c>
      <c r="E316" t="s">
        <v>392</v>
      </c>
      <c r="F316" t="s">
        <v>811</v>
      </c>
      <c r="G316" t="str">
        <f>"00357621"</f>
        <v>00357621</v>
      </c>
      <c r="H316" t="s">
        <v>271</v>
      </c>
      <c r="I316">
        <v>0</v>
      </c>
      <c r="J316">
        <v>0</v>
      </c>
      <c r="K316">
        <v>0</v>
      </c>
      <c r="L316">
        <v>0</v>
      </c>
      <c r="M316">
        <v>100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56</v>
      </c>
      <c r="W316">
        <v>392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812</v>
      </c>
    </row>
    <row r="317" spans="1:30" x14ac:dyDescent="0.25">
      <c r="H317" t="s">
        <v>813</v>
      </c>
    </row>
    <row r="318" spans="1:30" x14ac:dyDescent="0.25">
      <c r="A318">
        <v>156</v>
      </c>
      <c r="B318">
        <v>3589</v>
      </c>
      <c r="C318" t="s">
        <v>814</v>
      </c>
      <c r="D318" t="s">
        <v>42</v>
      </c>
      <c r="E318" t="s">
        <v>117</v>
      </c>
      <c r="F318" t="s">
        <v>815</v>
      </c>
      <c r="G318" t="str">
        <f>"00341085"</f>
        <v>00341085</v>
      </c>
      <c r="H318" t="s">
        <v>816</v>
      </c>
      <c r="I318">
        <v>0</v>
      </c>
      <c r="J318">
        <v>0</v>
      </c>
      <c r="K318">
        <v>0</v>
      </c>
      <c r="L318">
        <v>0</v>
      </c>
      <c r="M318">
        <v>100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817</v>
      </c>
    </row>
    <row r="319" spans="1:30" x14ac:dyDescent="0.25">
      <c r="H319" t="s">
        <v>818</v>
      </c>
    </row>
    <row r="320" spans="1:30" x14ac:dyDescent="0.25">
      <c r="A320">
        <v>157</v>
      </c>
      <c r="B320">
        <v>3712</v>
      </c>
      <c r="C320" t="s">
        <v>90</v>
      </c>
      <c r="D320" t="s">
        <v>366</v>
      </c>
      <c r="E320" t="s">
        <v>49</v>
      </c>
      <c r="F320" t="s">
        <v>819</v>
      </c>
      <c r="G320" t="str">
        <f>"201410005987"</f>
        <v>201410005987</v>
      </c>
      <c r="H320" t="s">
        <v>341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77</v>
      </c>
      <c r="W320">
        <v>539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820</v>
      </c>
    </row>
    <row r="321" spans="1:30" x14ac:dyDescent="0.25">
      <c r="H321" t="s">
        <v>821</v>
      </c>
    </row>
    <row r="322" spans="1:30" x14ac:dyDescent="0.25">
      <c r="A322">
        <v>158</v>
      </c>
      <c r="B322">
        <v>3343</v>
      </c>
      <c r="C322" t="s">
        <v>822</v>
      </c>
      <c r="D322" t="s">
        <v>28</v>
      </c>
      <c r="E322" t="s">
        <v>66</v>
      </c>
      <c r="F322" t="s">
        <v>823</v>
      </c>
      <c r="G322" t="str">
        <f>"00153086"</f>
        <v>00153086</v>
      </c>
      <c r="H322" t="s">
        <v>824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825</v>
      </c>
    </row>
    <row r="323" spans="1:30" x14ac:dyDescent="0.25">
      <c r="H323">
        <v>1029</v>
      </c>
    </row>
    <row r="324" spans="1:30" x14ac:dyDescent="0.25">
      <c r="A324">
        <v>159</v>
      </c>
      <c r="B324">
        <v>2048</v>
      </c>
      <c r="C324" t="s">
        <v>826</v>
      </c>
      <c r="D324" t="s">
        <v>377</v>
      </c>
      <c r="E324" t="s">
        <v>100</v>
      </c>
      <c r="F324" t="s">
        <v>827</v>
      </c>
      <c r="G324" t="str">
        <f>"00160101"</f>
        <v>00160101</v>
      </c>
      <c r="H324" t="s">
        <v>611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828</v>
      </c>
    </row>
    <row r="325" spans="1:30" x14ac:dyDescent="0.25">
      <c r="H325" t="s">
        <v>829</v>
      </c>
    </row>
    <row r="326" spans="1:30" x14ac:dyDescent="0.25">
      <c r="A326">
        <v>160</v>
      </c>
      <c r="B326">
        <v>2558</v>
      </c>
      <c r="C326" t="s">
        <v>830</v>
      </c>
      <c r="D326" t="s">
        <v>256</v>
      </c>
      <c r="E326" t="s">
        <v>49</v>
      </c>
      <c r="F326" t="s">
        <v>831</v>
      </c>
      <c r="G326" t="str">
        <f>"00352689"</f>
        <v>00352689</v>
      </c>
      <c r="H326" t="s">
        <v>832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833</v>
      </c>
    </row>
    <row r="327" spans="1:30" x14ac:dyDescent="0.25">
      <c r="H327" t="s">
        <v>834</v>
      </c>
    </row>
    <row r="328" spans="1:30" x14ac:dyDescent="0.25">
      <c r="A328">
        <v>161</v>
      </c>
      <c r="B328">
        <v>708</v>
      </c>
      <c r="C328" t="s">
        <v>835</v>
      </c>
      <c r="D328" t="s">
        <v>377</v>
      </c>
      <c r="E328" t="s">
        <v>187</v>
      </c>
      <c r="F328" t="s">
        <v>836</v>
      </c>
      <c r="G328" t="str">
        <f>"201410005689"</f>
        <v>201410005689</v>
      </c>
      <c r="H328" t="s">
        <v>252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837</v>
      </c>
    </row>
    <row r="329" spans="1:30" x14ac:dyDescent="0.25">
      <c r="H329" t="s">
        <v>838</v>
      </c>
    </row>
    <row r="330" spans="1:30" x14ac:dyDescent="0.25">
      <c r="A330">
        <v>162</v>
      </c>
      <c r="B330">
        <v>2803</v>
      </c>
      <c r="C330" t="s">
        <v>839</v>
      </c>
      <c r="D330" t="s">
        <v>575</v>
      </c>
      <c r="E330" t="s">
        <v>66</v>
      </c>
      <c r="F330" t="s">
        <v>840</v>
      </c>
      <c r="G330" t="str">
        <f>"00018083"</f>
        <v>00018083</v>
      </c>
      <c r="H330" t="s">
        <v>841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842</v>
      </c>
    </row>
    <row r="331" spans="1:30" x14ac:dyDescent="0.25">
      <c r="H331" t="s">
        <v>843</v>
      </c>
    </row>
    <row r="332" spans="1:30" x14ac:dyDescent="0.25">
      <c r="A332">
        <v>163</v>
      </c>
      <c r="B332">
        <v>4361</v>
      </c>
      <c r="C332" t="s">
        <v>844</v>
      </c>
      <c r="D332" t="s">
        <v>106</v>
      </c>
      <c r="E332" t="s">
        <v>117</v>
      </c>
      <c r="F332" t="s">
        <v>845</v>
      </c>
      <c r="G332" t="str">
        <f>"00358115"</f>
        <v>00358115</v>
      </c>
      <c r="H332" t="s">
        <v>846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73</v>
      </c>
      <c r="W332">
        <v>511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847</v>
      </c>
    </row>
    <row r="333" spans="1:30" x14ac:dyDescent="0.25">
      <c r="H333" t="s">
        <v>848</v>
      </c>
    </row>
    <row r="334" spans="1:30" x14ac:dyDescent="0.25">
      <c r="A334">
        <v>164</v>
      </c>
      <c r="B334">
        <v>3015</v>
      </c>
      <c r="C334" t="s">
        <v>849</v>
      </c>
      <c r="D334" t="s">
        <v>42</v>
      </c>
      <c r="E334" t="s">
        <v>232</v>
      </c>
      <c r="F334" t="s">
        <v>850</v>
      </c>
      <c r="G334" t="str">
        <f>"201410002257"</f>
        <v>201410002257</v>
      </c>
      <c r="H334" t="s">
        <v>851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852</v>
      </c>
    </row>
    <row r="335" spans="1:30" x14ac:dyDescent="0.25">
      <c r="H335" t="s">
        <v>527</v>
      </c>
    </row>
    <row r="336" spans="1:30" x14ac:dyDescent="0.25">
      <c r="A336">
        <v>165</v>
      </c>
      <c r="B336">
        <v>4721</v>
      </c>
      <c r="C336" t="s">
        <v>853</v>
      </c>
      <c r="D336" t="s">
        <v>141</v>
      </c>
      <c r="E336" t="s">
        <v>854</v>
      </c>
      <c r="F336" t="s">
        <v>855</v>
      </c>
      <c r="G336" t="str">
        <f>"00144794"</f>
        <v>00144794</v>
      </c>
      <c r="H336" t="s">
        <v>856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857</v>
      </c>
    </row>
    <row r="337" spans="1:30" x14ac:dyDescent="0.25">
      <c r="H337" t="s">
        <v>858</v>
      </c>
    </row>
    <row r="338" spans="1:30" x14ac:dyDescent="0.25">
      <c r="A338">
        <v>166</v>
      </c>
      <c r="B338">
        <v>663</v>
      </c>
      <c r="C338" t="s">
        <v>859</v>
      </c>
      <c r="D338" t="s">
        <v>117</v>
      </c>
      <c r="E338" t="s">
        <v>245</v>
      </c>
      <c r="F338" t="s">
        <v>860</v>
      </c>
      <c r="G338" t="str">
        <f>"00302297"</f>
        <v>00302297</v>
      </c>
      <c r="H338" t="s">
        <v>861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862</v>
      </c>
    </row>
    <row r="339" spans="1:30" x14ac:dyDescent="0.25">
      <c r="H339" t="s">
        <v>863</v>
      </c>
    </row>
    <row r="340" spans="1:30" x14ac:dyDescent="0.25">
      <c r="A340">
        <v>167</v>
      </c>
      <c r="B340">
        <v>174</v>
      </c>
      <c r="C340" t="s">
        <v>864</v>
      </c>
      <c r="D340" t="s">
        <v>865</v>
      </c>
      <c r="E340" t="s">
        <v>419</v>
      </c>
      <c r="F340" t="s">
        <v>866</v>
      </c>
      <c r="G340" t="str">
        <f>"201401000960"</f>
        <v>201401000960</v>
      </c>
      <c r="H340" t="s">
        <v>867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868</v>
      </c>
    </row>
    <row r="341" spans="1:30" x14ac:dyDescent="0.25">
      <c r="H341" t="s">
        <v>869</v>
      </c>
    </row>
    <row r="342" spans="1:30" x14ac:dyDescent="0.25">
      <c r="A342">
        <v>168</v>
      </c>
      <c r="B342">
        <v>2132</v>
      </c>
      <c r="C342" t="s">
        <v>870</v>
      </c>
      <c r="D342" t="s">
        <v>66</v>
      </c>
      <c r="E342" t="s">
        <v>106</v>
      </c>
      <c r="F342" t="s">
        <v>871</v>
      </c>
      <c r="G342" t="str">
        <f>"201504003164"</f>
        <v>201504003164</v>
      </c>
      <c r="H342" t="s">
        <v>872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873</v>
      </c>
    </row>
    <row r="343" spans="1:30" x14ac:dyDescent="0.25">
      <c r="H343" t="s">
        <v>874</v>
      </c>
    </row>
    <row r="344" spans="1:30" x14ac:dyDescent="0.25">
      <c r="A344">
        <v>169</v>
      </c>
      <c r="B344">
        <v>2065</v>
      </c>
      <c r="C344" t="s">
        <v>875</v>
      </c>
      <c r="D344" t="s">
        <v>298</v>
      </c>
      <c r="E344" t="s">
        <v>15</v>
      </c>
      <c r="F344" t="s">
        <v>876</v>
      </c>
      <c r="G344" t="str">
        <f>"00328326"</f>
        <v>00328326</v>
      </c>
      <c r="H344" t="s">
        <v>264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877</v>
      </c>
    </row>
    <row r="345" spans="1:30" x14ac:dyDescent="0.25">
      <c r="H345" t="s">
        <v>878</v>
      </c>
    </row>
    <row r="346" spans="1:30" x14ac:dyDescent="0.25">
      <c r="A346">
        <v>170</v>
      </c>
      <c r="B346">
        <v>1211</v>
      </c>
      <c r="C346" t="s">
        <v>879</v>
      </c>
      <c r="D346" t="s">
        <v>117</v>
      </c>
      <c r="E346" t="s">
        <v>298</v>
      </c>
      <c r="F346">
        <v>81544</v>
      </c>
      <c r="G346" t="str">
        <f>"00233548"</f>
        <v>00233548</v>
      </c>
      <c r="H346" t="s">
        <v>880</v>
      </c>
      <c r="I346">
        <v>150</v>
      </c>
      <c r="J346">
        <v>0</v>
      </c>
      <c r="K346">
        <v>0</v>
      </c>
      <c r="L346">
        <v>200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7</v>
      </c>
      <c r="W346">
        <v>49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881</v>
      </c>
    </row>
    <row r="347" spans="1:30" x14ac:dyDescent="0.25">
      <c r="H347" t="s">
        <v>882</v>
      </c>
    </row>
    <row r="348" spans="1:30" x14ac:dyDescent="0.25">
      <c r="A348">
        <v>171</v>
      </c>
      <c r="B348">
        <v>3219</v>
      </c>
      <c r="C348" t="s">
        <v>883</v>
      </c>
      <c r="D348" t="s">
        <v>42</v>
      </c>
      <c r="E348" t="s">
        <v>66</v>
      </c>
      <c r="F348" t="s">
        <v>884</v>
      </c>
      <c r="G348" t="str">
        <f>"00015592"</f>
        <v>00015592</v>
      </c>
      <c r="H348" t="s">
        <v>137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885</v>
      </c>
    </row>
    <row r="349" spans="1:30" x14ac:dyDescent="0.25">
      <c r="H349" t="s">
        <v>886</v>
      </c>
    </row>
    <row r="350" spans="1:30" x14ac:dyDescent="0.25">
      <c r="A350">
        <v>172</v>
      </c>
      <c r="B350">
        <v>4349</v>
      </c>
      <c r="C350" t="s">
        <v>887</v>
      </c>
      <c r="D350" t="s">
        <v>888</v>
      </c>
      <c r="E350" t="s">
        <v>41</v>
      </c>
      <c r="F350" t="s">
        <v>889</v>
      </c>
      <c r="G350" t="str">
        <f>"00296926"</f>
        <v>00296926</v>
      </c>
      <c r="H350">
        <v>550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68</v>
      </c>
      <c r="W350">
        <v>476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1296</v>
      </c>
    </row>
    <row r="351" spans="1:30" x14ac:dyDescent="0.25">
      <c r="H351" t="s">
        <v>583</v>
      </c>
    </row>
    <row r="352" spans="1:30" x14ac:dyDescent="0.25">
      <c r="A352">
        <v>173</v>
      </c>
      <c r="B352">
        <v>2540</v>
      </c>
      <c r="C352" t="s">
        <v>890</v>
      </c>
      <c r="D352" t="s">
        <v>161</v>
      </c>
      <c r="E352" t="s">
        <v>891</v>
      </c>
      <c r="F352" t="s">
        <v>892</v>
      </c>
      <c r="G352" t="str">
        <f>"00367431"</f>
        <v>00367431</v>
      </c>
      <c r="H352" t="s">
        <v>893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71</v>
      </c>
      <c r="W352">
        <v>497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894</v>
      </c>
    </row>
    <row r="353" spans="1:30" x14ac:dyDescent="0.25">
      <c r="H353" t="s">
        <v>895</v>
      </c>
    </row>
    <row r="354" spans="1:30" x14ac:dyDescent="0.25">
      <c r="A354">
        <v>174</v>
      </c>
      <c r="B354">
        <v>1975</v>
      </c>
      <c r="C354" t="s">
        <v>896</v>
      </c>
      <c r="D354" t="s">
        <v>897</v>
      </c>
      <c r="E354" t="s">
        <v>41</v>
      </c>
      <c r="F354" t="s">
        <v>898</v>
      </c>
      <c r="G354" t="str">
        <f>"201410002949"</f>
        <v>201410002949</v>
      </c>
      <c r="H354" t="s">
        <v>899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29</v>
      </c>
      <c r="W354">
        <v>203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900</v>
      </c>
    </row>
    <row r="355" spans="1:30" x14ac:dyDescent="0.25">
      <c r="H355" t="s">
        <v>901</v>
      </c>
    </row>
    <row r="356" spans="1:30" x14ac:dyDescent="0.25">
      <c r="A356">
        <v>175</v>
      </c>
      <c r="B356">
        <v>642</v>
      </c>
      <c r="C356" t="s">
        <v>902</v>
      </c>
      <c r="D356" t="s">
        <v>28</v>
      </c>
      <c r="E356" t="s">
        <v>106</v>
      </c>
      <c r="F356" t="s">
        <v>903</v>
      </c>
      <c r="G356" t="str">
        <f>"201410001086"</f>
        <v>201410001086</v>
      </c>
      <c r="H356" t="s">
        <v>904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905</v>
      </c>
    </row>
    <row r="357" spans="1:30" x14ac:dyDescent="0.25">
      <c r="H357" t="s">
        <v>906</v>
      </c>
    </row>
    <row r="358" spans="1:30" x14ac:dyDescent="0.25">
      <c r="A358">
        <v>176</v>
      </c>
      <c r="B358">
        <v>3271</v>
      </c>
      <c r="C358" t="s">
        <v>907</v>
      </c>
      <c r="D358" t="s">
        <v>161</v>
      </c>
      <c r="E358" t="s">
        <v>117</v>
      </c>
      <c r="F358" t="s">
        <v>908</v>
      </c>
      <c r="G358" t="str">
        <f>"201504003476"</f>
        <v>201504003476</v>
      </c>
      <c r="H358" t="s">
        <v>399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56</v>
      </c>
      <c r="W358">
        <v>392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909</v>
      </c>
    </row>
    <row r="359" spans="1:30" x14ac:dyDescent="0.25">
      <c r="H359" t="s">
        <v>910</v>
      </c>
    </row>
    <row r="360" spans="1:30" x14ac:dyDescent="0.25">
      <c r="A360">
        <v>177</v>
      </c>
      <c r="B360">
        <v>4620</v>
      </c>
      <c r="C360" t="s">
        <v>911</v>
      </c>
      <c r="D360" t="s">
        <v>424</v>
      </c>
      <c r="E360" t="s">
        <v>66</v>
      </c>
      <c r="F360" t="s">
        <v>912</v>
      </c>
      <c r="G360" t="str">
        <f>"00107168"</f>
        <v>00107168</v>
      </c>
      <c r="H360" t="s">
        <v>611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64</v>
      </c>
      <c r="W360">
        <v>448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913</v>
      </c>
    </row>
    <row r="361" spans="1:30" x14ac:dyDescent="0.25">
      <c r="H361" t="s">
        <v>914</v>
      </c>
    </row>
    <row r="362" spans="1:30" x14ac:dyDescent="0.25">
      <c r="A362">
        <v>178</v>
      </c>
      <c r="B362">
        <v>2650</v>
      </c>
      <c r="C362" t="s">
        <v>915</v>
      </c>
      <c r="D362" t="s">
        <v>916</v>
      </c>
      <c r="E362" t="s">
        <v>440</v>
      </c>
      <c r="F362" t="s">
        <v>917</v>
      </c>
      <c r="G362" t="str">
        <f>"201604001173"</f>
        <v>201604001173</v>
      </c>
      <c r="H362" t="s">
        <v>918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32</v>
      </c>
      <c r="W362">
        <v>224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919</v>
      </c>
    </row>
    <row r="363" spans="1:30" x14ac:dyDescent="0.25">
      <c r="H363" t="s">
        <v>920</v>
      </c>
    </row>
    <row r="364" spans="1:30" x14ac:dyDescent="0.25">
      <c r="A364">
        <v>179</v>
      </c>
      <c r="B364">
        <v>2859</v>
      </c>
      <c r="C364" t="s">
        <v>921</v>
      </c>
      <c r="D364" t="s">
        <v>41</v>
      </c>
      <c r="E364" t="s">
        <v>922</v>
      </c>
      <c r="F364" t="s">
        <v>923</v>
      </c>
      <c r="G364" t="str">
        <f>"00351851"</f>
        <v>00351851</v>
      </c>
      <c r="H364" t="s">
        <v>74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30</v>
      </c>
      <c r="R364">
        <v>0</v>
      </c>
      <c r="S364">
        <v>0</v>
      </c>
      <c r="T364">
        <v>0</v>
      </c>
      <c r="U364">
        <v>0</v>
      </c>
      <c r="V364">
        <v>51</v>
      </c>
      <c r="W364">
        <v>357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924</v>
      </c>
    </row>
    <row r="365" spans="1:30" x14ac:dyDescent="0.25">
      <c r="H365" t="s">
        <v>925</v>
      </c>
    </row>
    <row r="366" spans="1:30" x14ac:dyDescent="0.25">
      <c r="A366">
        <v>180</v>
      </c>
      <c r="B366">
        <v>4444</v>
      </c>
      <c r="C366" t="s">
        <v>926</v>
      </c>
      <c r="D366" t="s">
        <v>66</v>
      </c>
      <c r="E366" t="s">
        <v>28</v>
      </c>
      <c r="F366" t="s">
        <v>927</v>
      </c>
      <c r="G366" t="str">
        <f>"00354189"</f>
        <v>00354189</v>
      </c>
      <c r="H366" t="s">
        <v>216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30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40</v>
      </c>
      <c r="W366">
        <v>280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928</v>
      </c>
    </row>
    <row r="367" spans="1:30" x14ac:dyDescent="0.25">
      <c r="H367" t="s">
        <v>929</v>
      </c>
    </row>
    <row r="368" spans="1:30" x14ac:dyDescent="0.25">
      <c r="A368">
        <v>181</v>
      </c>
      <c r="B368">
        <v>1887</v>
      </c>
      <c r="C368" t="s">
        <v>930</v>
      </c>
      <c r="D368" t="s">
        <v>42</v>
      </c>
      <c r="E368" t="s">
        <v>21</v>
      </c>
      <c r="F368" t="s">
        <v>931</v>
      </c>
      <c r="G368" t="str">
        <f>"201406005387"</f>
        <v>201406005387</v>
      </c>
      <c r="H368" t="s">
        <v>932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18</v>
      </c>
      <c r="W368">
        <v>126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933</v>
      </c>
    </row>
    <row r="369" spans="1:30" x14ac:dyDescent="0.25">
      <c r="H369" t="s">
        <v>934</v>
      </c>
    </row>
    <row r="370" spans="1:30" x14ac:dyDescent="0.25">
      <c r="A370">
        <v>182</v>
      </c>
      <c r="B370">
        <v>1958</v>
      </c>
      <c r="C370" t="s">
        <v>935</v>
      </c>
      <c r="D370" t="s">
        <v>66</v>
      </c>
      <c r="E370" t="s">
        <v>41</v>
      </c>
      <c r="F370" t="s">
        <v>936</v>
      </c>
      <c r="G370" t="str">
        <f>"201504001365"</f>
        <v>201504001365</v>
      </c>
      <c r="H370" t="s">
        <v>471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30</v>
      </c>
      <c r="P370">
        <v>30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4</v>
      </c>
      <c r="W370">
        <v>28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937</v>
      </c>
    </row>
    <row r="371" spans="1:30" x14ac:dyDescent="0.25">
      <c r="H371" t="s">
        <v>938</v>
      </c>
    </row>
    <row r="372" spans="1:30" x14ac:dyDescent="0.25">
      <c r="A372">
        <v>183</v>
      </c>
      <c r="B372">
        <v>3660</v>
      </c>
      <c r="C372" t="s">
        <v>939</v>
      </c>
      <c r="D372" t="s">
        <v>648</v>
      </c>
      <c r="E372" t="s">
        <v>430</v>
      </c>
      <c r="F372" t="s">
        <v>940</v>
      </c>
      <c r="G372" t="str">
        <f>"201402012190"</f>
        <v>201402012190</v>
      </c>
      <c r="H372">
        <v>748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24</v>
      </c>
      <c r="W372">
        <v>168</v>
      </c>
      <c r="X372">
        <v>0</v>
      </c>
      <c r="Z372">
        <v>0</v>
      </c>
      <c r="AA372">
        <v>0</v>
      </c>
      <c r="AB372">
        <v>0</v>
      </c>
      <c r="AC372">
        <v>0</v>
      </c>
      <c r="AD372">
        <v>1146</v>
      </c>
    </row>
    <row r="373" spans="1:30" x14ac:dyDescent="0.25">
      <c r="H373" t="s">
        <v>583</v>
      </c>
    </row>
    <row r="374" spans="1:30" x14ac:dyDescent="0.25">
      <c r="A374">
        <v>184</v>
      </c>
      <c r="B374">
        <v>701</v>
      </c>
      <c r="C374" t="s">
        <v>941</v>
      </c>
      <c r="D374" t="s">
        <v>430</v>
      </c>
      <c r="E374" t="s">
        <v>28</v>
      </c>
      <c r="F374" t="s">
        <v>942</v>
      </c>
      <c r="G374" t="str">
        <f>"00215052"</f>
        <v>00215052</v>
      </c>
      <c r="H374" t="s">
        <v>92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17</v>
      </c>
      <c r="W374">
        <v>119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943</v>
      </c>
    </row>
    <row r="375" spans="1:30" x14ac:dyDescent="0.25">
      <c r="H375" t="s">
        <v>944</v>
      </c>
    </row>
    <row r="376" spans="1:30" x14ac:dyDescent="0.25">
      <c r="A376">
        <v>185</v>
      </c>
      <c r="B376">
        <v>2588</v>
      </c>
      <c r="C376" t="s">
        <v>945</v>
      </c>
      <c r="D376" t="s">
        <v>315</v>
      </c>
      <c r="E376" t="s">
        <v>90</v>
      </c>
      <c r="F376" t="s">
        <v>946</v>
      </c>
      <c r="G376" t="str">
        <f>"201504004336"</f>
        <v>201504004336</v>
      </c>
      <c r="H376" t="s">
        <v>947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51</v>
      </c>
      <c r="W376">
        <v>357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948</v>
      </c>
    </row>
    <row r="377" spans="1:30" x14ac:dyDescent="0.25">
      <c r="H377" t="s">
        <v>949</v>
      </c>
    </row>
    <row r="378" spans="1:30" x14ac:dyDescent="0.25">
      <c r="A378">
        <v>186</v>
      </c>
      <c r="B378">
        <v>1047</v>
      </c>
      <c r="C378" t="s">
        <v>950</v>
      </c>
      <c r="D378" t="s">
        <v>15</v>
      </c>
      <c r="E378" t="s">
        <v>129</v>
      </c>
      <c r="F378" t="s">
        <v>951</v>
      </c>
      <c r="G378" t="str">
        <f>"201409004154"</f>
        <v>201409004154</v>
      </c>
      <c r="H378" t="s">
        <v>952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36</v>
      </c>
      <c r="W378">
        <v>252</v>
      </c>
      <c r="X378">
        <v>0</v>
      </c>
      <c r="Z378">
        <v>0</v>
      </c>
      <c r="AA378">
        <v>0</v>
      </c>
      <c r="AB378">
        <v>8</v>
      </c>
      <c r="AC378">
        <v>136</v>
      </c>
      <c r="AD378" t="s">
        <v>953</v>
      </c>
    </row>
    <row r="379" spans="1:30" x14ac:dyDescent="0.25">
      <c r="H379" t="s">
        <v>954</v>
      </c>
    </row>
    <row r="380" spans="1:30" x14ac:dyDescent="0.25">
      <c r="A380">
        <v>187</v>
      </c>
      <c r="B380">
        <v>2923</v>
      </c>
      <c r="C380" t="s">
        <v>955</v>
      </c>
      <c r="D380" t="s">
        <v>956</v>
      </c>
      <c r="E380" t="s">
        <v>366</v>
      </c>
      <c r="F380" t="s">
        <v>957</v>
      </c>
      <c r="G380" t="str">
        <f>"00343421"</f>
        <v>00343421</v>
      </c>
      <c r="H380" t="s">
        <v>958</v>
      </c>
      <c r="I380">
        <v>0</v>
      </c>
      <c r="J380">
        <v>0</v>
      </c>
      <c r="K380">
        <v>0</v>
      </c>
      <c r="L380">
        <v>260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959</v>
      </c>
    </row>
    <row r="381" spans="1:30" x14ac:dyDescent="0.25">
      <c r="H381" t="s">
        <v>960</v>
      </c>
    </row>
    <row r="382" spans="1:30" x14ac:dyDescent="0.25">
      <c r="A382">
        <v>188</v>
      </c>
      <c r="B382">
        <v>894</v>
      </c>
      <c r="C382" t="s">
        <v>961</v>
      </c>
      <c r="D382" t="s">
        <v>962</v>
      </c>
      <c r="E382" t="s">
        <v>106</v>
      </c>
      <c r="F382" t="s">
        <v>963</v>
      </c>
      <c r="G382" t="str">
        <f>"201409004586"</f>
        <v>201409004586</v>
      </c>
      <c r="H382" t="s">
        <v>856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46</v>
      </c>
      <c r="W382">
        <v>322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964</v>
      </c>
    </row>
    <row r="383" spans="1:30" x14ac:dyDescent="0.25">
      <c r="H383" t="s">
        <v>965</v>
      </c>
    </row>
    <row r="384" spans="1:30" x14ac:dyDescent="0.25">
      <c r="A384">
        <v>189</v>
      </c>
      <c r="B384">
        <v>3724</v>
      </c>
      <c r="C384" t="s">
        <v>966</v>
      </c>
      <c r="D384" t="s">
        <v>967</v>
      </c>
      <c r="E384" t="s">
        <v>49</v>
      </c>
      <c r="F384" t="s">
        <v>968</v>
      </c>
      <c r="G384" t="str">
        <f>"00366232"</f>
        <v>00366232</v>
      </c>
      <c r="H384" t="s">
        <v>969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>
        <v>0</v>
      </c>
      <c r="AB384">
        <v>16</v>
      </c>
      <c r="AC384">
        <v>272</v>
      </c>
      <c r="AD384" t="s">
        <v>970</v>
      </c>
    </row>
    <row r="385" spans="1:30" x14ac:dyDescent="0.25">
      <c r="H385" t="s">
        <v>971</v>
      </c>
    </row>
    <row r="386" spans="1:30" x14ac:dyDescent="0.25">
      <c r="A386">
        <v>190</v>
      </c>
      <c r="B386">
        <v>1602</v>
      </c>
      <c r="C386" t="s">
        <v>972</v>
      </c>
      <c r="D386" t="s">
        <v>973</v>
      </c>
      <c r="E386" t="s">
        <v>66</v>
      </c>
      <c r="F386" t="s">
        <v>974</v>
      </c>
      <c r="G386" t="str">
        <f>"00148821"</f>
        <v>00148821</v>
      </c>
      <c r="H386" t="s">
        <v>975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19</v>
      </c>
      <c r="W386">
        <v>133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976</v>
      </c>
    </row>
    <row r="387" spans="1:30" x14ac:dyDescent="0.25">
      <c r="H387" t="s">
        <v>411</v>
      </c>
    </row>
    <row r="388" spans="1:30" x14ac:dyDescent="0.25">
      <c r="A388">
        <v>191</v>
      </c>
      <c r="B388">
        <v>733</v>
      </c>
      <c r="C388" t="s">
        <v>977</v>
      </c>
      <c r="D388" t="s">
        <v>648</v>
      </c>
      <c r="E388" t="s">
        <v>28</v>
      </c>
      <c r="F388" t="s">
        <v>978</v>
      </c>
      <c r="G388" t="str">
        <f>"00144146"</f>
        <v>00144146</v>
      </c>
      <c r="H388" t="s">
        <v>80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30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979</v>
      </c>
    </row>
    <row r="389" spans="1:30" x14ac:dyDescent="0.25">
      <c r="H389" t="s">
        <v>980</v>
      </c>
    </row>
    <row r="390" spans="1:30" x14ac:dyDescent="0.25">
      <c r="A390">
        <v>192</v>
      </c>
      <c r="B390">
        <v>4222</v>
      </c>
      <c r="C390" t="s">
        <v>981</v>
      </c>
      <c r="D390" t="s">
        <v>106</v>
      </c>
      <c r="E390" t="s">
        <v>922</v>
      </c>
      <c r="F390" t="s">
        <v>982</v>
      </c>
      <c r="G390" t="str">
        <f>"00234896"</f>
        <v>00234896</v>
      </c>
      <c r="H390" t="s">
        <v>37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15</v>
      </c>
      <c r="W390">
        <v>105</v>
      </c>
      <c r="X390">
        <v>0</v>
      </c>
      <c r="Z390">
        <v>1</v>
      </c>
      <c r="AA390">
        <v>0</v>
      </c>
      <c r="AB390">
        <v>4</v>
      </c>
      <c r="AC390">
        <v>68</v>
      </c>
      <c r="AD390" t="s">
        <v>983</v>
      </c>
    </row>
    <row r="391" spans="1:30" x14ac:dyDescent="0.25">
      <c r="H391" t="s">
        <v>984</v>
      </c>
    </row>
    <row r="392" spans="1:30" x14ac:dyDescent="0.25">
      <c r="A392">
        <v>193</v>
      </c>
      <c r="B392">
        <v>2632</v>
      </c>
      <c r="C392" t="s">
        <v>985</v>
      </c>
      <c r="D392" t="s">
        <v>986</v>
      </c>
      <c r="E392" t="s">
        <v>987</v>
      </c>
      <c r="F392" t="s">
        <v>988</v>
      </c>
      <c r="G392" t="str">
        <f>"201412000341"</f>
        <v>201412000341</v>
      </c>
      <c r="H392" t="s">
        <v>195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19</v>
      </c>
      <c r="W392">
        <v>133</v>
      </c>
      <c r="X392">
        <v>0</v>
      </c>
      <c r="Z392">
        <v>1</v>
      </c>
      <c r="AA392">
        <v>0</v>
      </c>
      <c r="AB392">
        <v>5</v>
      </c>
      <c r="AC392">
        <v>85</v>
      </c>
      <c r="AD392" t="s">
        <v>989</v>
      </c>
    </row>
    <row r="393" spans="1:30" x14ac:dyDescent="0.25">
      <c r="H393" t="s">
        <v>583</v>
      </c>
    </row>
    <row r="394" spans="1:30" x14ac:dyDescent="0.25">
      <c r="A394">
        <v>194</v>
      </c>
      <c r="B394">
        <v>4795</v>
      </c>
      <c r="C394" t="s">
        <v>990</v>
      </c>
      <c r="D394" t="s">
        <v>392</v>
      </c>
      <c r="E394" t="s">
        <v>117</v>
      </c>
      <c r="F394" t="s">
        <v>991</v>
      </c>
      <c r="G394" t="str">
        <f>"00363508"</f>
        <v>00363508</v>
      </c>
      <c r="H394" t="s">
        <v>113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30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5</v>
      </c>
      <c r="W394">
        <v>35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992</v>
      </c>
    </row>
    <row r="395" spans="1:30" x14ac:dyDescent="0.25">
      <c r="H395" t="s">
        <v>993</v>
      </c>
    </row>
    <row r="396" spans="1:30" x14ac:dyDescent="0.25">
      <c r="A396">
        <v>195</v>
      </c>
      <c r="B396">
        <v>684</v>
      </c>
      <c r="C396" t="s">
        <v>994</v>
      </c>
      <c r="D396" t="s">
        <v>995</v>
      </c>
      <c r="E396" t="s">
        <v>72</v>
      </c>
      <c r="F396" t="s">
        <v>996</v>
      </c>
      <c r="G396" t="str">
        <f>"00297668"</f>
        <v>00297668</v>
      </c>
      <c r="H396" t="s">
        <v>997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998</v>
      </c>
    </row>
    <row r="397" spans="1:30" x14ac:dyDescent="0.25">
      <c r="H397" t="s">
        <v>999</v>
      </c>
    </row>
    <row r="398" spans="1:30" x14ac:dyDescent="0.25">
      <c r="A398">
        <v>196</v>
      </c>
      <c r="B398">
        <v>4738</v>
      </c>
      <c r="C398" t="s">
        <v>1000</v>
      </c>
      <c r="D398" t="s">
        <v>250</v>
      </c>
      <c r="E398" t="s">
        <v>784</v>
      </c>
      <c r="F398" t="s">
        <v>1001</v>
      </c>
      <c r="G398" t="str">
        <f>"201402005635"</f>
        <v>201402005635</v>
      </c>
      <c r="H398" t="s">
        <v>1002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36</v>
      </c>
      <c r="W398">
        <v>252</v>
      </c>
      <c r="X398">
        <v>0</v>
      </c>
      <c r="Z398">
        <v>1</v>
      </c>
      <c r="AA398">
        <v>0</v>
      </c>
      <c r="AB398">
        <v>0</v>
      </c>
      <c r="AC398">
        <v>0</v>
      </c>
      <c r="AD398" t="s">
        <v>1003</v>
      </c>
    </row>
    <row r="399" spans="1:30" x14ac:dyDescent="0.25">
      <c r="H399" t="s">
        <v>1004</v>
      </c>
    </row>
    <row r="400" spans="1:30" x14ac:dyDescent="0.25">
      <c r="A400">
        <v>197</v>
      </c>
      <c r="B400">
        <v>5039</v>
      </c>
      <c r="C400" t="s">
        <v>1005</v>
      </c>
      <c r="D400" t="s">
        <v>34</v>
      </c>
      <c r="E400" t="s">
        <v>106</v>
      </c>
      <c r="F400" t="s">
        <v>1006</v>
      </c>
      <c r="G400" t="str">
        <f>"00369389"</f>
        <v>00369389</v>
      </c>
      <c r="H400" t="s">
        <v>62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30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1007</v>
      </c>
    </row>
    <row r="401" spans="1:30" x14ac:dyDescent="0.25">
      <c r="H401" t="s">
        <v>1008</v>
      </c>
    </row>
    <row r="402" spans="1:30" x14ac:dyDescent="0.25">
      <c r="A402">
        <v>198</v>
      </c>
      <c r="B402">
        <v>772</v>
      </c>
      <c r="C402" t="s">
        <v>434</v>
      </c>
      <c r="D402" t="s">
        <v>256</v>
      </c>
      <c r="E402" t="s">
        <v>41</v>
      </c>
      <c r="F402" t="s">
        <v>1009</v>
      </c>
      <c r="G402" t="str">
        <f>"00247869"</f>
        <v>00247869</v>
      </c>
      <c r="H402">
        <v>737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20</v>
      </c>
      <c r="W402">
        <v>140</v>
      </c>
      <c r="X402">
        <v>0</v>
      </c>
      <c r="Z402">
        <v>1</v>
      </c>
      <c r="AA402">
        <v>0</v>
      </c>
      <c r="AB402">
        <v>0</v>
      </c>
      <c r="AC402">
        <v>0</v>
      </c>
      <c r="AD402">
        <v>947</v>
      </c>
    </row>
    <row r="403" spans="1:30" x14ac:dyDescent="0.25">
      <c r="H403" t="s">
        <v>583</v>
      </c>
    </row>
    <row r="404" spans="1:30" x14ac:dyDescent="0.25">
      <c r="A404">
        <v>199</v>
      </c>
      <c r="B404">
        <v>4211</v>
      </c>
      <c r="C404" t="s">
        <v>1010</v>
      </c>
      <c r="D404" t="s">
        <v>1011</v>
      </c>
      <c r="E404" t="s">
        <v>49</v>
      </c>
      <c r="F404" t="s">
        <v>1012</v>
      </c>
      <c r="G404" t="str">
        <f>"00328414"</f>
        <v>00328414</v>
      </c>
      <c r="H404" t="s">
        <v>37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50</v>
      </c>
      <c r="P404">
        <v>0</v>
      </c>
      <c r="Q404">
        <v>50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1013</v>
      </c>
    </row>
    <row r="405" spans="1:30" x14ac:dyDescent="0.25">
      <c r="H405" t="s">
        <v>1014</v>
      </c>
    </row>
    <row r="406" spans="1:30" x14ac:dyDescent="0.25">
      <c r="A406">
        <v>200</v>
      </c>
      <c r="B406">
        <v>2071</v>
      </c>
      <c r="C406" t="s">
        <v>1015</v>
      </c>
      <c r="D406" t="s">
        <v>392</v>
      </c>
      <c r="E406" t="s">
        <v>117</v>
      </c>
      <c r="F406" t="s">
        <v>1016</v>
      </c>
      <c r="G406" t="str">
        <f>"201506000940"</f>
        <v>201506000940</v>
      </c>
      <c r="H406" t="s">
        <v>1017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1018</v>
      </c>
    </row>
    <row r="407" spans="1:30" x14ac:dyDescent="0.25">
      <c r="H407" t="s">
        <v>1019</v>
      </c>
    </row>
    <row r="408" spans="1:30" x14ac:dyDescent="0.25">
      <c r="A408">
        <v>201</v>
      </c>
      <c r="B408">
        <v>2822</v>
      </c>
      <c r="C408" t="s">
        <v>1020</v>
      </c>
      <c r="D408" t="s">
        <v>42</v>
      </c>
      <c r="E408" t="s">
        <v>392</v>
      </c>
      <c r="F408" t="s">
        <v>1021</v>
      </c>
      <c r="G408" t="str">
        <f>"00357016"</f>
        <v>00357016</v>
      </c>
      <c r="H408" t="s">
        <v>119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12</v>
      </c>
      <c r="W408">
        <v>84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1022</v>
      </c>
    </row>
    <row r="409" spans="1:30" x14ac:dyDescent="0.25">
      <c r="H409" t="s">
        <v>1023</v>
      </c>
    </row>
    <row r="410" spans="1:30" x14ac:dyDescent="0.25">
      <c r="A410">
        <v>202</v>
      </c>
      <c r="B410">
        <v>538</v>
      </c>
      <c r="C410" t="s">
        <v>1024</v>
      </c>
      <c r="D410" t="s">
        <v>430</v>
      </c>
      <c r="E410" t="s">
        <v>1025</v>
      </c>
      <c r="F410" t="s">
        <v>1026</v>
      </c>
      <c r="G410" t="str">
        <f>"00010325"</f>
        <v>00010325</v>
      </c>
      <c r="H410" t="s">
        <v>1027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1028</v>
      </c>
    </row>
    <row r="411" spans="1:30" x14ac:dyDescent="0.25">
      <c r="H411" t="s">
        <v>1029</v>
      </c>
    </row>
    <row r="412" spans="1:30" x14ac:dyDescent="0.25">
      <c r="A412">
        <v>203</v>
      </c>
      <c r="B412">
        <v>4091</v>
      </c>
      <c r="C412" t="s">
        <v>1030</v>
      </c>
      <c r="D412" t="s">
        <v>1031</v>
      </c>
      <c r="E412" t="s">
        <v>187</v>
      </c>
      <c r="F412" t="s">
        <v>1032</v>
      </c>
      <c r="G412" t="str">
        <f>"00364835"</f>
        <v>00364835</v>
      </c>
      <c r="H412" t="s">
        <v>174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12</v>
      </c>
      <c r="W412">
        <v>84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1033</v>
      </c>
    </row>
    <row r="413" spans="1:30" x14ac:dyDescent="0.25">
      <c r="H413" t="s">
        <v>1034</v>
      </c>
    </row>
    <row r="414" spans="1:30" x14ac:dyDescent="0.25">
      <c r="A414">
        <v>204</v>
      </c>
      <c r="B414">
        <v>4333</v>
      </c>
      <c r="C414" t="s">
        <v>1035</v>
      </c>
      <c r="D414" t="s">
        <v>42</v>
      </c>
      <c r="E414" t="s">
        <v>245</v>
      </c>
      <c r="F414" t="s">
        <v>1036</v>
      </c>
      <c r="G414" t="str">
        <f>"00249055"</f>
        <v>00249055</v>
      </c>
      <c r="H414" t="s">
        <v>322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1037</v>
      </c>
    </row>
    <row r="415" spans="1:30" x14ac:dyDescent="0.25">
      <c r="H415" t="s">
        <v>1038</v>
      </c>
    </row>
    <row r="416" spans="1:30" x14ac:dyDescent="0.25">
      <c r="A416">
        <v>205</v>
      </c>
      <c r="B416">
        <v>3683</v>
      </c>
      <c r="C416" t="s">
        <v>1039</v>
      </c>
      <c r="D416" t="s">
        <v>575</v>
      </c>
      <c r="E416" t="s">
        <v>41</v>
      </c>
      <c r="F416" t="s">
        <v>1040</v>
      </c>
      <c r="G416" t="str">
        <f>"00143027"</f>
        <v>00143027</v>
      </c>
      <c r="H416" t="s">
        <v>1041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16</v>
      </c>
      <c r="W416">
        <v>112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1042</v>
      </c>
    </row>
    <row r="417" spans="1:30" x14ac:dyDescent="0.25">
      <c r="H417" t="s">
        <v>1043</v>
      </c>
    </row>
    <row r="418" spans="1:30" x14ac:dyDescent="0.25">
      <c r="A418">
        <v>206</v>
      </c>
      <c r="B418">
        <v>1629</v>
      </c>
      <c r="C418" t="s">
        <v>1044</v>
      </c>
      <c r="D418" t="s">
        <v>90</v>
      </c>
      <c r="E418" t="s">
        <v>42</v>
      </c>
      <c r="F418" t="s">
        <v>1045</v>
      </c>
      <c r="G418" t="str">
        <f>"201504000571"</f>
        <v>201504000571</v>
      </c>
      <c r="H418">
        <v>726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4</v>
      </c>
      <c r="W418">
        <v>28</v>
      </c>
      <c r="X418">
        <v>0</v>
      </c>
      <c r="Z418">
        <v>0</v>
      </c>
      <c r="AA418">
        <v>0</v>
      </c>
      <c r="AB418">
        <v>0</v>
      </c>
      <c r="AC418">
        <v>0</v>
      </c>
      <c r="AD418">
        <v>824</v>
      </c>
    </row>
    <row r="419" spans="1:30" x14ac:dyDescent="0.25">
      <c r="H419" t="s">
        <v>1046</v>
      </c>
    </row>
    <row r="420" spans="1:30" x14ac:dyDescent="0.25">
      <c r="A420">
        <v>207</v>
      </c>
      <c r="B420">
        <v>2811</v>
      </c>
      <c r="C420" t="s">
        <v>1047</v>
      </c>
      <c r="D420" t="s">
        <v>28</v>
      </c>
      <c r="E420" t="s">
        <v>42</v>
      </c>
      <c r="F420" t="s">
        <v>1048</v>
      </c>
      <c r="G420" t="str">
        <f>"00366926"</f>
        <v>00366926</v>
      </c>
      <c r="H420" t="s">
        <v>1049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1050</v>
      </c>
    </row>
    <row r="421" spans="1:30" x14ac:dyDescent="0.25">
      <c r="H421" t="s">
        <v>1051</v>
      </c>
    </row>
    <row r="422" spans="1:30" x14ac:dyDescent="0.25">
      <c r="A422">
        <v>208</v>
      </c>
      <c r="B422">
        <v>4854</v>
      </c>
      <c r="C422" t="s">
        <v>1052</v>
      </c>
      <c r="D422" t="s">
        <v>28</v>
      </c>
      <c r="E422" t="s">
        <v>187</v>
      </c>
      <c r="F422" t="s">
        <v>1053</v>
      </c>
      <c r="G422" t="str">
        <f>"00303937"</f>
        <v>00303937</v>
      </c>
      <c r="H422" t="s">
        <v>592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</v>
      </c>
      <c r="W422">
        <v>56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1054</v>
      </c>
    </row>
    <row r="423" spans="1:30" x14ac:dyDescent="0.25">
      <c r="H423" t="s">
        <v>1055</v>
      </c>
    </row>
    <row r="424" spans="1:30" x14ac:dyDescent="0.25">
      <c r="A424">
        <v>209</v>
      </c>
      <c r="B424">
        <v>4624</v>
      </c>
      <c r="C424" t="s">
        <v>1056</v>
      </c>
      <c r="D424" t="s">
        <v>304</v>
      </c>
      <c r="E424" t="s">
        <v>90</v>
      </c>
      <c r="F424" t="s">
        <v>1057</v>
      </c>
      <c r="G424" t="str">
        <f>"201410004588"</f>
        <v>201410004588</v>
      </c>
      <c r="H424" t="s">
        <v>791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</v>
      </c>
      <c r="W424">
        <v>35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1058</v>
      </c>
    </row>
    <row r="425" spans="1:30" x14ac:dyDescent="0.25">
      <c r="H425" t="s">
        <v>1059</v>
      </c>
    </row>
    <row r="426" spans="1:30" x14ac:dyDescent="0.25">
      <c r="A426">
        <v>210</v>
      </c>
      <c r="B426">
        <v>3517</v>
      </c>
      <c r="C426" t="s">
        <v>1060</v>
      </c>
      <c r="D426" t="s">
        <v>648</v>
      </c>
      <c r="E426" t="s">
        <v>66</v>
      </c>
      <c r="F426" t="s">
        <v>1061</v>
      </c>
      <c r="G426" t="str">
        <f>"201412002319"</f>
        <v>201412002319</v>
      </c>
      <c r="H426">
        <v>704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50</v>
      </c>
      <c r="O426">
        <v>30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>
        <v>0</v>
      </c>
      <c r="AB426">
        <v>0</v>
      </c>
      <c r="AC426">
        <v>0</v>
      </c>
      <c r="AD426">
        <v>784</v>
      </c>
    </row>
    <row r="427" spans="1:30" x14ac:dyDescent="0.25">
      <c r="H427" t="s">
        <v>1062</v>
      </c>
    </row>
    <row r="428" spans="1:30" x14ac:dyDescent="0.25">
      <c r="A428">
        <v>211</v>
      </c>
      <c r="B428">
        <v>1023</v>
      </c>
      <c r="C428" t="s">
        <v>1063</v>
      </c>
      <c r="D428" t="s">
        <v>1064</v>
      </c>
      <c r="E428" t="s">
        <v>315</v>
      </c>
      <c r="F428" t="s">
        <v>1065</v>
      </c>
      <c r="G428" t="str">
        <f>"00300214"</f>
        <v>00300214</v>
      </c>
      <c r="H428" t="s">
        <v>1066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50</v>
      </c>
      <c r="O428">
        <v>0</v>
      </c>
      <c r="P428">
        <v>50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1067</v>
      </c>
    </row>
    <row r="429" spans="1:30" x14ac:dyDescent="0.25">
      <c r="H429" t="s">
        <v>1068</v>
      </c>
    </row>
    <row r="430" spans="1:30" x14ac:dyDescent="0.25">
      <c r="A430">
        <v>212</v>
      </c>
      <c r="B430">
        <v>2009</v>
      </c>
      <c r="C430" t="s">
        <v>1069</v>
      </c>
      <c r="D430" t="s">
        <v>897</v>
      </c>
      <c r="E430" t="s">
        <v>155</v>
      </c>
      <c r="F430" t="s">
        <v>1070</v>
      </c>
      <c r="G430" t="str">
        <f>"00325012"</f>
        <v>00325012</v>
      </c>
      <c r="H430" t="s">
        <v>1071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50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1072</v>
      </c>
    </row>
    <row r="431" spans="1:30" x14ac:dyDescent="0.25">
      <c r="H431" t="s">
        <v>1073</v>
      </c>
    </row>
    <row r="433" spans="1:1" x14ac:dyDescent="0.25">
      <c r="A433" t="s">
        <v>1074</v>
      </c>
    </row>
    <row r="434" spans="1:1" x14ac:dyDescent="0.25">
      <c r="A434" t="s">
        <v>1075</v>
      </c>
    </row>
    <row r="435" spans="1:1" x14ac:dyDescent="0.25">
      <c r="A435" t="s">
        <v>1076</v>
      </c>
    </row>
    <row r="436" spans="1:1" x14ac:dyDescent="0.25">
      <c r="A436" t="s">
        <v>1077</v>
      </c>
    </row>
    <row r="437" spans="1:1" x14ac:dyDescent="0.25">
      <c r="A437" t="s">
        <v>1078</v>
      </c>
    </row>
    <row r="438" spans="1:1" x14ac:dyDescent="0.25">
      <c r="A438" t="s">
        <v>1079</v>
      </c>
    </row>
    <row r="439" spans="1:1" x14ac:dyDescent="0.25">
      <c r="A439" t="s">
        <v>1080</v>
      </c>
    </row>
    <row r="440" spans="1:1" x14ac:dyDescent="0.25">
      <c r="A440" t="s">
        <v>1081</v>
      </c>
    </row>
    <row r="441" spans="1:1" x14ac:dyDescent="0.25">
      <c r="A441" t="s">
        <v>1082</v>
      </c>
    </row>
    <row r="442" spans="1:1" x14ac:dyDescent="0.25">
      <c r="A442" t="s">
        <v>1083</v>
      </c>
    </row>
    <row r="443" spans="1:1" x14ac:dyDescent="0.25">
      <c r="A443" t="s">
        <v>1084</v>
      </c>
    </row>
    <row r="444" spans="1:1" x14ac:dyDescent="0.25">
      <c r="A444" t="s">
        <v>1085</v>
      </c>
    </row>
    <row r="445" spans="1:1" x14ac:dyDescent="0.25">
      <c r="A445" t="s">
        <v>1086</v>
      </c>
    </row>
    <row r="446" spans="1:1" x14ac:dyDescent="0.25">
      <c r="A446" t="s">
        <v>1087</v>
      </c>
    </row>
    <row r="447" spans="1:1" x14ac:dyDescent="0.25">
      <c r="A447" t="s">
        <v>1088</v>
      </c>
    </row>
    <row r="448" spans="1:1" x14ac:dyDescent="0.25">
      <c r="A448" t="s">
        <v>1089</v>
      </c>
    </row>
    <row r="449" spans="1:1" x14ac:dyDescent="0.25">
      <c r="A449" t="s">
        <v>1090</v>
      </c>
    </row>
    <row r="450" spans="1:1" x14ac:dyDescent="0.25">
      <c r="A450" t="s">
        <v>1091</v>
      </c>
    </row>
    <row r="451" spans="1:1" x14ac:dyDescent="0.25">
      <c r="A451" t="s">
        <v>1092</v>
      </c>
    </row>
    <row r="452" spans="1:1" x14ac:dyDescent="0.25">
      <c r="A452" t="s">
        <v>1093</v>
      </c>
    </row>
    <row r="453" spans="1:1" x14ac:dyDescent="0.25">
      <c r="A453" t="s">
        <v>1094</v>
      </c>
    </row>
    <row r="454" spans="1:1" x14ac:dyDescent="0.25">
      <c r="A454" t="s">
        <v>1095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2018-03-28T09:03:15Z</dcterms:created>
  <dcterms:modified xsi:type="dcterms:W3CDTF">2018-03-28T09:03:16Z</dcterms:modified>
</cp:coreProperties>
</file>