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86" i="1" l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<sst xmlns="http://schemas.openxmlformats.org/spreadsheetml/2006/main" count="979" uniqueCount="740">
  <si>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</si>
  <si>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</si>
  <si>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</si>
  <si>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</si>
  <si>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ΑΓΡΟΝΟΜΩΝ ΤΟΠΟΓΡΑΦΩΝ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</si>
  <si>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</si>
  <si>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</si>
  <si>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</si>
  <si>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</si>
  <si>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</si>
  <si>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</si>
  <si>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</si>
  <si>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</si>
  <si>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ΛΑΜΠΡΟΥ</t>
  </si>
  <si>
    <t>ΓΕΩΡΓΗΙΟΣ</t>
  </si>
  <si>
    <t>ΧΡΗΣΤΟΣ</t>
  </si>
  <si>
    <t>ΑΚ380513</t>
  </si>
  <si>
    <t>1096-1001-1097-1094</t>
  </si>
  <si>
    <t>ΤΕΛΛΑΚΗΣ</t>
  </si>
  <si>
    <t>ΙΩΑΝΝΗΣ</t>
  </si>
  <si>
    <t>ΣΤΑΥΡΟΣ</t>
  </si>
  <si>
    <t>ΑΚ965351</t>
  </si>
  <si>
    <t>818,4</t>
  </si>
  <si>
    <t>2006,4</t>
  </si>
  <si>
    <t>1001-1093-1095-1096</t>
  </si>
  <si>
    <t>ΔΗΜΗΤΡΙΟΣ</t>
  </si>
  <si>
    <t>ΓΚΟΤΣΗΣ</t>
  </si>
  <si>
    <t>ΑΘΑΝΑΣΙΟΣ</t>
  </si>
  <si>
    <t>Χ837007</t>
  </si>
  <si>
    <t>772,2</t>
  </si>
  <si>
    <t>1990,2</t>
  </si>
  <si>
    <t>1001-1093-1095-1097-1098-1094</t>
  </si>
  <si>
    <t>ΓΙΑΝΝΟΠΟΥΛΟΥ</t>
  </si>
  <si>
    <t>ΣΤΕΛΛΑ</t>
  </si>
  <si>
    <t>ΠΑΝΑΓΙΩΤΗΣ</t>
  </si>
  <si>
    <t>ΑΙ470111</t>
  </si>
  <si>
    <t>844,8</t>
  </si>
  <si>
    <t>1972,8</t>
  </si>
  <si>
    <t>1098-1099-1093-1095-1096-1001-1097-1094</t>
  </si>
  <si>
    <t>ΒΛΑΧΟΥ</t>
  </si>
  <si>
    <t>ΑΙΚΑΤΕΡΙΝΗ</t>
  </si>
  <si>
    <t>ΑΙ856839</t>
  </si>
  <si>
    <t>779,9</t>
  </si>
  <si>
    <t>1967,9</t>
  </si>
  <si>
    <t>1001-1096-1095-1097-1005</t>
  </si>
  <si>
    <t>ΘΕΟΔΩΡΟΣ</t>
  </si>
  <si>
    <t>ΑΙ256716</t>
  </si>
  <si>
    <t>808,5</t>
  </si>
  <si>
    <t>1956,5</t>
  </si>
  <si>
    <t>1001-1095-1094-1097</t>
  </si>
  <si>
    <t>ΒΑΣΙΛΕΙΟΥ</t>
  </si>
  <si>
    <t>ΒΑΣΙΛΙΚΗ</t>
  </si>
  <si>
    <t>ΒΑΣΙΛΕΙΟΣ</t>
  </si>
  <si>
    <t>Ρ387977</t>
  </si>
  <si>
    <t>819,5</t>
  </si>
  <si>
    <t>1917,5</t>
  </si>
  <si>
    <t>1095-1001-1096-1097</t>
  </si>
  <si>
    <t>ΚΑΜΠΟΥΡΗΣ</t>
  </si>
  <si>
    <t>Φ192557</t>
  </si>
  <si>
    <t>840,4</t>
  </si>
  <si>
    <t>1908,4</t>
  </si>
  <si>
    <t>1095-1094-1099-1001-1096-1097</t>
  </si>
  <si>
    <t>ΤΟΥΤΖΙΑΡΗ</t>
  </si>
  <si>
    <t>ΜΑΓΔΑΛΗΝΗ</t>
  </si>
  <si>
    <t>ΣΤΥΛΙΑΝΟΣ</t>
  </si>
  <si>
    <t>ΑΝ212410</t>
  </si>
  <si>
    <t>811,8</t>
  </si>
  <si>
    <t>1890,8</t>
  </si>
  <si>
    <t>1095-1001-1096-1099-1098-1093-1097</t>
  </si>
  <si>
    <t>ΔΑΓΛΑΡΟΓΛΟΥ</t>
  </si>
  <si>
    <t>ΜΑΡΙΑ</t>
  </si>
  <si>
    <t>ΛΕΩΝΙΔΑΣ</t>
  </si>
  <si>
    <t>ΑΜ655915</t>
  </si>
  <si>
    <t>795,3</t>
  </si>
  <si>
    <t>1883,3</t>
  </si>
  <si>
    <t>1001-1094-1095-1096-1097-1098-1099</t>
  </si>
  <si>
    <t>ΠΑΠΠΑ</t>
  </si>
  <si>
    <t>ΠΑΡΘΕΝΑ</t>
  </si>
  <si>
    <t>ΓΕΩΡΓΙΟΣ</t>
  </si>
  <si>
    <t>Σ951588</t>
  </si>
  <si>
    <t>1866,5</t>
  </si>
  <si>
    <t>ΠΟΝΗΡΕΛΛΗ</t>
  </si>
  <si>
    <t>ΓΕΩΡΓΙΑ</t>
  </si>
  <si>
    <t>ΚΙΜΩΝ</t>
  </si>
  <si>
    <t>ΑΗ431785</t>
  </si>
  <si>
    <t>798,6</t>
  </si>
  <si>
    <t>1863,6</t>
  </si>
  <si>
    <t>1095-1096-1001</t>
  </si>
  <si>
    <t>ΜΠΕΛΑΗ</t>
  </si>
  <si>
    <t>ΑΕ863402</t>
  </si>
  <si>
    <t>793,1</t>
  </si>
  <si>
    <t>1851,1</t>
  </si>
  <si>
    <t>1095-1001-1096-1097-1098-1099-1093</t>
  </si>
  <si>
    <t>ΚΑΤΣΙΝΗΣ</t>
  </si>
  <si>
    <t>ΑΝΑΣΤΑΣΗΣ-ΑΥΓΕΡΙΝΟΣ</t>
  </si>
  <si>
    <t>ΑΗ622710</t>
  </si>
  <si>
    <t>889,9</t>
  </si>
  <si>
    <t>1837,9</t>
  </si>
  <si>
    <t>1001-1097-1099-1095-1098-1093-1096</t>
  </si>
  <si>
    <t>ΚΑΤΟΥΝΑΣ</t>
  </si>
  <si>
    <t>ΑΚ410121</t>
  </si>
  <si>
    <t>761,2</t>
  </si>
  <si>
    <t>1819,2</t>
  </si>
  <si>
    <t>1001-1095-1096-1094-1099-1097</t>
  </si>
  <si>
    <t>ΜΟΣΧΟΒΟΥΔΗ</t>
  </si>
  <si>
    <t>ΑΗ189417</t>
  </si>
  <si>
    <t>843,7</t>
  </si>
  <si>
    <t>1811,7</t>
  </si>
  <si>
    <t>1095-1001-1096-1099-1098-1097-1005-1093-1094</t>
  </si>
  <si>
    <t>ΓΚΑΙΤΑΤΖΗ</t>
  </si>
  <si>
    <t>ΞΑΝΘΙΠΠΗ</t>
  </si>
  <si>
    <t>ΝΙΚΟΛΑΟΣ</t>
  </si>
  <si>
    <t>ΑΚ990921</t>
  </si>
  <si>
    <t>816,2</t>
  </si>
  <si>
    <t>1804,2</t>
  </si>
  <si>
    <t>1099-1098-1095-1001-1097-1096-1093-1094</t>
  </si>
  <si>
    <t>ΠΑΤΣΙΑΛΗΣ</t>
  </si>
  <si>
    <t>ΘΩΜΑΣ</t>
  </si>
  <si>
    <t>ΚΩΝΣΤΑΝΤΙΝΟΣ</t>
  </si>
  <si>
    <t>ΑΖ683779</t>
  </si>
  <si>
    <t>743,6</t>
  </si>
  <si>
    <t>1801,6</t>
  </si>
  <si>
    <t>ΜΠΟΥΚΗ</t>
  </si>
  <si>
    <t>ΑΛΕΞΑΝΔΡΑ</t>
  </si>
  <si>
    <t>ΦΩΤΙΟΣ</t>
  </si>
  <si>
    <t>Χ767963</t>
  </si>
  <si>
    <t>831,6</t>
  </si>
  <si>
    <t>1799,6</t>
  </si>
  <si>
    <t>1001-1096-1005-1095-1097-1099-1094-1098-1093</t>
  </si>
  <si>
    <t>ΚΑΡΑΦΕΡΗΣ</t>
  </si>
  <si>
    <t>ΓΙΩΡΓΟΣ</t>
  </si>
  <si>
    <t>ΑΙ322736</t>
  </si>
  <si>
    <t>1796,4</t>
  </si>
  <si>
    <t>1096-1095-1097-1001-1093-1098-1099</t>
  </si>
  <si>
    <t>ΚΟΝΣΟΥΛΑ</t>
  </si>
  <si>
    <t>ΑΘΑΝΑΣΙΑ</t>
  </si>
  <si>
    <t>ΑΜ294859</t>
  </si>
  <si>
    <t>863,5</t>
  </si>
  <si>
    <t>1781,5</t>
  </si>
  <si>
    <t>1001-1094-1099-1096-1095-1097-1005-1093</t>
  </si>
  <si>
    <t>ΠΑΤΛΑΚΗΣ</t>
  </si>
  <si>
    <t>ΧΑΡΑΛΑΜΠΟΣ</t>
  </si>
  <si>
    <t>ΑΖ856377</t>
  </si>
  <si>
    <t>899,8</t>
  </si>
  <si>
    <t>1757,8</t>
  </si>
  <si>
    <t>1001-1094-1097-1096-1099</t>
  </si>
  <si>
    <t>ΓΑΛΑΖΙΟΥ</t>
  </si>
  <si>
    <t>ΟΛΓΑ</t>
  </si>
  <si>
    <t>ΑΚ932502</t>
  </si>
  <si>
    <t>828,3</t>
  </si>
  <si>
    <t>1746,3</t>
  </si>
  <si>
    <t>1095-1001-1099-1098-1094-1096-1097-1093-1005</t>
  </si>
  <si>
    <t>ΠΑΠΑΓΕΩΡΓΙΟΥ</t>
  </si>
  <si>
    <t>ΠΕΤΡΟΣ</t>
  </si>
  <si>
    <t>ΤΙΜΟΛΕΩΝ</t>
  </si>
  <si>
    <t>ΑΚ380857</t>
  </si>
  <si>
    <t>823,9</t>
  </si>
  <si>
    <t>1741,9</t>
  </si>
  <si>
    <t>1093-1096-1001-1095</t>
  </si>
  <si>
    <t>ΒΑΛΕΡΑ</t>
  </si>
  <si>
    <t>ΚΥΡΙΑΚΗ</t>
  </si>
  <si>
    <t>ΣΠΥΡΙΔΩΝ</t>
  </si>
  <si>
    <t>ΑΙ623257</t>
  </si>
  <si>
    <t>839,3</t>
  </si>
  <si>
    <t>1727,3</t>
  </si>
  <si>
    <t>1097-1096-1001-1095-1093</t>
  </si>
  <si>
    <t>ΘΕΟΔΩΡΗ</t>
  </si>
  <si>
    <t>ΑΝΑΣΤΑΣΙΑ</t>
  </si>
  <si>
    <t>ΣΤΕΡΓΙΟΣ</t>
  </si>
  <si>
    <t>ΑΜ872209</t>
  </si>
  <si>
    <t>815,1</t>
  </si>
  <si>
    <t>1723,1</t>
  </si>
  <si>
    <t>1001-1095-1096</t>
  </si>
  <si>
    <t>ΚΟΝΤΖΟΓΛΟΥ</t>
  </si>
  <si>
    <t>ΠΑΝΑΓΙΩΤΑ</t>
  </si>
  <si>
    <t>ΑΚ313353</t>
  </si>
  <si>
    <t>834,9</t>
  </si>
  <si>
    <t>1722,9</t>
  </si>
  <si>
    <t>1095-1001-1096-1097-1099-1093-1098-1094</t>
  </si>
  <si>
    <t>ΝΤΡΟΓΚΟΥΛΗ</t>
  </si>
  <si>
    <t>ΚΕΡΑΣΙΑ</t>
  </si>
  <si>
    <t>Σ922014</t>
  </si>
  <si>
    <t>864,6</t>
  </si>
  <si>
    <t>1722,6</t>
  </si>
  <si>
    <t>1095-1001-1096-1097-1093-1099-1098</t>
  </si>
  <si>
    <t>ΛΑΜΠΡΟΥΣΗ</t>
  </si>
  <si>
    <t>ΦΩΤΕΙΝΗ</t>
  </si>
  <si>
    <t>Χ458875</t>
  </si>
  <si>
    <t>784,3</t>
  </si>
  <si>
    <t>1722,3</t>
  </si>
  <si>
    <t>1001-1093-1097-1094-1095-1096-1098-1099</t>
  </si>
  <si>
    <t>ΜΠΡΟΥΖΙΩΤΗ</t>
  </si>
  <si>
    <t>ΚΩΝΣΤΑΝΤΙΑ</t>
  </si>
  <si>
    <t>ΑΗ287516</t>
  </si>
  <si>
    <t>826,1</t>
  </si>
  <si>
    <t>1714,1</t>
  </si>
  <si>
    <t>1096-1001-1097</t>
  </si>
  <si>
    <t>ΚΟΥΤΣΟΥΓΕΡΑ</t>
  </si>
  <si>
    <t>ΑΖ706427</t>
  </si>
  <si>
    <t>783,2</t>
  </si>
  <si>
    <t>1711,2</t>
  </si>
  <si>
    <t>1093-1001-1095-1097-1099</t>
  </si>
  <si>
    <t>ΦΑΡΜΑΚΑΚΗ</t>
  </si>
  <si>
    <t>ΠΑΥΛΟΣ</t>
  </si>
  <si>
    <t>Χ458256</t>
  </si>
  <si>
    <t>789,8</t>
  </si>
  <si>
    <t>1709,8</t>
  </si>
  <si>
    <t>1097-1094-1099-1096-1001-1095</t>
  </si>
  <si>
    <t>ΚΑΡΑΣΑΚΑΛΙΔΟΥ</t>
  </si>
  <si>
    <t>ΣΤΥΛΙΑΝΗ</t>
  </si>
  <si>
    <t>ΑΓΑΠΙΟΣ</t>
  </si>
  <si>
    <t>Χ741941</t>
  </si>
  <si>
    <t>1708,4</t>
  </si>
  <si>
    <t>1096-1001-1097-1099-1095-1098</t>
  </si>
  <si>
    <t>ΜΠΟΥΛΙΟΥ</t>
  </si>
  <si>
    <t>ΚΩΝΣΤΑΝΤΙΝΑ</t>
  </si>
  <si>
    <t>Χ483295</t>
  </si>
  <si>
    <t>1707,5</t>
  </si>
  <si>
    <t>1097-1099-1096-1001-1095-1005</t>
  </si>
  <si>
    <t>ΤΣΙΜΕΡΙΚΑΣ</t>
  </si>
  <si>
    <t>ΑΛΕΞΑΝΔΡΟΣ</t>
  </si>
  <si>
    <t>ΑΕ838765</t>
  </si>
  <si>
    <t>845,9</t>
  </si>
  <si>
    <t>1703,9</t>
  </si>
  <si>
    <t>1001-1094-1095-1096-1099</t>
  </si>
  <si>
    <t>ΑΝΤΩΝΙΟΥ</t>
  </si>
  <si>
    <t>ΛΟΥΚΑΣ</t>
  </si>
  <si>
    <t>ΑΜ058838</t>
  </si>
  <si>
    <t>807,4</t>
  </si>
  <si>
    <t>1695,4</t>
  </si>
  <si>
    <t>1001-1093-1094-1095-1096-1097-1098-1099</t>
  </si>
  <si>
    <t>ΧΡΗΣΤΟΥ</t>
  </si>
  <si>
    <t>ΑΝΑΣΤΑΣΙΟΣ</t>
  </si>
  <si>
    <t>ΑΖ181880</t>
  </si>
  <si>
    <t>763,4</t>
  </si>
  <si>
    <t>1691,4</t>
  </si>
  <si>
    <t>1001-1095-1096-1097</t>
  </si>
  <si>
    <t>ΒΓΕΝΟΠΟΥΛΟΣ</t>
  </si>
  <si>
    <t>ΧΡΥΣΑΝΘΟΣ</t>
  </si>
  <si>
    <t>Π380936</t>
  </si>
  <si>
    <t>732,6</t>
  </si>
  <si>
    <t>1690,6</t>
  </si>
  <si>
    <t>1001-1093-1095-1096-1097-1098-1099</t>
  </si>
  <si>
    <t>ΚΑΡΑΚΩΣΤΑ</t>
  </si>
  <si>
    <t>ΜΑΡΙΑ ΒΑΣΙΛΙΚΗ</t>
  </si>
  <si>
    <t>ΗΛΙΑΣ</t>
  </si>
  <si>
    <t>ΑΖ478390</t>
  </si>
  <si>
    <t>797,5</t>
  </si>
  <si>
    <t>1685,5</t>
  </si>
  <si>
    <t>1097-1001-1095-1096-1005-1099</t>
  </si>
  <si>
    <t>ΣΠΥΡΟΠΟΥΛΟΣ</t>
  </si>
  <si>
    <t>Ξ060659</t>
  </si>
  <si>
    <t>750,2</t>
  </si>
  <si>
    <t>1668,2</t>
  </si>
  <si>
    <t>1005-1097-1001-1099-1098-1093-1095-1094-1096</t>
  </si>
  <si>
    <t>ΠΕΤΚΟΥ</t>
  </si>
  <si>
    <t>ΟΛΥΜΠΙΑ</t>
  </si>
  <si>
    <t>ΑΚ994680</t>
  </si>
  <si>
    <t>800,8</t>
  </si>
  <si>
    <t>1658,8</t>
  </si>
  <si>
    <t>1095-1099-1001-1096-1097</t>
  </si>
  <si>
    <t>ΠΑΣΧΟΥ</t>
  </si>
  <si>
    <t>ΧΑΡΙΚΛΕΙΑ</t>
  </si>
  <si>
    <t>ΑΒ432066</t>
  </si>
  <si>
    <t>1652,9</t>
  </si>
  <si>
    <t>1001-1095-1097-1094</t>
  </si>
  <si>
    <t>ΚΥΡΙΑΚΟΣ</t>
  </si>
  <si>
    <t>ΑΙ868744</t>
  </si>
  <si>
    <t>752,4</t>
  </si>
  <si>
    <t>1650,4</t>
  </si>
  <si>
    <t>1095-1096-1001-1097-1099</t>
  </si>
  <si>
    <t>ΠΑΠΑΔΗΜΗΤΡΙΟΥ</t>
  </si>
  <si>
    <t>Χ410614</t>
  </si>
  <si>
    <t>1095-1001</t>
  </si>
  <si>
    <t>ΠΑΠΑΓΙΑΝΝΑΚΗ</t>
  </si>
  <si>
    <t>ΑΒ727163</t>
  </si>
  <si>
    <t>787,6</t>
  </si>
  <si>
    <t>1645,6</t>
  </si>
  <si>
    <t>1096-1001-1095-1097-1093-1094-1099-1098</t>
  </si>
  <si>
    <t>ΖΑΧΑΡΟΥΛΗΣ</t>
  </si>
  <si>
    <t>Χ408192</t>
  </si>
  <si>
    <t>804,1</t>
  </si>
  <si>
    <t>1642,1</t>
  </si>
  <si>
    <t>1095-1001-1096-1097-1099</t>
  </si>
  <si>
    <t>ΚΩΝΣΤΑΝΤΙΝΙΔΗΣ</t>
  </si>
  <si>
    <t>ΑΙ710284</t>
  </si>
  <si>
    <t>1641,2</t>
  </si>
  <si>
    <t>1099-1098-1095-1096-1001-1097</t>
  </si>
  <si>
    <t>ΑΣΛΑΝΙΔΗΣ</t>
  </si>
  <si>
    <t>Χ471612</t>
  </si>
  <si>
    <t>1001-1096-1095</t>
  </si>
  <si>
    <t>ΧΡΙΣΤΟΔΟΥΛΟΥ</t>
  </si>
  <si>
    <t>ΑΙ739683</t>
  </si>
  <si>
    <t>776,6</t>
  </si>
  <si>
    <t>1634,6</t>
  </si>
  <si>
    <t>1099-1001-1097-1096-1095</t>
  </si>
  <si>
    <t>ΜΙΧΑΗΛΙΔΗΣ</t>
  </si>
  <si>
    <t>ΠΟΛΥΧΡΟΝΙΟΣ</t>
  </si>
  <si>
    <t>Σ902526</t>
  </si>
  <si>
    <t>754,6</t>
  </si>
  <si>
    <t>1632,6</t>
  </si>
  <si>
    <t>1095-1094-1097-1001-1093-1098</t>
  </si>
  <si>
    <t>ΠΑΠΑΖΑΦΕΙΡΙΟΥ</t>
  </si>
  <si>
    <t>ΑΠΟΣΤΟΛΟΣ</t>
  </si>
  <si>
    <t>ΑΧΙΛΛΕΥΣ</t>
  </si>
  <si>
    <t>ΑΝ421442</t>
  </si>
  <si>
    <t>782,1</t>
  </si>
  <si>
    <t>1630,1</t>
  </si>
  <si>
    <t>ΧΡΥΣΟΣΤΟΜΙΔΟΥ</t>
  </si>
  <si>
    <t>ΧΡΥΣΗ</t>
  </si>
  <si>
    <t>ΙΟΡΔΑΝΗΣ</t>
  </si>
  <si>
    <t>ΑΚ318623</t>
  </si>
  <si>
    <t>806,3</t>
  </si>
  <si>
    <t>1624,3</t>
  </si>
  <si>
    <t>1001-1095-1096-1097-1093-1094-1099-1098</t>
  </si>
  <si>
    <t>ΚΑΤΣΟΥΛΗΣ</t>
  </si>
  <si>
    <t>ΑΗ241767</t>
  </si>
  <si>
    <t>1095-1096-1099-1001-1097-1093-1094-1098</t>
  </si>
  <si>
    <t>ΠΑΙΣΗ</t>
  </si>
  <si>
    <t>ΑΕ995433</t>
  </si>
  <si>
    <t>796,4</t>
  </si>
  <si>
    <t>1614,4</t>
  </si>
  <si>
    <t>1001-1095-1097</t>
  </si>
  <si>
    <t>ΑΛΕΞΙΟΥ</t>
  </si>
  <si>
    <t>ΑΛΚΜΗΝΗ</t>
  </si>
  <si>
    <t>Χ983470</t>
  </si>
  <si>
    <t>ΛΩΛΟΥ</t>
  </si>
  <si>
    <t>ΣΤΑΥΡΟΥΛΑ</t>
  </si>
  <si>
    <t>ΘΕΟΧΑΡΗΣ</t>
  </si>
  <si>
    <t>Τ221530</t>
  </si>
  <si>
    <t>1001-1097</t>
  </si>
  <si>
    <t>ΠΑΡΑΣΚΕΥΗ</t>
  </si>
  <si>
    <t>ΜΑΝΙΑΤΗ</t>
  </si>
  <si>
    <t>Π904936</t>
  </si>
  <si>
    <t>1001-1097-1095</t>
  </si>
  <si>
    <t>ΠΑΠΑΙΩΑΝΝΟΥ</t>
  </si>
  <si>
    <t>ΑΣΗΜΙΝΑ</t>
  </si>
  <si>
    <t>Ρ470749</t>
  </si>
  <si>
    <t>1601,6</t>
  </si>
  <si>
    <t>1097-1001-1096</t>
  </si>
  <si>
    <t>ΜΠΟΥΦΙΔΟΥ</t>
  </si>
  <si>
    <t>Χριστίνα</t>
  </si>
  <si>
    <t>ΜΕΝΕΛΑΟΣ</t>
  </si>
  <si>
    <t>ΑΜ656250</t>
  </si>
  <si>
    <t>1598,6</t>
  </si>
  <si>
    <t>1001-1095-1098-1099</t>
  </si>
  <si>
    <t>ΤΣΕΡΓΑΣ</t>
  </si>
  <si>
    <t>ΣΤΕΦΑΝΟΣ</t>
  </si>
  <si>
    <t>ΘΕΟΔΟΣΙΟΣ</t>
  </si>
  <si>
    <t>ΑΚ975530</t>
  </si>
  <si>
    <t>1596,3</t>
  </si>
  <si>
    <t>1069-1095-1001-1085-1097-1089-1093-1081-1070-1078-1072-1073-1079-1094-1080-1086-1087-1090-1074-1075-1077-1098</t>
  </si>
  <si>
    <t>ΣΑΛΟΝΙΚΙΔΟΥ</t>
  </si>
  <si>
    <t>ΑΗ328623</t>
  </si>
  <si>
    <t>775,5</t>
  </si>
  <si>
    <t>1593,5</t>
  </si>
  <si>
    <t>1097-1001-1095-1093-1094</t>
  </si>
  <si>
    <t>ΡΙΖΟΥ</t>
  </si>
  <si>
    <t>ΕΥΑΓΓΕΛΙΑ</t>
  </si>
  <si>
    <t>ΑΑ467215</t>
  </si>
  <si>
    <t>768,9</t>
  </si>
  <si>
    <t>1591,9</t>
  </si>
  <si>
    <t>1001-1095-1096-1098-1099</t>
  </si>
  <si>
    <t>ΓΚΟΒΑ</t>
  </si>
  <si>
    <t>ΕΥΓΕΝΙΑ</t>
  </si>
  <si>
    <t>Σ811819</t>
  </si>
  <si>
    <t>722,7</t>
  </si>
  <si>
    <t>1580,7</t>
  </si>
  <si>
    <t>1093-1097-1001-1095-1094-1098-1096-1099</t>
  </si>
  <si>
    <t>ΕΥΘΥΜΙΟΥ</t>
  </si>
  <si>
    <t>ΕΜΜΑΝΟΥΗΛ</t>
  </si>
  <si>
    <t>ΑΚ418999</t>
  </si>
  <si>
    <t>785,4</t>
  </si>
  <si>
    <t>1580,4</t>
  </si>
  <si>
    <t>1001-1096-1097-1099</t>
  </si>
  <si>
    <t>ΔΕΜΙΡΤΖΟΓΛΟΥ</t>
  </si>
  <si>
    <t>ΝΙΚΟΛΑΟΣ-ΠΡΟΔΡΟΜΟΣ</t>
  </si>
  <si>
    <t>ΑΗ398726</t>
  </si>
  <si>
    <t>745,8</t>
  </si>
  <si>
    <t>1563,8</t>
  </si>
  <si>
    <t>1097-1001-1095</t>
  </si>
  <si>
    <t>ΣΤΕΦΑΝΟΥΔΑΚΗ</t>
  </si>
  <si>
    <t>ΑΝΝΑ</t>
  </si>
  <si>
    <t>ΑΖ629059</t>
  </si>
  <si>
    <t>701,8</t>
  </si>
  <si>
    <t>1559,8</t>
  </si>
  <si>
    <t>1098-1099-1001-1094-1097-1096-1095-1093</t>
  </si>
  <si>
    <t>ΓΕΩΡΓΑΛΑΣ</t>
  </si>
  <si>
    <t>ΣΩΤΗΡΙΟΣ</t>
  </si>
  <si>
    <t>ΑΝ054508</t>
  </si>
  <si>
    <t>799,7</t>
  </si>
  <si>
    <t>1531,7</t>
  </si>
  <si>
    <t>1099-1001-1094</t>
  </si>
  <si>
    <t>ΣΥΜΕΩΝΙΔΗΣ</t>
  </si>
  <si>
    <t>ΑΕ207993</t>
  </si>
  <si>
    <t>1095-1096-1097-1001-1094-1006-1099</t>
  </si>
  <si>
    <t>ΜΠΑΙΡΑΚΤΑΡΗ</t>
  </si>
  <si>
    <t>Χ330388</t>
  </si>
  <si>
    <t>1514,2</t>
  </si>
  <si>
    <t>1097-1001-1095-1093-1098</t>
  </si>
  <si>
    <t>ΚΑΡΑΙΣΚΟΥ</t>
  </si>
  <si>
    <t>ΕΛΕΝΗ</t>
  </si>
  <si>
    <t>Τ107524</t>
  </si>
  <si>
    <t>695,2</t>
  </si>
  <si>
    <t>1513,2</t>
  </si>
  <si>
    <t>1095-1001-1097-1096-1094</t>
  </si>
  <si>
    <t>ΛΟΝΤΟΥ</t>
  </si>
  <si>
    <t>ΑΝΤΩΝΙΑ</t>
  </si>
  <si>
    <t>ΑΗ732655</t>
  </si>
  <si>
    <t>ΣΑΜΑΡΑΣ</t>
  </si>
  <si>
    <t>ΑΚ906334</t>
  </si>
  <si>
    <t>778,8</t>
  </si>
  <si>
    <t>1496,8</t>
  </si>
  <si>
    <t>1001-1097-1098</t>
  </si>
  <si>
    <t>ΝΑΤΣΙΟΠΟΥΛΟΣ</t>
  </si>
  <si>
    <t>ΑΡΓΥΡΙΟΣ</t>
  </si>
  <si>
    <t>Χ313022</t>
  </si>
  <si>
    <t>888,8</t>
  </si>
  <si>
    <t>1489,8</t>
  </si>
  <si>
    <t>1001-1096-1097</t>
  </si>
  <si>
    <t>ΔΑΦΕΡΜΟΣ</t>
  </si>
  <si>
    <t>ΑΜ585003</t>
  </si>
  <si>
    <t>820,6</t>
  </si>
  <si>
    <t>1478,6</t>
  </si>
  <si>
    <t>1099-1097-1001-1094-1096</t>
  </si>
  <si>
    <t>ΑΓΓΕΛΗ</t>
  </si>
  <si>
    <t>Χ910777</t>
  </si>
  <si>
    <t>786,5</t>
  </si>
  <si>
    <t>1473,5</t>
  </si>
  <si>
    <t>1001-1095-1096-1094-1097-1098-1099</t>
  </si>
  <si>
    <t>ΛΕΜΠΙΔΑΡΑΣ</t>
  </si>
  <si>
    <t>ΑΡΙΣΤΕΙΔΗΣ</t>
  </si>
  <si>
    <t>ΑΙ514934</t>
  </si>
  <si>
    <t>1461,6</t>
  </si>
  <si>
    <t>1001-1099-1095-1096-1097-1094-1005</t>
  </si>
  <si>
    <t>ΣΚΑΝΔΑΛΗ</t>
  </si>
  <si>
    <t>ΔΗΜΗΤΡΑ</t>
  </si>
  <si>
    <t>ΓΡΗΓΟΡΙΟΣ</t>
  </si>
  <si>
    <t>ΑΕ796009</t>
  </si>
  <si>
    <t>1457,7</t>
  </si>
  <si>
    <t>1096-1095-1001-1097-1094-1005-1099</t>
  </si>
  <si>
    <t>ΤΣΕΚΟΥΡΑ</t>
  </si>
  <si>
    <t>Ξ313518</t>
  </si>
  <si>
    <t>1457,5</t>
  </si>
  <si>
    <t>1097-1001-1096-1095-1005-1099-1094</t>
  </si>
  <si>
    <t>ΛΙΑΚΟΣ</t>
  </si>
  <si>
    <t>ΑΖ791793</t>
  </si>
  <si>
    <t>760,1</t>
  </si>
  <si>
    <t>1448,1</t>
  </si>
  <si>
    <t>1094-1095-1001-1096-1097-1093-1098-1099</t>
  </si>
  <si>
    <t>ΜΥΣΙΡΗΣ</t>
  </si>
  <si>
    <t>Χ511286</t>
  </si>
  <si>
    <t>1438,4</t>
  </si>
  <si>
    <t>ΤΣΑΓΚΑΡΗ</t>
  </si>
  <si>
    <t>ΕΥΑΓΓΕΛΟΣ</t>
  </si>
  <si>
    <t>ΑΑ262876</t>
  </si>
  <si>
    <t>777,7</t>
  </si>
  <si>
    <t>1435,7</t>
  </si>
  <si>
    <t>1001-1095-1096-1097-1099</t>
  </si>
  <si>
    <t>ΔΑΓΚΛΗΣ</t>
  </si>
  <si>
    <t>Χ024983</t>
  </si>
  <si>
    <t>794,2</t>
  </si>
  <si>
    <t>1432,2</t>
  </si>
  <si>
    <t>1094-1099-1001-1097-1096</t>
  </si>
  <si>
    <t>ΤΣΙΚΑΡΔΩΝΗΣ</t>
  </si>
  <si>
    <t>ΑΕ791169</t>
  </si>
  <si>
    <t>1426,9</t>
  </si>
  <si>
    <t>ΣΤΕΦΑΝΟΥ</t>
  </si>
  <si>
    <t>ΦΙΛΙΠΠΟΣ</t>
  </si>
  <si>
    <t>ΑΣΤΕΡΙΟΣ</t>
  </si>
  <si>
    <t>ΑΚ856044</t>
  </si>
  <si>
    <t>862,4</t>
  </si>
  <si>
    <t>1421,4</t>
  </si>
  <si>
    <t>ΒΟΓΔΟΠΟΥΛΟΥ</t>
  </si>
  <si>
    <t>ΠΕΡΙΣΤΕΡΑ</t>
  </si>
  <si>
    <t>ΑΚ984447</t>
  </si>
  <si>
    <t>1416,6</t>
  </si>
  <si>
    <t>1001-1097-1094-1095-1093</t>
  </si>
  <si>
    <t>ΧΑΡΙΣΟΥΛΗΣ</t>
  </si>
  <si>
    <t>ΑΗ770163</t>
  </si>
  <si>
    <t>1095-1096-1001-1094-1097-1098-1099</t>
  </si>
  <si>
    <t>ΛΕΓΟΣ</t>
  </si>
  <si>
    <t>Ρ889929</t>
  </si>
  <si>
    <t>755,7</t>
  </si>
  <si>
    <t>1413,7</t>
  </si>
  <si>
    <t>ΨΑΡΡΑ</t>
  </si>
  <si>
    <t>ΕΙΡΗΝΗ</t>
  </si>
  <si>
    <t>ΑΚ012185</t>
  </si>
  <si>
    <t>788,7</t>
  </si>
  <si>
    <t>1406,7</t>
  </si>
  <si>
    <t>1001-1098-1095-1097-1093-1094-1096-1005-1099</t>
  </si>
  <si>
    <t>ΣΙΔΗΡΟΠΟΥΛΟΥ</t>
  </si>
  <si>
    <t>ΑΒ110246</t>
  </si>
  <si>
    <t>1402,6</t>
  </si>
  <si>
    <t>1001-1095</t>
  </si>
  <si>
    <t>ΚΑΣΤΑΝΗΣ</t>
  </si>
  <si>
    <t>ΣΕΡΑΦΕΙΜ</t>
  </si>
  <si>
    <t>ΑΖ782169</t>
  </si>
  <si>
    <t>1001-1093-1094-1095-1097</t>
  </si>
  <si>
    <t>ΝΤΩΝΟΣ</t>
  </si>
  <si>
    <t>ΜΙΛΤΙΑΔΗΣ</t>
  </si>
  <si>
    <t>ΑΙ340030</t>
  </si>
  <si>
    <t>771,1</t>
  </si>
  <si>
    <t>1389,1</t>
  </si>
  <si>
    <t>ΚΑΡΔΑΡΑΣ</t>
  </si>
  <si>
    <t>ΑΙ852567</t>
  </si>
  <si>
    <t>1096-1095-1001-1097-1094-1093-1098-1099-1005</t>
  </si>
  <si>
    <t>ΣΤΟΥΡΝΑΡΑΣ</t>
  </si>
  <si>
    <t>Χ875924</t>
  </si>
  <si>
    <t>718,3</t>
  </si>
  <si>
    <t>1386,3</t>
  </si>
  <si>
    <t>1096-1095-1001-1097-1094-1005</t>
  </si>
  <si>
    <t>ΤΣΑΚΑΛΙΔΗΣ</t>
  </si>
  <si>
    <t>ΓΕΡΒΑΣΙΟΣ</t>
  </si>
  <si>
    <t>ΑΖ262062</t>
  </si>
  <si>
    <t>767,8</t>
  </si>
  <si>
    <t>1385,8</t>
  </si>
  <si>
    <t>1095-1001-1097-1093</t>
  </si>
  <si>
    <t>ΣΠΥΡΟΥ</t>
  </si>
  <si>
    <t>ΚΥΡΙΑΖΗΣ - ΒΑΣΙΛΕΙΟΣ</t>
  </si>
  <si>
    <t>ΕΥΘΥΜΙΟΣ</t>
  </si>
  <si>
    <t>Σ922379</t>
  </si>
  <si>
    <t>765,6</t>
  </si>
  <si>
    <t>1383,6</t>
  </si>
  <si>
    <t>1095-1001-1096-1097-1093-1094-1099-1098</t>
  </si>
  <si>
    <t>ΜΠΑΛΑΣΚΑ</t>
  </si>
  <si>
    <t>ΕΙΡΗΝΗ ΙΩΑΝΝΑ</t>
  </si>
  <si>
    <t>ΑΖ483112</t>
  </si>
  <si>
    <t>1378,1</t>
  </si>
  <si>
    <t>ΜΑΝΩΛΟΠΟΥΛΟΣ</t>
  </si>
  <si>
    <t>ΑΚ855734</t>
  </si>
  <si>
    <t>1372,6</t>
  </si>
  <si>
    <t>ΔΗΜΟΥΛΑΣ</t>
  </si>
  <si>
    <t>Χ126916</t>
  </si>
  <si>
    <t>1370,6</t>
  </si>
  <si>
    <t>1097-1095-1096-1001-1093</t>
  </si>
  <si>
    <t>ΙΩΑΝΝΙΔΗΣ</t>
  </si>
  <si>
    <t>ΑΝΔΡΕΑΣ</t>
  </si>
  <si>
    <t>ΑΗ767295</t>
  </si>
  <si>
    <t>741,4</t>
  </si>
  <si>
    <t>1359,4</t>
  </si>
  <si>
    <t>1095-1001-1097</t>
  </si>
  <si>
    <t>ΘΕΜΕΛΗΣ</t>
  </si>
  <si>
    <t>ΑΒ428677</t>
  </si>
  <si>
    <t>739,2</t>
  </si>
  <si>
    <t>1357,2</t>
  </si>
  <si>
    <t>ΦΑΣΝΑΚΗΣ</t>
  </si>
  <si>
    <t>Χ894758</t>
  </si>
  <si>
    <t>1349,5</t>
  </si>
  <si>
    <t>ΚΟΛΟΚΟΤΡΩΝΗΣ</t>
  </si>
  <si>
    <t>ΑΗ767529</t>
  </si>
  <si>
    <t>731,5</t>
  </si>
  <si>
    <t>ΑΔΑΜΟΣ</t>
  </si>
  <si>
    <t>ΑΑ851062</t>
  </si>
  <si>
    <t>ΠΑΠΑΒΑΣΙΛΕΙΟΥ</t>
  </si>
  <si>
    <t>ΕΠΑΜΕΙΝΩΝΔΑΣ</t>
  </si>
  <si>
    <t>ΑΗ376511</t>
  </si>
  <si>
    <t>705,1</t>
  </si>
  <si>
    <t>1323,1</t>
  </si>
  <si>
    <t>1001-1093-1095-1097</t>
  </si>
  <si>
    <t>ΣΙΗΚΑ</t>
  </si>
  <si>
    <t>ΕΥΦΡΟΣΥΝΗ</t>
  </si>
  <si>
    <t>ΑΖ575308</t>
  </si>
  <si>
    <t>1313,2</t>
  </si>
  <si>
    <t>1098-1001-1095-1097-1093</t>
  </si>
  <si>
    <t>ΘΑΝΑΣΟΥΛΑΣ</t>
  </si>
  <si>
    <t>ΔΙΟΝΥΣΙΟΣ</t>
  </si>
  <si>
    <t>Χ083157</t>
  </si>
  <si>
    <t>1307,4</t>
  </si>
  <si>
    <t>1001-1099-1094-1096-1097</t>
  </si>
  <si>
    <t>ΚΟΥΔΟΥΝΗΣ</t>
  </si>
  <si>
    <t>ΠΑΤΡΟΚΛΟΣ</t>
  </si>
  <si>
    <t>Χ831906</t>
  </si>
  <si>
    <t>719,4</t>
  </si>
  <si>
    <t>1093-1095-1001-1094-1096-1097-1099-1005</t>
  </si>
  <si>
    <t>ΣΚΕΜΠΕΣ</t>
  </si>
  <si>
    <t>Τ480950</t>
  </si>
  <si>
    <t>742,5</t>
  </si>
  <si>
    <t>1304,5</t>
  </si>
  <si>
    <t>1097-1001-1094</t>
  </si>
  <si>
    <t>ΜΠΡΑΤΗΣ</t>
  </si>
  <si>
    <t>ΑΑ246473</t>
  </si>
  <si>
    <t>ΤΖΩΡΤΖΗΣ</t>
  </si>
  <si>
    <t>ΣΟΥΛΕΙΜΑΝ</t>
  </si>
  <si>
    <t>ΑΒ845646</t>
  </si>
  <si>
    <t>663,3</t>
  </si>
  <si>
    <t>1281,3</t>
  </si>
  <si>
    <t>ΔΑΚΤΥΛΑ</t>
  </si>
  <si>
    <t>ΑΙ285742</t>
  </si>
  <si>
    <t>1275,9</t>
  </si>
  <si>
    <t>ΓΡΙΒΑ</t>
  </si>
  <si>
    <t>Χ194819</t>
  </si>
  <si>
    <t>1271,4</t>
  </si>
  <si>
    <t>ΥΦΑΝΤΗΣ</t>
  </si>
  <si>
    <t>ΚΩΝΣΤΑΝΤΙΝΟΣ-ΝΙΚΟΛΑΟΣ</t>
  </si>
  <si>
    <t>ΑΒ630935</t>
  </si>
  <si>
    <t>645,7</t>
  </si>
  <si>
    <t>1263,7</t>
  </si>
  <si>
    <t>ΖΙΑΚΑΣ</t>
  </si>
  <si>
    <t>ΙΠΠΟΚΡΑΤΗΣ</t>
  </si>
  <si>
    <t>ΑΕ997778</t>
  </si>
  <si>
    <t>1195,8</t>
  </si>
  <si>
    <t>1098-1001-1094-1095-1097-1093</t>
  </si>
  <si>
    <t>ΜΑΓΚΟΣ</t>
  </si>
  <si>
    <t>ΕΥΡΙΠΙΔΗΣ</t>
  </si>
  <si>
    <t>ΑΕ311398</t>
  </si>
  <si>
    <t>1154,4</t>
  </si>
  <si>
    <t>1094-1095-1096-1001-1005-1097</t>
  </si>
  <si>
    <t>ΚΟΝΤΟΚΩΣΤΑ</t>
  </si>
  <si>
    <t>ΧΡΙΣΤΙΑΝΑ</t>
  </si>
  <si>
    <t>Χ428096</t>
  </si>
  <si>
    <t>ΠΑΝΟΣ</t>
  </si>
  <si>
    <t>ΑΚ320227</t>
  </si>
  <si>
    <t>1121,4</t>
  </si>
  <si>
    <t>1096-1001-1097-1099-1095-1098-1005-1006-1009-1093</t>
  </si>
  <si>
    <t>ΚΛΑΔΙΑΣ</t>
  </si>
  <si>
    <t>ΕΥΓΕΝΙΟΣ</t>
  </si>
  <si>
    <t>ΠΑΝΤΕΛΗΣ</t>
  </si>
  <si>
    <t>ΑΕ809397</t>
  </si>
  <si>
    <t>801,9</t>
  </si>
  <si>
    <t>1118,9</t>
  </si>
  <si>
    <t>1001-1096-1094-1099</t>
  </si>
  <si>
    <t>ΒΟΓΙΑΤΖΗ</t>
  </si>
  <si>
    <t>ΑΕ816782</t>
  </si>
  <si>
    <t>1108,8</t>
  </si>
  <si>
    <t>ΣΚΙΝΤΖΗΣ</t>
  </si>
  <si>
    <t>Χ794717</t>
  </si>
  <si>
    <t>1101,8</t>
  </si>
  <si>
    <t>1096-1094-1001-1097-1099</t>
  </si>
  <si>
    <t>ΡΑΠΤΗ</t>
  </si>
  <si>
    <t>ΑΗ481609</t>
  </si>
  <si>
    <t>1090,2</t>
  </si>
  <si>
    <t>1097-1001-1094-1093-1095-1096-1098-1099</t>
  </si>
  <si>
    <t>ΖΟΡΜΠΑΣ</t>
  </si>
  <si>
    <t>Χ406737</t>
  </si>
  <si>
    <t>1086,9</t>
  </si>
  <si>
    <t>ΓΚΟΥΡΓΚΟΥΤΑΣ</t>
  </si>
  <si>
    <t>ΑΗ790657</t>
  </si>
  <si>
    <t>936,1</t>
  </si>
  <si>
    <t>1062,1</t>
  </si>
  <si>
    <t>1001-1096-1097-1094</t>
  </si>
  <si>
    <t>ΜΠΟΖΙΚΑΣ</t>
  </si>
  <si>
    <t>Χ044285</t>
  </si>
  <si>
    <t>1048,2</t>
  </si>
  <si>
    <t>1001-1094-1095-1097</t>
  </si>
  <si>
    <t>ΚΟΥΣΑΗΣ</t>
  </si>
  <si>
    <t>ΑΚ422237</t>
  </si>
  <si>
    <t>1047,5</t>
  </si>
  <si>
    <t>1096-1095-1001-1097</t>
  </si>
  <si>
    <t>ΠΕΤΡΙΔΗΣ</t>
  </si>
  <si>
    <t>ΒΥΡΩΝ</t>
  </si>
  <si>
    <t>Χ819718</t>
  </si>
  <si>
    <t>1031,1</t>
  </si>
  <si>
    <t>1001-1097-1094</t>
  </si>
  <si>
    <t>ΔΟΥΚΑΣ</t>
  </si>
  <si>
    <t>ΓΑΒΡΙΗΛ</t>
  </si>
  <si>
    <t>ΑΚ211865</t>
  </si>
  <si>
    <t>728,2</t>
  </si>
  <si>
    <t>1027,2</t>
  </si>
  <si>
    <t>ΚΩΣΤΑΡΑΣ</t>
  </si>
  <si>
    <t>ΑΝ264792</t>
  </si>
  <si>
    <t>995,5</t>
  </si>
  <si>
    <t>1093-1001-1096-1097-1099-1094</t>
  </si>
  <si>
    <t>ΛΑΜΠΡΟΣ</t>
  </si>
  <si>
    <t>ΑΚ291076</t>
  </si>
  <si>
    <t>774,4</t>
  </si>
  <si>
    <t>993,4</t>
  </si>
  <si>
    <t>ΑΝΔΡΙΚΟΠΟΥΛΟΥ</t>
  </si>
  <si>
    <t>ΖΑΦΕΙΡΙΟΣ</t>
  </si>
  <si>
    <t>ΑΖ776435</t>
  </si>
  <si>
    <t>952,6</t>
  </si>
  <si>
    <t>982,6</t>
  </si>
  <si>
    <t>1001-1094-1097-1093-1095-1096-1098-1099</t>
  </si>
  <si>
    <t>ΕΥΑΓΓΕΛΟΥ</t>
  </si>
  <si>
    <t>ΦΙΛΙΠΠΟΣ ΠΑΡΑΣΚΕΥΑΣ</t>
  </si>
  <si>
    <t>ΑΜ415691</t>
  </si>
  <si>
    <t>829,4</t>
  </si>
  <si>
    <t>971,4</t>
  </si>
  <si>
    <t>1001-1094-1097</t>
  </si>
  <si>
    <t>ΒΑΖΑΚΙΔΗΣ</t>
  </si>
  <si>
    <t>ΑΓΓΕΛΟΣ</t>
  </si>
  <si>
    <t>ΕΥΣΤΡΑΤΙΟΣ</t>
  </si>
  <si>
    <t>ΑΒ463713</t>
  </si>
  <si>
    <t>964,9</t>
  </si>
  <si>
    <t>1001-1094-1093-1097-1095-1096-1098-1099</t>
  </si>
  <si>
    <t>ΖΑΡΚΑΔΟΥΛΑΣ</t>
  </si>
  <si>
    <t>ΑΚ629730</t>
  </si>
  <si>
    <t>1001-1094-1097-1099-1096</t>
  </si>
  <si>
    <t>ΜΑΥΡΟΜΜΑΤΑΚΗ</t>
  </si>
  <si>
    <t>ΑΘΗΝΑ</t>
  </si>
  <si>
    <t>ΑΑ270154</t>
  </si>
  <si>
    <t>810,7</t>
  </si>
  <si>
    <t>937,7</t>
  </si>
  <si>
    <t>ΜΠΑΜΠΑΛΙΑΡΗ</t>
  </si>
  <si>
    <t>ΑΙ514722</t>
  </si>
  <si>
    <t>699,6</t>
  </si>
  <si>
    <t>932,6</t>
  </si>
  <si>
    <t>1097-1001-1099-1098-1094-1093-1095-1096</t>
  </si>
  <si>
    <t>ΜΑΝΤΖΑΝΙΔΗΣ</t>
  </si>
  <si>
    <t>ΑΕ677185</t>
  </si>
  <si>
    <t>869,4</t>
  </si>
  <si>
    <t>1001-1094-1096-1097-1099</t>
  </si>
  <si>
    <t>ΚΩΦΙΔΗΣ</t>
  </si>
  <si>
    <t>Σ856270</t>
  </si>
  <si>
    <t>860,2</t>
  </si>
  <si>
    <t>ΠΟΥΡΝΑΡΑ</t>
  </si>
  <si>
    <t>Σ460280</t>
  </si>
  <si>
    <t>853,9</t>
  </si>
  <si>
    <t>ΜΑΝΔΑΛΟΥ</t>
  </si>
  <si>
    <t>ΜΑΡΓΑΡΙΤΗΣ</t>
  </si>
  <si>
    <t>Χ415193</t>
  </si>
  <si>
    <t>751,3</t>
  </si>
  <si>
    <t>781,3</t>
  </si>
  <si>
    <t>ΛΕΚΚΑΣ</t>
  </si>
  <si>
    <t>ΑΕ995712</t>
  </si>
  <si>
    <t>689,7</t>
  </si>
  <si>
    <t>769,7</t>
  </si>
  <si>
    <t>1096-1095-1001-1097-1098-1099-1093-1094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</si>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</sst>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0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4152</v>
      </c>
      <c r="C8" t="s">
        <v>13</v>
      </c>
      <c r="D8" t="s">
        <v>14</v>
      </c>
      <c r="E8" t="s">
        <v>15</v>
      </c>
      <c r="F8" t="s">
        <v>16</v>
      </c>
      <c r="G8" t="str">
        <f>"201504005430"</f>
        <v>201504005430</v>
      </c>
      <c r="H8">
        <v>847</v>
      </c>
      <c r="I8">
        <v>150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>
        <v>2095</v>
      </c>
    </row>
    <row r="9" spans="1:30" x14ac:dyDescent="0.25">
      <c r="H9" t="s">
        <v>17</v>
      </c>
    </row>
    <row r="10" spans="1:30" x14ac:dyDescent="0.25">
      <c r="A10">
        <v>2</v>
      </c>
      <c r="B10">
        <v>5271</v>
      </c>
      <c r="C10" t="s">
        <v>18</v>
      </c>
      <c r="D10" t="s">
        <v>19</v>
      </c>
      <c r="E10" t="s">
        <v>20</v>
      </c>
      <c r="F10" t="s">
        <v>21</v>
      </c>
      <c r="G10" t="str">
        <f>"00176566"</f>
        <v>00176566</v>
      </c>
      <c r="H10" t="s">
        <v>22</v>
      </c>
      <c r="I10">
        <v>0</v>
      </c>
      <c r="J10">
        <v>0</v>
      </c>
      <c r="K10">
        <v>0</v>
      </c>
      <c r="L10">
        <v>260</v>
      </c>
      <c r="M10">
        <v>0</v>
      </c>
      <c r="N10">
        <v>30</v>
      </c>
      <c r="O10">
        <v>70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23</v>
      </c>
    </row>
    <row r="11" spans="1:30" x14ac:dyDescent="0.25">
      <c r="H11" t="s">
        <v>24</v>
      </c>
    </row>
    <row r="12" spans="1:30" x14ac:dyDescent="0.25">
      <c r="A12">
        <v>3</v>
      </c>
      <c r="B12">
        <v>1973</v>
      </c>
      <c r="C12" t="s">
        <v>25</v>
      </c>
      <c r="D12" t="s">
        <v>26</v>
      </c>
      <c r="E12" t="s">
        <v>27</v>
      </c>
      <c r="F12" t="s">
        <v>28</v>
      </c>
      <c r="G12" t="str">
        <f>"201412004534"</f>
        <v>201412004534</v>
      </c>
      <c r="H12" t="s">
        <v>29</v>
      </c>
      <c r="I12">
        <v>0</v>
      </c>
      <c r="J12">
        <v>400</v>
      </c>
      <c r="K12">
        <v>0</v>
      </c>
      <c r="L12">
        <v>200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1536</v>
      </c>
      <c r="C14" t="s">
        <v>32</v>
      </c>
      <c r="D14" t="s">
        <v>33</v>
      </c>
      <c r="E14" t="s">
        <v>34</v>
      </c>
      <c r="F14" t="s">
        <v>35</v>
      </c>
      <c r="G14" t="str">
        <f>"00250005"</f>
        <v>00250005</v>
      </c>
      <c r="H14" t="s">
        <v>36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30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37</v>
      </c>
    </row>
    <row r="15" spans="1:30" x14ac:dyDescent="0.25">
      <c r="H15" t="s">
        <v>38</v>
      </c>
    </row>
    <row r="16" spans="1:30" x14ac:dyDescent="0.25">
      <c r="A16">
        <v>5</v>
      </c>
      <c r="B16">
        <v>1898</v>
      </c>
      <c r="C16" t="s">
        <v>39</v>
      </c>
      <c r="D16" t="s">
        <v>40</v>
      </c>
      <c r="E16" t="s">
        <v>27</v>
      </c>
      <c r="F16" t="s">
        <v>41</v>
      </c>
      <c r="G16" t="str">
        <f>"00281050"</f>
        <v>00281050</v>
      </c>
      <c r="H16" t="s">
        <v>42</v>
      </c>
      <c r="I16">
        <v>150</v>
      </c>
      <c r="J16">
        <v>0</v>
      </c>
      <c r="K16">
        <v>0</v>
      </c>
      <c r="L16">
        <v>200</v>
      </c>
      <c r="M16">
        <v>0</v>
      </c>
      <c r="N16">
        <v>50</v>
      </c>
      <c r="O16">
        <v>70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71</v>
      </c>
      <c r="W16">
        <v>497</v>
      </c>
      <c r="X16">
        <v>0</v>
      </c>
      <c r="Z16">
        <v>0</v>
      </c>
      <c r="AA16">
        <v>0</v>
      </c>
      <c r="AB16">
        <v>13</v>
      </c>
      <c r="AC16">
        <v>221</v>
      </c>
      <c r="AD16" t="s">
        <v>43</v>
      </c>
    </row>
    <row r="17" spans="1:30" x14ac:dyDescent="0.25">
      <c r="H17" t="s">
        <v>44</v>
      </c>
    </row>
    <row r="18" spans="1:30" x14ac:dyDescent="0.25">
      <c r="A18">
        <v>6</v>
      </c>
      <c r="B18">
        <v>1269</v>
      </c>
      <c r="C18" t="s">
        <v>13</v>
      </c>
      <c r="D18" t="s">
        <v>45</v>
      </c>
      <c r="E18" t="s">
        <v>15</v>
      </c>
      <c r="F18" t="s">
        <v>46</v>
      </c>
      <c r="G18" t="str">
        <f>"201504005429"</f>
        <v>201504005429</v>
      </c>
      <c r="H18" t="s">
        <v>47</v>
      </c>
      <c r="I18">
        <v>0</v>
      </c>
      <c r="J18">
        <v>0</v>
      </c>
      <c r="K18">
        <v>0</v>
      </c>
      <c r="L18">
        <v>260</v>
      </c>
      <c r="M18">
        <v>0</v>
      </c>
      <c r="N18">
        <v>30</v>
      </c>
      <c r="O18">
        <v>0</v>
      </c>
      <c r="P18">
        <v>30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 t="s">
        <v>48</v>
      </c>
    </row>
    <row r="19" spans="1:30" x14ac:dyDescent="0.25">
      <c r="H19" t="s">
        <v>49</v>
      </c>
    </row>
    <row r="20" spans="1:30" x14ac:dyDescent="0.25">
      <c r="A20">
        <v>7</v>
      </c>
      <c r="B20">
        <v>3224</v>
      </c>
      <c r="C20" t="s">
        <v>50</v>
      </c>
      <c r="D20" t="s">
        <v>51</v>
      </c>
      <c r="E20" t="s">
        <v>52</v>
      </c>
      <c r="F20" t="s">
        <v>53</v>
      </c>
      <c r="G20" t="str">
        <f>"00208766"</f>
        <v>00208766</v>
      </c>
      <c r="H20" t="s">
        <v>54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>
        <v>0</v>
      </c>
      <c r="AB20">
        <v>24</v>
      </c>
      <c r="AC20">
        <v>408</v>
      </c>
      <c r="AD20" t="s">
        <v>55</v>
      </c>
    </row>
    <row r="21" spans="1:30" x14ac:dyDescent="0.25">
      <c r="H21" t="s">
        <v>56</v>
      </c>
    </row>
    <row r="22" spans="1:30" x14ac:dyDescent="0.25">
      <c r="A22">
        <v>8</v>
      </c>
      <c r="B22">
        <v>2990</v>
      </c>
      <c r="C22" t="s">
        <v>57</v>
      </c>
      <c r="D22" t="s">
        <v>52</v>
      </c>
      <c r="E22" t="s">
        <v>19</v>
      </c>
      <c r="F22" t="s">
        <v>58</v>
      </c>
      <c r="G22" t="str">
        <f>"00255710"</f>
        <v>00255710</v>
      </c>
      <c r="H22" t="s">
        <v>59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30</v>
      </c>
      <c r="R22">
        <v>0</v>
      </c>
      <c r="S22">
        <v>0</v>
      </c>
      <c r="T22">
        <v>0</v>
      </c>
      <c r="U22">
        <v>0</v>
      </c>
      <c r="V22">
        <v>66</v>
      </c>
      <c r="W22">
        <v>462</v>
      </c>
      <c r="X22">
        <v>0</v>
      </c>
      <c r="Z22">
        <v>0</v>
      </c>
      <c r="AA22">
        <v>0</v>
      </c>
      <c r="AB22">
        <v>18</v>
      </c>
      <c r="AC22">
        <v>306</v>
      </c>
      <c r="AD22" t="s">
        <v>60</v>
      </c>
    </row>
    <row r="23" spans="1:30" x14ac:dyDescent="0.25">
      <c r="H23" t="s">
        <v>61</v>
      </c>
    </row>
    <row r="24" spans="1:30" x14ac:dyDescent="0.25">
      <c r="A24">
        <v>9</v>
      </c>
      <c r="B24">
        <v>3419</v>
      </c>
      <c r="C24" t="s">
        <v>62</v>
      </c>
      <c r="D24" t="s">
        <v>63</v>
      </c>
      <c r="E24" t="s">
        <v>64</v>
      </c>
      <c r="F24" t="s">
        <v>65</v>
      </c>
      <c r="G24" t="str">
        <f>"201504002302"</f>
        <v>201504002302</v>
      </c>
      <c r="H24" t="s">
        <v>66</v>
      </c>
      <c r="I24">
        <v>0</v>
      </c>
      <c r="J24">
        <v>0</v>
      </c>
      <c r="K24">
        <v>0</v>
      </c>
      <c r="L24">
        <v>200</v>
      </c>
      <c r="M24">
        <v>0</v>
      </c>
      <c r="N24">
        <v>30</v>
      </c>
      <c r="O24">
        <v>70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53</v>
      </c>
      <c r="W24">
        <v>371</v>
      </c>
      <c r="X24">
        <v>0</v>
      </c>
      <c r="Z24">
        <v>0</v>
      </c>
      <c r="AA24">
        <v>0</v>
      </c>
      <c r="AB24">
        <v>24</v>
      </c>
      <c r="AC24">
        <v>408</v>
      </c>
      <c r="AD24" t="s">
        <v>67</v>
      </c>
    </row>
    <row r="25" spans="1:30" x14ac:dyDescent="0.25">
      <c r="H25" t="s">
        <v>68</v>
      </c>
    </row>
    <row r="26" spans="1:30" x14ac:dyDescent="0.25">
      <c r="A26">
        <v>10</v>
      </c>
      <c r="B26">
        <v>2871</v>
      </c>
      <c r="C26" t="s">
        <v>69</v>
      </c>
      <c r="D26" t="s">
        <v>70</v>
      </c>
      <c r="E26" t="s">
        <v>71</v>
      </c>
      <c r="F26" t="s">
        <v>72</v>
      </c>
      <c r="G26" t="str">
        <f>"00083204"</f>
        <v>00083204</v>
      </c>
      <c r="H26" t="s">
        <v>73</v>
      </c>
      <c r="I26">
        <v>0</v>
      </c>
      <c r="J26">
        <v>0</v>
      </c>
      <c r="K26">
        <v>0</v>
      </c>
      <c r="L26">
        <v>200</v>
      </c>
      <c r="M26">
        <v>0</v>
      </c>
      <c r="N26">
        <v>30</v>
      </c>
      <c r="O26">
        <v>30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74</v>
      </c>
    </row>
    <row r="27" spans="1:30" x14ac:dyDescent="0.25">
      <c r="H27" t="s">
        <v>75</v>
      </c>
    </row>
    <row r="28" spans="1:30" x14ac:dyDescent="0.25">
      <c r="A28">
        <v>11</v>
      </c>
      <c r="B28">
        <v>4820</v>
      </c>
      <c r="C28" t="s">
        <v>76</v>
      </c>
      <c r="D28" t="s">
        <v>77</v>
      </c>
      <c r="E28" t="s">
        <v>78</v>
      </c>
      <c r="F28" t="s">
        <v>79</v>
      </c>
      <c r="G28" t="str">
        <f>"201504001602"</f>
        <v>201504001602</v>
      </c>
      <c r="H28" t="s">
        <v>47</v>
      </c>
      <c r="I28">
        <v>0</v>
      </c>
      <c r="J28">
        <v>0</v>
      </c>
      <c r="K28">
        <v>0</v>
      </c>
      <c r="L28">
        <v>200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>
        <v>0</v>
      </c>
      <c r="AB28">
        <v>24</v>
      </c>
      <c r="AC28">
        <v>408</v>
      </c>
      <c r="AD28" t="s">
        <v>80</v>
      </c>
    </row>
    <row r="29" spans="1:30" x14ac:dyDescent="0.25">
      <c r="H29" t="s">
        <v>49</v>
      </c>
    </row>
    <row r="30" spans="1:30" x14ac:dyDescent="0.25">
      <c r="A30">
        <v>12</v>
      </c>
      <c r="B30">
        <v>5185</v>
      </c>
      <c r="C30" t="s">
        <v>81</v>
      </c>
      <c r="D30" t="s">
        <v>82</v>
      </c>
      <c r="E30" t="s">
        <v>83</v>
      </c>
      <c r="F30" t="s">
        <v>84</v>
      </c>
      <c r="G30" t="str">
        <f>"201504003853"</f>
        <v>201504003853</v>
      </c>
      <c r="H30" t="s">
        <v>85</v>
      </c>
      <c r="I30">
        <v>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30</v>
      </c>
      <c r="Q30">
        <v>0</v>
      </c>
      <c r="R30">
        <v>0</v>
      </c>
      <c r="S30">
        <v>0</v>
      </c>
      <c r="T30">
        <v>0</v>
      </c>
      <c r="U30">
        <v>0</v>
      </c>
      <c r="V30">
        <v>51</v>
      </c>
      <c r="W30">
        <v>357</v>
      </c>
      <c r="X30">
        <v>0</v>
      </c>
      <c r="Z30">
        <v>0</v>
      </c>
      <c r="AA30">
        <v>0</v>
      </c>
      <c r="AB30">
        <v>24</v>
      </c>
      <c r="AC30">
        <v>408</v>
      </c>
      <c r="AD30" t="s">
        <v>86</v>
      </c>
    </row>
    <row r="31" spans="1:30" x14ac:dyDescent="0.25">
      <c r="H31" t="s">
        <v>87</v>
      </c>
    </row>
    <row r="32" spans="1:30" x14ac:dyDescent="0.25">
      <c r="A32">
        <v>13</v>
      </c>
      <c r="B32">
        <v>2972</v>
      </c>
      <c r="C32" t="s">
        <v>88</v>
      </c>
      <c r="D32" t="s">
        <v>51</v>
      </c>
      <c r="E32" t="s">
        <v>19</v>
      </c>
      <c r="F32" t="s">
        <v>89</v>
      </c>
      <c r="G32" t="str">
        <f>"00024065"</f>
        <v>00024065</v>
      </c>
      <c r="H32" t="s">
        <v>90</v>
      </c>
      <c r="I32">
        <v>0</v>
      </c>
      <c r="J32">
        <v>0</v>
      </c>
      <c r="K32">
        <v>0</v>
      </c>
      <c r="L32">
        <v>200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60</v>
      </c>
      <c r="W32">
        <v>420</v>
      </c>
      <c r="X32">
        <v>0</v>
      </c>
      <c r="Z32">
        <v>0</v>
      </c>
      <c r="AA32">
        <v>0</v>
      </c>
      <c r="AB32">
        <v>24</v>
      </c>
      <c r="AC32">
        <v>408</v>
      </c>
      <c r="AD32" t="s">
        <v>91</v>
      </c>
    </row>
    <row r="33" spans="1:30" x14ac:dyDescent="0.25">
      <c r="H33" t="s">
        <v>92</v>
      </c>
    </row>
    <row r="34" spans="1:30" x14ac:dyDescent="0.25">
      <c r="A34">
        <v>14</v>
      </c>
      <c r="B34">
        <v>1369</v>
      </c>
      <c r="C34" t="s">
        <v>93</v>
      </c>
      <c r="D34" t="s">
        <v>94</v>
      </c>
      <c r="E34" t="s">
        <v>78</v>
      </c>
      <c r="F34" t="s">
        <v>95</v>
      </c>
      <c r="G34" t="str">
        <f>"201412006339"</f>
        <v>201412006339</v>
      </c>
      <c r="H34" t="s">
        <v>96</v>
      </c>
      <c r="I34">
        <v>0</v>
      </c>
      <c r="J34">
        <v>0</v>
      </c>
      <c r="K34">
        <v>0</v>
      </c>
      <c r="L34">
        <v>260</v>
      </c>
      <c r="M34">
        <v>0</v>
      </c>
      <c r="N34">
        <v>30</v>
      </c>
      <c r="O34">
        <v>70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1</v>
      </c>
      <c r="AA34">
        <v>0</v>
      </c>
      <c r="AB34">
        <v>0</v>
      </c>
      <c r="AC34">
        <v>0</v>
      </c>
      <c r="AD34" t="s">
        <v>97</v>
      </c>
    </row>
    <row r="35" spans="1:30" x14ac:dyDescent="0.25">
      <c r="H35" t="s">
        <v>98</v>
      </c>
    </row>
    <row r="36" spans="1:30" x14ac:dyDescent="0.25">
      <c r="A36">
        <v>15</v>
      </c>
      <c r="B36">
        <v>4719</v>
      </c>
      <c r="C36" t="s">
        <v>99</v>
      </c>
      <c r="D36" t="s">
        <v>15</v>
      </c>
      <c r="E36" t="s">
        <v>25</v>
      </c>
      <c r="F36" t="s">
        <v>100</v>
      </c>
      <c r="G36" t="str">
        <f>"00360738"</f>
        <v>00360738</v>
      </c>
      <c r="H36" t="s">
        <v>101</v>
      </c>
      <c r="I36">
        <v>0</v>
      </c>
      <c r="J36">
        <v>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 t="s">
        <v>102</v>
      </c>
    </row>
    <row r="37" spans="1:30" x14ac:dyDescent="0.25">
      <c r="H37" t="s">
        <v>103</v>
      </c>
    </row>
    <row r="38" spans="1:30" x14ac:dyDescent="0.25">
      <c r="A38">
        <v>16</v>
      </c>
      <c r="B38">
        <v>1934</v>
      </c>
      <c r="C38" t="s">
        <v>104</v>
      </c>
      <c r="D38" t="s">
        <v>51</v>
      </c>
      <c r="E38" t="s">
        <v>27</v>
      </c>
      <c r="F38" t="s">
        <v>105</v>
      </c>
      <c r="G38" t="str">
        <f>"00018318"</f>
        <v>00018318</v>
      </c>
      <c r="H38" t="s">
        <v>106</v>
      </c>
      <c r="I38">
        <v>0</v>
      </c>
      <c r="J38">
        <v>0</v>
      </c>
      <c r="K38">
        <v>0</v>
      </c>
      <c r="L38">
        <v>260</v>
      </c>
      <c r="M38">
        <v>0</v>
      </c>
      <c r="N38">
        <v>70</v>
      </c>
      <c r="O38">
        <v>50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107</v>
      </c>
    </row>
    <row r="39" spans="1:30" x14ac:dyDescent="0.25">
      <c r="H39" t="s">
        <v>108</v>
      </c>
    </row>
    <row r="40" spans="1:30" x14ac:dyDescent="0.25">
      <c r="A40">
        <v>17</v>
      </c>
      <c r="B40">
        <v>3379</v>
      </c>
      <c r="C40" t="s">
        <v>109</v>
      </c>
      <c r="D40" t="s">
        <v>110</v>
      </c>
      <c r="E40" t="s">
        <v>111</v>
      </c>
      <c r="F40" t="s">
        <v>112</v>
      </c>
      <c r="G40" t="str">
        <f>"201504005036"</f>
        <v>201504005036</v>
      </c>
      <c r="H40" t="s">
        <v>113</v>
      </c>
      <c r="I40">
        <v>0</v>
      </c>
      <c r="J40">
        <v>0</v>
      </c>
      <c r="K40">
        <v>0</v>
      </c>
      <c r="L40">
        <v>260</v>
      </c>
      <c r="M40">
        <v>0</v>
      </c>
      <c r="N40">
        <v>70</v>
      </c>
      <c r="O40">
        <v>0</v>
      </c>
      <c r="P40">
        <v>0</v>
      </c>
      <c r="Q40">
        <v>70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114</v>
      </c>
    </row>
    <row r="41" spans="1:30" x14ac:dyDescent="0.25">
      <c r="H41" t="s">
        <v>115</v>
      </c>
    </row>
    <row r="42" spans="1:30" x14ac:dyDescent="0.25">
      <c r="A42">
        <v>18</v>
      </c>
      <c r="B42">
        <v>2337</v>
      </c>
      <c r="C42" t="s">
        <v>116</v>
      </c>
      <c r="D42" t="s">
        <v>117</v>
      </c>
      <c r="E42" t="s">
        <v>118</v>
      </c>
      <c r="F42" t="s">
        <v>119</v>
      </c>
      <c r="G42" t="str">
        <f>"201412000420"</f>
        <v>201412000420</v>
      </c>
      <c r="H42" t="s">
        <v>120</v>
      </c>
      <c r="I42">
        <v>0</v>
      </c>
      <c r="J42">
        <v>400</v>
      </c>
      <c r="K42">
        <v>0</v>
      </c>
      <c r="L42">
        <v>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121</v>
      </c>
    </row>
    <row r="43" spans="1:30" x14ac:dyDescent="0.25">
      <c r="H43" t="s">
        <v>17</v>
      </c>
    </row>
    <row r="44" spans="1:30" x14ac:dyDescent="0.25">
      <c r="A44">
        <v>19</v>
      </c>
      <c r="B44">
        <v>5</v>
      </c>
      <c r="C44" t="s">
        <v>122</v>
      </c>
      <c r="D44" t="s">
        <v>123</v>
      </c>
      <c r="E44" t="s">
        <v>124</v>
      </c>
      <c r="F44" t="s">
        <v>125</v>
      </c>
      <c r="G44" t="str">
        <f>"201411001628"</f>
        <v>201411001628</v>
      </c>
      <c r="H44" t="s">
        <v>126</v>
      </c>
      <c r="I44">
        <v>0</v>
      </c>
      <c r="J44">
        <v>0</v>
      </c>
      <c r="K44">
        <v>0</v>
      </c>
      <c r="L44">
        <v>260</v>
      </c>
      <c r="M44">
        <v>0</v>
      </c>
      <c r="N44">
        <v>70</v>
      </c>
      <c r="O44">
        <v>0</v>
      </c>
      <c r="P44">
        <v>0</v>
      </c>
      <c r="Q44">
        <v>50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127</v>
      </c>
    </row>
    <row r="45" spans="1:30" x14ac:dyDescent="0.25">
      <c r="H45" t="s">
        <v>128</v>
      </c>
    </row>
    <row r="46" spans="1:30" x14ac:dyDescent="0.25">
      <c r="A46">
        <v>20</v>
      </c>
      <c r="B46">
        <v>4898</v>
      </c>
      <c r="C46" t="s">
        <v>129</v>
      </c>
      <c r="D46" t="s">
        <v>130</v>
      </c>
      <c r="E46" t="s">
        <v>15</v>
      </c>
      <c r="F46" t="s">
        <v>131</v>
      </c>
      <c r="G46" t="str">
        <f>"201412006622"</f>
        <v>201412006622</v>
      </c>
      <c r="H46" t="s">
        <v>22</v>
      </c>
      <c r="I46">
        <v>150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60</v>
      </c>
      <c r="W46">
        <v>420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132</v>
      </c>
    </row>
    <row r="47" spans="1:30" x14ac:dyDescent="0.25">
      <c r="H47" t="s">
        <v>133</v>
      </c>
    </row>
    <row r="48" spans="1:30" x14ac:dyDescent="0.25">
      <c r="A48">
        <v>21</v>
      </c>
      <c r="B48">
        <v>133</v>
      </c>
      <c r="C48" t="s">
        <v>134</v>
      </c>
      <c r="D48" t="s">
        <v>135</v>
      </c>
      <c r="E48" t="s">
        <v>27</v>
      </c>
      <c r="F48" t="s">
        <v>136</v>
      </c>
      <c r="G48" t="str">
        <f>"201412000764"</f>
        <v>201412000764</v>
      </c>
      <c r="H48" t="s">
        <v>137</v>
      </c>
      <c r="I48">
        <v>0</v>
      </c>
      <c r="J48">
        <v>0</v>
      </c>
      <c r="K48">
        <v>0</v>
      </c>
      <c r="L48">
        <v>260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138</v>
      </c>
    </row>
    <row r="49" spans="1:30" x14ac:dyDescent="0.25">
      <c r="H49" t="s">
        <v>139</v>
      </c>
    </row>
    <row r="50" spans="1:30" x14ac:dyDescent="0.25">
      <c r="A50">
        <v>22</v>
      </c>
      <c r="B50">
        <v>2745</v>
      </c>
      <c r="C50" t="s">
        <v>140</v>
      </c>
      <c r="D50" t="s">
        <v>118</v>
      </c>
      <c r="E50" t="s">
        <v>141</v>
      </c>
      <c r="F50" t="s">
        <v>142</v>
      </c>
      <c r="G50" t="str">
        <f>"00362197"</f>
        <v>00362197</v>
      </c>
      <c r="H50" t="s">
        <v>143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144</v>
      </c>
    </row>
    <row r="51" spans="1:30" x14ac:dyDescent="0.25">
      <c r="H51" t="s">
        <v>145</v>
      </c>
    </row>
    <row r="52" spans="1:30" x14ac:dyDescent="0.25">
      <c r="A52">
        <v>23</v>
      </c>
      <c r="B52">
        <v>4406</v>
      </c>
      <c r="C52" t="s">
        <v>146</v>
      </c>
      <c r="D52" t="s">
        <v>147</v>
      </c>
      <c r="E52" t="s">
        <v>78</v>
      </c>
      <c r="F52" t="s">
        <v>148</v>
      </c>
      <c r="G52" t="str">
        <f>"201412004112"</f>
        <v>201412004112</v>
      </c>
      <c r="H52" t="s">
        <v>149</v>
      </c>
      <c r="I52">
        <v>0</v>
      </c>
      <c r="J52">
        <v>0</v>
      </c>
      <c r="K52">
        <v>0</v>
      </c>
      <c r="L52">
        <v>260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150</v>
      </c>
    </row>
    <row r="53" spans="1:30" x14ac:dyDescent="0.25">
      <c r="H53" t="s">
        <v>151</v>
      </c>
    </row>
    <row r="54" spans="1:30" x14ac:dyDescent="0.25">
      <c r="A54">
        <v>24</v>
      </c>
      <c r="B54">
        <v>5212</v>
      </c>
      <c r="C54" t="s">
        <v>152</v>
      </c>
      <c r="D54" t="s">
        <v>153</v>
      </c>
      <c r="E54" t="s">
        <v>154</v>
      </c>
      <c r="F54" t="s">
        <v>155</v>
      </c>
      <c r="G54" t="str">
        <f>"201406014727"</f>
        <v>201406014727</v>
      </c>
      <c r="H54" t="s">
        <v>156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30</v>
      </c>
      <c r="Q54">
        <v>30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157</v>
      </c>
    </row>
    <row r="55" spans="1:30" x14ac:dyDescent="0.25">
      <c r="H55" t="s">
        <v>158</v>
      </c>
    </row>
    <row r="56" spans="1:30" x14ac:dyDescent="0.25">
      <c r="A56">
        <v>25</v>
      </c>
      <c r="B56">
        <v>4863</v>
      </c>
      <c r="C56" t="s">
        <v>159</v>
      </c>
      <c r="D56" t="s">
        <v>160</v>
      </c>
      <c r="E56" t="s">
        <v>161</v>
      </c>
      <c r="F56" t="s">
        <v>162</v>
      </c>
      <c r="G56" t="str">
        <f>"201412003903"</f>
        <v>201412003903</v>
      </c>
      <c r="H56" t="s">
        <v>163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30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164</v>
      </c>
    </row>
    <row r="57" spans="1:30" x14ac:dyDescent="0.25">
      <c r="H57" t="s">
        <v>165</v>
      </c>
    </row>
    <row r="58" spans="1:30" x14ac:dyDescent="0.25">
      <c r="A58">
        <v>26</v>
      </c>
      <c r="B58">
        <v>1071</v>
      </c>
      <c r="C58" t="s">
        <v>166</v>
      </c>
      <c r="D58" t="s">
        <v>167</v>
      </c>
      <c r="E58" t="s">
        <v>168</v>
      </c>
      <c r="F58" t="s">
        <v>169</v>
      </c>
      <c r="G58" t="str">
        <f>"200906000068"</f>
        <v>200906000068</v>
      </c>
      <c r="H58" t="s">
        <v>170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50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171</v>
      </c>
    </row>
    <row r="59" spans="1:30" x14ac:dyDescent="0.25">
      <c r="H59" t="s">
        <v>172</v>
      </c>
    </row>
    <row r="60" spans="1:30" x14ac:dyDescent="0.25">
      <c r="A60">
        <v>27</v>
      </c>
      <c r="B60">
        <v>5306</v>
      </c>
      <c r="C60" t="s">
        <v>173</v>
      </c>
      <c r="D60" t="s">
        <v>174</v>
      </c>
      <c r="E60" t="s">
        <v>78</v>
      </c>
      <c r="F60" t="s">
        <v>175</v>
      </c>
      <c r="G60" t="str">
        <f>"00046485"</f>
        <v>00046485</v>
      </c>
      <c r="H60" t="s">
        <v>176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30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177</v>
      </c>
    </row>
    <row r="61" spans="1:30" x14ac:dyDescent="0.25">
      <c r="H61" t="s">
        <v>178</v>
      </c>
    </row>
    <row r="62" spans="1:30" x14ac:dyDescent="0.25">
      <c r="A62">
        <v>28</v>
      </c>
      <c r="B62">
        <v>1377</v>
      </c>
      <c r="C62" t="s">
        <v>179</v>
      </c>
      <c r="D62" t="s">
        <v>180</v>
      </c>
      <c r="E62" t="s">
        <v>27</v>
      </c>
      <c r="F62" t="s">
        <v>181</v>
      </c>
      <c r="G62" t="str">
        <f>"00310571"</f>
        <v>00310571</v>
      </c>
      <c r="H62" t="s">
        <v>182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183</v>
      </c>
    </row>
    <row r="63" spans="1:30" x14ac:dyDescent="0.25">
      <c r="H63" t="s">
        <v>184</v>
      </c>
    </row>
    <row r="64" spans="1:30" x14ac:dyDescent="0.25">
      <c r="A64">
        <v>29</v>
      </c>
      <c r="B64">
        <v>2696</v>
      </c>
      <c r="C64" t="s">
        <v>185</v>
      </c>
      <c r="D64" t="s">
        <v>186</v>
      </c>
      <c r="E64" t="s">
        <v>161</v>
      </c>
      <c r="F64" t="s">
        <v>187</v>
      </c>
      <c r="G64" t="str">
        <f>"201601000896"</f>
        <v>201601000896</v>
      </c>
      <c r="H64" t="s">
        <v>188</v>
      </c>
      <c r="I64">
        <v>0</v>
      </c>
      <c r="J64">
        <v>0</v>
      </c>
      <c r="K64">
        <v>0</v>
      </c>
      <c r="L64">
        <v>200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72</v>
      </c>
      <c r="W64">
        <v>504</v>
      </c>
      <c r="X64">
        <v>0</v>
      </c>
      <c r="Z64">
        <v>0</v>
      </c>
      <c r="AA64">
        <v>0</v>
      </c>
      <c r="AB64">
        <v>12</v>
      </c>
      <c r="AC64">
        <v>204</v>
      </c>
      <c r="AD64" t="s">
        <v>189</v>
      </c>
    </row>
    <row r="65" spans="1:30" x14ac:dyDescent="0.25">
      <c r="H65" t="s">
        <v>190</v>
      </c>
    </row>
    <row r="66" spans="1:30" x14ac:dyDescent="0.25">
      <c r="A66">
        <v>30</v>
      </c>
      <c r="B66">
        <v>4500</v>
      </c>
      <c r="C66" t="s">
        <v>191</v>
      </c>
      <c r="D66" t="s">
        <v>192</v>
      </c>
      <c r="E66" t="s">
        <v>34</v>
      </c>
      <c r="F66" t="s">
        <v>193</v>
      </c>
      <c r="G66" t="str">
        <f>"00189785"</f>
        <v>00189785</v>
      </c>
      <c r="H66" t="s">
        <v>194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30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195</v>
      </c>
    </row>
    <row r="67" spans="1:30" x14ac:dyDescent="0.25">
      <c r="H67" t="s">
        <v>196</v>
      </c>
    </row>
    <row r="68" spans="1:30" x14ac:dyDescent="0.25">
      <c r="A68">
        <v>31</v>
      </c>
      <c r="B68">
        <v>4463</v>
      </c>
      <c r="C68" t="s">
        <v>197</v>
      </c>
      <c r="D68" t="s">
        <v>135</v>
      </c>
      <c r="E68" t="s">
        <v>118</v>
      </c>
      <c r="F68" t="s">
        <v>198</v>
      </c>
      <c r="G68" t="str">
        <f>"00365213"</f>
        <v>00365213</v>
      </c>
      <c r="H68" t="s">
        <v>199</v>
      </c>
      <c r="I68">
        <v>0</v>
      </c>
      <c r="J68">
        <v>0</v>
      </c>
      <c r="K68">
        <v>0</v>
      </c>
      <c r="L68">
        <v>260</v>
      </c>
      <c r="M68">
        <v>0</v>
      </c>
      <c r="N68">
        <v>30</v>
      </c>
      <c r="O68">
        <v>50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200</v>
      </c>
    </row>
    <row r="69" spans="1:30" x14ac:dyDescent="0.25">
      <c r="H69" t="s">
        <v>201</v>
      </c>
    </row>
    <row r="70" spans="1:30" x14ac:dyDescent="0.25">
      <c r="A70">
        <v>32</v>
      </c>
      <c r="B70">
        <v>50</v>
      </c>
      <c r="C70" t="s">
        <v>202</v>
      </c>
      <c r="D70" t="s">
        <v>40</v>
      </c>
      <c r="E70" t="s">
        <v>203</v>
      </c>
      <c r="F70" t="s">
        <v>204</v>
      </c>
      <c r="G70" t="str">
        <f>"201106000018"</f>
        <v>201106000018</v>
      </c>
      <c r="H70" t="s">
        <v>205</v>
      </c>
      <c r="I70">
        <v>0</v>
      </c>
      <c r="J70">
        <v>0</v>
      </c>
      <c r="K70">
        <v>0</v>
      </c>
      <c r="L70">
        <v>260</v>
      </c>
      <c r="M70">
        <v>0</v>
      </c>
      <c r="N70">
        <v>70</v>
      </c>
      <c r="O70">
        <v>30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80</v>
      </c>
      <c r="W70">
        <v>560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206</v>
      </c>
    </row>
    <row r="71" spans="1:30" x14ac:dyDescent="0.25">
      <c r="H71" t="s">
        <v>207</v>
      </c>
    </row>
    <row r="72" spans="1:30" x14ac:dyDescent="0.25">
      <c r="A72">
        <v>33</v>
      </c>
      <c r="B72">
        <v>4782</v>
      </c>
      <c r="C72" t="s">
        <v>208</v>
      </c>
      <c r="D72" t="s">
        <v>209</v>
      </c>
      <c r="E72" t="s">
        <v>210</v>
      </c>
      <c r="F72" t="s">
        <v>211</v>
      </c>
      <c r="G72" t="str">
        <f>"201412004339"</f>
        <v>201412004339</v>
      </c>
      <c r="H72" t="s">
        <v>59</v>
      </c>
      <c r="I72">
        <v>0</v>
      </c>
      <c r="J72">
        <v>0</v>
      </c>
      <c r="K72">
        <v>0</v>
      </c>
      <c r="L72">
        <v>200</v>
      </c>
      <c r="M72">
        <v>0</v>
      </c>
      <c r="N72">
        <v>50</v>
      </c>
      <c r="O72">
        <v>0</v>
      </c>
      <c r="P72">
        <v>0</v>
      </c>
      <c r="Q72">
        <v>30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212</v>
      </c>
    </row>
    <row r="73" spans="1:30" x14ac:dyDescent="0.25">
      <c r="H73" t="s">
        <v>213</v>
      </c>
    </row>
    <row r="74" spans="1:30" x14ac:dyDescent="0.25">
      <c r="A74">
        <v>34</v>
      </c>
      <c r="B74">
        <v>4959</v>
      </c>
      <c r="C74" t="s">
        <v>214</v>
      </c>
      <c r="D74" t="s">
        <v>215</v>
      </c>
      <c r="E74" t="s">
        <v>118</v>
      </c>
      <c r="F74" t="s">
        <v>216</v>
      </c>
      <c r="G74" t="str">
        <f>"201504005392"</f>
        <v>201504005392</v>
      </c>
      <c r="H74" t="s">
        <v>54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30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217</v>
      </c>
    </row>
    <row r="75" spans="1:30" x14ac:dyDescent="0.25">
      <c r="H75" t="s">
        <v>218</v>
      </c>
    </row>
    <row r="76" spans="1:30" x14ac:dyDescent="0.25">
      <c r="A76">
        <v>35</v>
      </c>
      <c r="B76">
        <v>5313</v>
      </c>
      <c r="C76" t="s">
        <v>219</v>
      </c>
      <c r="D76" t="s">
        <v>220</v>
      </c>
      <c r="E76" t="s">
        <v>19</v>
      </c>
      <c r="F76" t="s">
        <v>221</v>
      </c>
      <c r="G76" t="str">
        <f>"201504004753"</f>
        <v>201504004753</v>
      </c>
      <c r="H76" t="s">
        <v>222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223</v>
      </c>
    </row>
    <row r="77" spans="1:30" x14ac:dyDescent="0.25">
      <c r="H77" t="s">
        <v>224</v>
      </c>
    </row>
    <row r="78" spans="1:30" x14ac:dyDescent="0.25">
      <c r="A78">
        <v>36</v>
      </c>
      <c r="B78">
        <v>1763</v>
      </c>
      <c r="C78" t="s">
        <v>225</v>
      </c>
      <c r="D78" t="s">
        <v>70</v>
      </c>
      <c r="E78" t="s">
        <v>226</v>
      </c>
      <c r="F78" t="s">
        <v>227</v>
      </c>
      <c r="G78" t="str">
        <f>"00316142"</f>
        <v>00316142</v>
      </c>
      <c r="H78" t="s">
        <v>228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30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229</v>
      </c>
    </row>
    <row r="79" spans="1:30" x14ac:dyDescent="0.25">
      <c r="H79" t="s">
        <v>230</v>
      </c>
    </row>
    <row r="80" spans="1:30" x14ac:dyDescent="0.25">
      <c r="A80">
        <v>37</v>
      </c>
      <c r="B80">
        <v>3420</v>
      </c>
      <c r="C80" t="s">
        <v>231</v>
      </c>
      <c r="D80" t="s">
        <v>232</v>
      </c>
      <c r="E80" t="s">
        <v>25</v>
      </c>
      <c r="F80" t="s">
        <v>233</v>
      </c>
      <c r="G80" t="str">
        <f>"00366846"</f>
        <v>00366846</v>
      </c>
      <c r="H80" t="s">
        <v>234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30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80</v>
      </c>
      <c r="W80">
        <v>560</v>
      </c>
      <c r="X80">
        <v>0</v>
      </c>
      <c r="Z80">
        <v>0</v>
      </c>
      <c r="AA80">
        <v>0</v>
      </c>
      <c r="AB80">
        <v>4</v>
      </c>
      <c r="AC80">
        <v>68</v>
      </c>
      <c r="AD80" t="s">
        <v>235</v>
      </c>
    </row>
    <row r="81" spans="1:30" x14ac:dyDescent="0.25">
      <c r="H81" t="s">
        <v>236</v>
      </c>
    </row>
    <row r="82" spans="1:30" x14ac:dyDescent="0.25">
      <c r="A82">
        <v>38</v>
      </c>
      <c r="B82">
        <v>1530</v>
      </c>
      <c r="C82" t="s">
        <v>237</v>
      </c>
      <c r="D82" t="s">
        <v>78</v>
      </c>
      <c r="E82" t="s">
        <v>238</v>
      </c>
      <c r="F82" t="s">
        <v>239</v>
      </c>
      <c r="G82" t="str">
        <f>"00140899"</f>
        <v>00140899</v>
      </c>
      <c r="H82" t="s">
        <v>240</v>
      </c>
      <c r="I82">
        <v>0</v>
      </c>
      <c r="J82">
        <v>0</v>
      </c>
      <c r="K82">
        <v>0</v>
      </c>
      <c r="L82">
        <v>0</v>
      </c>
      <c r="M82">
        <v>100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60</v>
      </c>
      <c r="W82">
        <v>420</v>
      </c>
      <c r="X82">
        <v>0</v>
      </c>
      <c r="Z82">
        <v>0</v>
      </c>
      <c r="AA82">
        <v>0</v>
      </c>
      <c r="AB82">
        <v>24</v>
      </c>
      <c r="AC82">
        <v>408</v>
      </c>
      <c r="AD82" t="s">
        <v>241</v>
      </c>
    </row>
    <row r="83" spans="1:30" x14ac:dyDescent="0.25">
      <c r="H83" t="s">
        <v>242</v>
      </c>
    </row>
    <row r="84" spans="1:30" x14ac:dyDescent="0.25">
      <c r="A84">
        <v>39</v>
      </c>
      <c r="B84">
        <v>3553</v>
      </c>
      <c r="C84" t="s">
        <v>243</v>
      </c>
      <c r="D84" t="s">
        <v>244</v>
      </c>
      <c r="E84" t="s">
        <v>245</v>
      </c>
      <c r="F84" t="s">
        <v>246</v>
      </c>
      <c r="G84" t="str">
        <f>"201412006811"</f>
        <v>201412006811</v>
      </c>
      <c r="H84" t="s">
        <v>247</v>
      </c>
      <c r="I84">
        <v>0</v>
      </c>
      <c r="J84">
        <v>0</v>
      </c>
      <c r="K84">
        <v>0</v>
      </c>
      <c r="L84">
        <v>200</v>
      </c>
      <c r="M84">
        <v>30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248</v>
      </c>
    </row>
    <row r="85" spans="1:30" x14ac:dyDescent="0.25">
      <c r="H85" t="s">
        <v>249</v>
      </c>
    </row>
    <row r="86" spans="1:30" x14ac:dyDescent="0.25">
      <c r="A86">
        <v>40</v>
      </c>
      <c r="B86">
        <v>2736</v>
      </c>
      <c r="C86" t="s">
        <v>250</v>
      </c>
      <c r="D86" t="s">
        <v>15</v>
      </c>
      <c r="E86" t="s">
        <v>19</v>
      </c>
      <c r="F86" t="s">
        <v>251</v>
      </c>
      <c r="G86" t="str">
        <f>"201412004275"</f>
        <v>201412004275</v>
      </c>
      <c r="H86" t="s">
        <v>252</v>
      </c>
      <c r="I86">
        <v>0</v>
      </c>
      <c r="J86">
        <v>0</v>
      </c>
      <c r="K86">
        <v>0</v>
      </c>
      <c r="L86">
        <v>260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253</v>
      </c>
    </row>
    <row r="87" spans="1:30" x14ac:dyDescent="0.25">
      <c r="H87" t="s">
        <v>254</v>
      </c>
    </row>
    <row r="88" spans="1:30" x14ac:dyDescent="0.25">
      <c r="A88">
        <v>41</v>
      </c>
      <c r="B88">
        <v>4944</v>
      </c>
      <c r="C88" t="s">
        <v>255</v>
      </c>
      <c r="D88" t="s">
        <v>256</v>
      </c>
      <c r="E88" t="s">
        <v>25</v>
      </c>
      <c r="F88" t="s">
        <v>257</v>
      </c>
      <c r="G88" t="str">
        <f>"201412001804"</f>
        <v>201412001804</v>
      </c>
      <c r="H88" t="s">
        <v>258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259</v>
      </c>
    </row>
    <row r="89" spans="1:30" x14ac:dyDescent="0.25">
      <c r="H89" t="s">
        <v>260</v>
      </c>
    </row>
    <row r="90" spans="1:30" x14ac:dyDescent="0.25">
      <c r="A90">
        <v>42</v>
      </c>
      <c r="B90">
        <v>794</v>
      </c>
      <c r="C90" t="s">
        <v>261</v>
      </c>
      <c r="D90" t="s">
        <v>262</v>
      </c>
      <c r="E90" t="s">
        <v>52</v>
      </c>
      <c r="F90" t="s">
        <v>263</v>
      </c>
      <c r="G90" t="str">
        <f>"00269139"</f>
        <v>00269139</v>
      </c>
      <c r="H90" t="s">
        <v>176</v>
      </c>
      <c r="I90">
        <v>0</v>
      </c>
      <c r="J90">
        <v>0</v>
      </c>
      <c r="K90">
        <v>0</v>
      </c>
      <c r="L90">
        <v>200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264</v>
      </c>
    </row>
    <row r="91" spans="1:30" x14ac:dyDescent="0.25">
      <c r="H91" t="s">
        <v>265</v>
      </c>
    </row>
    <row r="92" spans="1:30" x14ac:dyDescent="0.25">
      <c r="A92">
        <v>43</v>
      </c>
      <c r="B92">
        <v>4175</v>
      </c>
      <c r="C92" t="s">
        <v>266</v>
      </c>
      <c r="D92" t="s">
        <v>78</v>
      </c>
      <c r="E92" t="s">
        <v>15</v>
      </c>
      <c r="F92" t="s">
        <v>267</v>
      </c>
      <c r="G92" t="str">
        <f>"201412000681"</f>
        <v>201412000681</v>
      </c>
      <c r="H92" t="s">
        <v>268</v>
      </c>
      <c r="I92">
        <v>0</v>
      </c>
      <c r="J92">
        <v>0</v>
      </c>
      <c r="K92">
        <v>0</v>
      </c>
      <c r="L92">
        <v>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60</v>
      </c>
      <c r="W92">
        <v>420</v>
      </c>
      <c r="X92">
        <v>0</v>
      </c>
      <c r="Z92">
        <v>0</v>
      </c>
      <c r="AA92">
        <v>0</v>
      </c>
      <c r="AB92">
        <v>24</v>
      </c>
      <c r="AC92">
        <v>408</v>
      </c>
      <c r="AD92" t="s">
        <v>269</v>
      </c>
    </row>
    <row r="93" spans="1:30" x14ac:dyDescent="0.25">
      <c r="H93" t="s">
        <v>270</v>
      </c>
    </row>
    <row r="94" spans="1:30" x14ac:dyDescent="0.25">
      <c r="A94">
        <v>44</v>
      </c>
      <c r="B94">
        <v>3292</v>
      </c>
      <c r="C94" t="s">
        <v>271</v>
      </c>
      <c r="D94" t="s">
        <v>51</v>
      </c>
      <c r="E94" t="s">
        <v>19</v>
      </c>
      <c r="F94" t="s">
        <v>272</v>
      </c>
      <c r="G94" t="str">
        <f>"00359261"</f>
        <v>00359261</v>
      </c>
      <c r="H94">
        <v>792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60</v>
      </c>
      <c r="W94">
        <v>420</v>
      </c>
      <c r="X94">
        <v>0</v>
      </c>
      <c r="Z94">
        <v>0</v>
      </c>
      <c r="AA94">
        <v>0</v>
      </c>
      <c r="AB94">
        <v>24</v>
      </c>
      <c r="AC94">
        <v>408</v>
      </c>
      <c r="AD94">
        <v>1650</v>
      </c>
    </row>
    <row r="95" spans="1:30" x14ac:dyDescent="0.25">
      <c r="H95" t="s">
        <v>273</v>
      </c>
    </row>
    <row r="96" spans="1:30" x14ac:dyDescent="0.25">
      <c r="A96">
        <v>45</v>
      </c>
      <c r="B96">
        <v>4642</v>
      </c>
      <c r="C96" t="s">
        <v>274</v>
      </c>
      <c r="D96" t="s">
        <v>40</v>
      </c>
      <c r="E96" t="s">
        <v>19</v>
      </c>
      <c r="F96" t="s">
        <v>275</v>
      </c>
      <c r="G96" t="str">
        <f>"00342013"</f>
        <v>00342013</v>
      </c>
      <c r="H96" t="s">
        <v>276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277</v>
      </c>
    </row>
    <row r="97" spans="1:30" x14ac:dyDescent="0.25">
      <c r="H97" t="s">
        <v>278</v>
      </c>
    </row>
    <row r="98" spans="1:30" x14ac:dyDescent="0.25">
      <c r="A98">
        <v>46</v>
      </c>
      <c r="B98">
        <v>3714</v>
      </c>
      <c r="C98" t="s">
        <v>279</v>
      </c>
      <c r="D98" t="s">
        <v>34</v>
      </c>
      <c r="E98" t="s">
        <v>25</v>
      </c>
      <c r="F98" t="s">
        <v>280</v>
      </c>
      <c r="G98" t="str">
        <f>"00028922"</f>
        <v>00028922</v>
      </c>
      <c r="H98" t="s">
        <v>281</v>
      </c>
      <c r="I98">
        <v>0</v>
      </c>
      <c r="J98">
        <v>0</v>
      </c>
      <c r="K98">
        <v>0</v>
      </c>
      <c r="L98">
        <v>200</v>
      </c>
      <c r="M98">
        <v>0</v>
      </c>
      <c r="N98">
        <v>50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282</v>
      </c>
    </row>
    <row r="99" spans="1:30" x14ac:dyDescent="0.25">
      <c r="H99" t="s">
        <v>283</v>
      </c>
    </row>
    <row r="100" spans="1:30" x14ac:dyDescent="0.25">
      <c r="A100">
        <v>47</v>
      </c>
      <c r="B100">
        <v>3794</v>
      </c>
      <c r="C100" t="s">
        <v>284</v>
      </c>
      <c r="D100" t="s">
        <v>64</v>
      </c>
      <c r="E100" t="s">
        <v>19</v>
      </c>
      <c r="F100" t="s">
        <v>285</v>
      </c>
      <c r="G100" t="str">
        <f>"00362788"</f>
        <v>00362788</v>
      </c>
      <c r="H100" t="s">
        <v>199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286</v>
      </c>
    </row>
    <row r="101" spans="1:30" x14ac:dyDescent="0.25">
      <c r="H101" t="s">
        <v>287</v>
      </c>
    </row>
    <row r="102" spans="1:30" x14ac:dyDescent="0.25">
      <c r="A102">
        <v>48</v>
      </c>
      <c r="B102">
        <v>3497</v>
      </c>
      <c r="C102" t="s">
        <v>288</v>
      </c>
      <c r="D102" t="s">
        <v>111</v>
      </c>
      <c r="E102" t="s">
        <v>118</v>
      </c>
      <c r="F102" t="s">
        <v>289</v>
      </c>
      <c r="G102" t="str">
        <f>"00039683"</f>
        <v>00039683</v>
      </c>
      <c r="H102">
        <v>847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50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77</v>
      </c>
      <c r="W102">
        <v>539</v>
      </c>
      <c r="X102">
        <v>0</v>
      </c>
      <c r="Z102">
        <v>0</v>
      </c>
      <c r="AA102">
        <v>0</v>
      </c>
      <c r="AB102">
        <v>0</v>
      </c>
      <c r="AC102">
        <v>0</v>
      </c>
      <c r="AD102">
        <v>1636</v>
      </c>
    </row>
    <row r="103" spans="1:30" x14ac:dyDescent="0.25">
      <c r="H103" t="s">
        <v>290</v>
      </c>
    </row>
    <row r="104" spans="1:30" x14ac:dyDescent="0.25">
      <c r="A104">
        <v>49</v>
      </c>
      <c r="B104">
        <v>4488</v>
      </c>
      <c r="C104" t="s">
        <v>291</v>
      </c>
      <c r="D104" t="s">
        <v>167</v>
      </c>
      <c r="E104" t="s">
        <v>78</v>
      </c>
      <c r="F104" t="s">
        <v>292</v>
      </c>
      <c r="G104" t="str">
        <f>"201411000900"</f>
        <v>201411000900</v>
      </c>
      <c r="H104" t="s">
        <v>293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294</v>
      </c>
    </row>
    <row r="105" spans="1:30" x14ac:dyDescent="0.25">
      <c r="H105" t="s">
        <v>295</v>
      </c>
    </row>
    <row r="106" spans="1:30" x14ac:dyDescent="0.25">
      <c r="A106">
        <v>50</v>
      </c>
      <c r="B106">
        <v>1009</v>
      </c>
      <c r="C106" t="s">
        <v>296</v>
      </c>
      <c r="D106" t="s">
        <v>19</v>
      </c>
      <c r="E106" t="s">
        <v>297</v>
      </c>
      <c r="F106" t="s">
        <v>298</v>
      </c>
      <c r="G106" t="str">
        <f>"201504003464"</f>
        <v>201504003464</v>
      </c>
      <c r="H106" t="s">
        <v>299</v>
      </c>
      <c r="I106">
        <v>0</v>
      </c>
      <c r="J106">
        <v>0</v>
      </c>
      <c r="K106">
        <v>0</v>
      </c>
      <c r="L106">
        <v>260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300</v>
      </c>
    </row>
    <row r="107" spans="1:30" x14ac:dyDescent="0.25">
      <c r="H107" t="s">
        <v>301</v>
      </c>
    </row>
    <row r="108" spans="1:30" x14ac:dyDescent="0.25">
      <c r="A108">
        <v>51</v>
      </c>
      <c r="B108">
        <v>5038</v>
      </c>
      <c r="C108" t="s">
        <v>302</v>
      </c>
      <c r="D108" t="s">
        <v>303</v>
      </c>
      <c r="E108" t="s">
        <v>304</v>
      </c>
      <c r="F108" t="s">
        <v>305</v>
      </c>
      <c r="G108" t="str">
        <f>"00021976"</f>
        <v>00021976</v>
      </c>
      <c r="H108" t="s">
        <v>306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30</v>
      </c>
      <c r="O108">
        <v>30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307</v>
      </c>
    </row>
    <row r="109" spans="1:30" x14ac:dyDescent="0.25">
      <c r="H109" t="s">
        <v>49</v>
      </c>
    </row>
    <row r="110" spans="1:30" x14ac:dyDescent="0.25">
      <c r="A110">
        <v>52</v>
      </c>
      <c r="B110">
        <v>3944</v>
      </c>
      <c r="C110" t="s">
        <v>308</v>
      </c>
      <c r="D110" t="s">
        <v>309</v>
      </c>
      <c r="E110" t="s">
        <v>310</v>
      </c>
      <c r="F110" t="s">
        <v>311</v>
      </c>
      <c r="G110" t="str">
        <f>"201504000311"</f>
        <v>201504000311</v>
      </c>
      <c r="H110" t="s">
        <v>312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 t="s">
        <v>313</v>
      </c>
    </row>
    <row r="111" spans="1:30" x14ac:dyDescent="0.25">
      <c r="H111" t="s">
        <v>314</v>
      </c>
    </row>
    <row r="112" spans="1:30" x14ac:dyDescent="0.25">
      <c r="A112">
        <v>53</v>
      </c>
      <c r="B112">
        <v>4660</v>
      </c>
      <c r="C112" t="s">
        <v>315</v>
      </c>
      <c r="D112" t="s">
        <v>232</v>
      </c>
      <c r="E112" t="s">
        <v>19</v>
      </c>
      <c r="F112" t="s">
        <v>316</v>
      </c>
      <c r="G112" t="str">
        <f>"200802010957"</f>
        <v>200802010957</v>
      </c>
      <c r="H112">
        <v>759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>
        <v>1617</v>
      </c>
    </row>
    <row r="113" spans="1:30" x14ac:dyDescent="0.25">
      <c r="H113" t="s">
        <v>317</v>
      </c>
    </row>
    <row r="114" spans="1:30" x14ac:dyDescent="0.25">
      <c r="A114">
        <v>54</v>
      </c>
      <c r="B114">
        <v>4376</v>
      </c>
      <c r="C114" t="s">
        <v>318</v>
      </c>
      <c r="D114" t="s">
        <v>51</v>
      </c>
      <c r="E114" t="s">
        <v>78</v>
      </c>
      <c r="F114" t="s">
        <v>319</v>
      </c>
      <c r="G114" t="str">
        <f>"00357783"</f>
        <v>00357783</v>
      </c>
      <c r="H114" t="s">
        <v>320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321</v>
      </c>
    </row>
    <row r="115" spans="1:30" x14ac:dyDescent="0.25">
      <c r="H115" t="s">
        <v>322</v>
      </c>
    </row>
    <row r="116" spans="1:30" x14ac:dyDescent="0.25">
      <c r="A116">
        <v>55</v>
      </c>
      <c r="B116">
        <v>1638</v>
      </c>
      <c r="C116" t="s">
        <v>323</v>
      </c>
      <c r="D116" t="s">
        <v>324</v>
      </c>
      <c r="E116" t="s">
        <v>25</v>
      </c>
      <c r="F116" t="s">
        <v>325</v>
      </c>
      <c r="G116" t="str">
        <f>"00249364"</f>
        <v>00249364</v>
      </c>
      <c r="H116">
        <v>814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50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68</v>
      </c>
      <c r="W116">
        <v>476</v>
      </c>
      <c r="X116">
        <v>0</v>
      </c>
      <c r="Z116">
        <v>0</v>
      </c>
      <c r="AA116">
        <v>0</v>
      </c>
      <c r="AB116">
        <v>0</v>
      </c>
      <c r="AC116">
        <v>0</v>
      </c>
      <c r="AD116">
        <v>1610</v>
      </c>
    </row>
    <row r="117" spans="1:30" x14ac:dyDescent="0.25">
      <c r="H117" t="s">
        <v>165</v>
      </c>
    </row>
    <row r="118" spans="1:30" x14ac:dyDescent="0.25">
      <c r="A118">
        <v>56</v>
      </c>
      <c r="B118">
        <v>1127</v>
      </c>
      <c r="C118" t="s">
        <v>326</v>
      </c>
      <c r="D118" t="s">
        <v>327</v>
      </c>
      <c r="E118" t="s">
        <v>328</v>
      </c>
      <c r="F118" t="s">
        <v>329</v>
      </c>
      <c r="G118" t="str">
        <f>"201504001877"</f>
        <v>201504001877</v>
      </c>
      <c r="H118">
        <v>792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>
        <v>1610</v>
      </c>
    </row>
    <row r="119" spans="1:30" x14ac:dyDescent="0.25">
      <c r="H119" t="s">
        <v>330</v>
      </c>
    </row>
    <row r="120" spans="1:30" x14ac:dyDescent="0.25">
      <c r="A120">
        <v>57</v>
      </c>
      <c r="B120">
        <v>2918</v>
      </c>
      <c r="C120" t="s">
        <v>331</v>
      </c>
      <c r="D120" t="s">
        <v>332</v>
      </c>
      <c r="E120" t="s">
        <v>25</v>
      </c>
      <c r="F120" t="s">
        <v>333</v>
      </c>
      <c r="G120" t="str">
        <f>"00290562"</f>
        <v>00290562</v>
      </c>
      <c r="H120">
        <v>748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60</v>
      </c>
      <c r="W120">
        <v>420</v>
      </c>
      <c r="X120">
        <v>0</v>
      </c>
      <c r="Z120">
        <v>0</v>
      </c>
      <c r="AA120">
        <v>0</v>
      </c>
      <c r="AB120">
        <v>24</v>
      </c>
      <c r="AC120">
        <v>408</v>
      </c>
      <c r="AD120">
        <v>1606</v>
      </c>
    </row>
    <row r="121" spans="1:30" x14ac:dyDescent="0.25">
      <c r="H121" t="s">
        <v>334</v>
      </c>
    </row>
    <row r="122" spans="1:30" x14ac:dyDescent="0.25">
      <c r="A122">
        <v>58</v>
      </c>
      <c r="B122">
        <v>1365</v>
      </c>
      <c r="C122" t="s">
        <v>335</v>
      </c>
      <c r="D122" t="s">
        <v>336</v>
      </c>
      <c r="E122" t="s">
        <v>20</v>
      </c>
      <c r="F122" t="s">
        <v>337</v>
      </c>
      <c r="G122" t="str">
        <f>"201411002008"</f>
        <v>201411002008</v>
      </c>
      <c r="H122" t="s">
        <v>120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338</v>
      </c>
    </row>
    <row r="123" spans="1:30" x14ac:dyDescent="0.25">
      <c r="H123" t="s">
        <v>339</v>
      </c>
    </row>
    <row r="124" spans="1:30" x14ac:dyDescent="0.25">
      <c r="A124">
        <v>59</v>
      </c>
      <c r="B124">
        <v>4749</v>
      </c>
      <c r="C124" t="s">
        <v>340</v>
      </c>
      <c r="D124" t="s">
        <v>341</v>
      </c>
      <c r="E124" t="s">
        <v>342</v>
      </c>
      <c r="F124" t="s">
        <v>343</v>
      </c>
      <c r="G124" t="str">
        <f>"00345400"</f>
        <v>00345400</v>
      </c>
      <c r="H124" t="s">
        <v>299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30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48</v>
      </c>
      <c r="W124">
        <v>336</v>
      </c>
      <c r="X124">
        <v>0</v>
      </c>
      <c r="Z124">
        <v>0</v>
      </c>
      <c r="AA124">
        <v>0</v>
      </c>
      <c r="AB124">
        <v>24</v>
      </c>
      <c r="AC124">
        <v>408</v>
      </c>
      <c r="AD124" t="s">
        <v>344</v>
      </c>
    </row>
    <row r="125" spans="1:30" x14ac:dyDescent="0.25">
      <c r="H125" t="s">
        <v>345</v>
      </c>
    </row>
    <row r="126" spans="1:30" x14ac:dyDescent="0.25">
      <c r="A126">
        <v>60</v>
      </c>
      <c r="B126">
        <v>1603</v>
      </c>
      <c r="C126" t="s">
        <v>346</v>
      </c>
      <c r="D126" t="s">
        <v>347</v>
      </c>
      <c r="E126" t="s">
        <v>348</v>
      </c>
      <c r="F126" t="s">
        <v>349</v>
      </c>
      <c r="G126" t="str">
        <f>"00322190"</f>
        <v>00322190</v>
      </c>
      <c r="H126" t="s">
        <v>149</v>
      </c>
      <c r="I126">
        <v>150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350</v>
      </c>
    </row>
    <row r="127" spans="1:30" x14ac:dyDescent="0.25">
      <c r="H127" t="s">
        <v>351</v>
      </c>
    </row>
    <row r="128" spans="1:30" x14ac:dyDescent="0.25">
      <c r="A128">
        <v>61</v>
      </c>
      <c r="B128">
        <v>3070</v>
      </c>
      <c r="C128" t="s">
        <v>352</v>
      </c>
      <c r="D128" t="s">
        <v>70</v>
      </c>
      <c r="E128" t="s">
        <v>15</v>
      </c>
      <c r="F128" t="s">
        <v>353</v>
      </c>
      <c r="G128" t="str">
        <f>"00297526"</f>
        <v>00297526</v>
      </c>
      <c r="H128" t="s">
        <v>354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>
        <v>0</v>
      </c>
      <c r="AD128" t="s">
        <v>355</v>
      </c>
    </row>
    <row r="129" spans="1:30" x14ac:dyDescent="0.25">
      <c r="H129" t="s">
        <v>356</v>
      </c>
    </row>
    <row r="130" spans="1:30" x14ac:dyDescent="0.25">
      <c r="A130">
        <v>62</v>
      </c>
      <c r="B130">
        <v>1134</v>
      </c>
      <c r="C130" t="s">
        <v>357</v>
      </c>
      <c r="D130" t="s">
        <v>358</v>
      </c>
      <c r="E130" t="s">
        <v>25</v>
      </c>
      <c r="F130" t="s">
        <v>359</v>
      </c>
      <c r="G130" t="str">
        <f>"201012000018"</f>
        <v>201012000018</v>
      </c>
      <c r="H130" t="s">
        <v>360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79</v>
      </c>
      <c r="W130">
        <v>553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361</v>
      </c>
    </row>
    <row r="131" spans="1:30" x14ac:dyDescent="0.25">
      <c r="H131" t="s">
        <v>362</v>
      </c>
    </row>
    <row r="132" spans="1:30" x14ac:dyDescent="0.25">
      <c r="A132">
        <v>63</v>
      </c>
      <c r="B132">
        <v>2419</v>
      </c>
      <c r="C132" t="s">
        <v>363</v>
      </c>
      <c r="D132" t="s">
        <v>364</v>
      </c>
      <c r="E132" t="s">
        <v>25</v>
      </c>
      <c r="F132" t="s">
        <v>365</v>
      </c>
      <c r="G132" t="str">
        <f>"201503000262"</f>
        <v>201503000262</v>
      </c>
      <c r="H132" t="s">
        <v>366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60</v>
      </c>
      <c r="W132">
        <v>420</v>
      </c>
      <c r="X132">
        <v>0</v>
      </c>
      <c r="Z132">
        <v>0</v>
      </c>
      <c r="AA132">
        <v>0</v>
      </c>
      <c r="AB132">
        <v>24</v>
      </c>
      <c r="AC132">
        <v>408</v>
      </c>
      <c r="AD132" t="s">
        <v>367</v>
      </c>
    </row>
    <row r="133" spans="1:30" x14ac:dyDescent="0.25">
      <c r="H133" t="s">
        <v>368</v>
      </c>
    </row>
    <row r="134" spans="1:30" x14ac:dyDescent="0.25">
      <c r="A134">
        <v>64</v>
      </c>
      <c r="B134">
        <v>2599</v>
      </c>
      <c r="C134" t="s">
        <v>369</v>
      </c>
      <c r="D134" t="s">
        <v>370</v>
      </c>
      <c r="E134" t="s">
        <v>25</v>
      </c>
      <c r="F134" t="s">
        <v>371</v>
      </c>
      <c r="G134" t="str">
        <f>"201504002258"</f>
        <v>201504002258</v>
      </c>
      <c r="H134" t="s">
        <v>372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75</v>
      </c>
      <c r="W134">
        <v>525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373</v>
      </c>
    </row>
    <row r="135" spans="1:30" x14ac:dyDescent="0.25">
      <c r="H135" t="s">
        <v>374</v>
      </c>
    </row>
    <row r="136" spans="1:30" x14ac:dyDescent="0.25">
      <c r="A136">
        <v>65</v>
      </c>
      <c r="B136">
        <v>2905</v>
      </c>
      <c r="C136" t="s">
        <v>375</v>
      </c>
      <c r="D136" t="s">
        <v>376</v>
      </c>
      <c r="E136" t="s">
        <v>34</v>
      </c>
      <c r="F136" t="s">
        <v>377</v>
      </c>
      <c r="G136" t="str">
        <f>"201412004921"</f>
        <v>201412004921</v>
      </c>
      <c r="H136" t="s">
        <v>378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379</v>
      </c>
    </row>
    <row r="137" spans="1:30" x14ac:dyDescent="0.25">
      <c r="H137" t="s">
        <v>380</v>
      </c>
    </row>
    <row r="138" spans="1:30" x14ac:dyDescent="0.25">
      <c r="A138">
        <v>66</v>
      </c>
      <c r="B138">
        <v>3560</v>
      </c>
      <c r="C138" t="s">
        <v>381</v>
      </c>
      <c r="D138" t="s">
        <v>382</v>
      </c>
      <c r="E138" t="s">
        <v>19</v>
      </c>
      <c r="F138" t="s">
        <v>383</v>
      </c>
      <c r="G138" t="str">
        <f>"201411001257"</f>
        <v>201411001257</v>
      </c>
      <c r="H138" t="s">
        <v>384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385</v>
      </c>
    </row>
    <row r="139" spans="1:30" x14ac:dyDescent="0.25">
      <c r="H139" t="s">
        <v>386</v>
      </c>
    </row>
    <row r="140" spans="1:30" x14ac:dyDescent="0.25">
      <c r="A140">
        <v>67</v>
      </c>
      <c r="B140">
        <v>1314</v>
      </c>
      <c r="C140" t="s">
        <v>387</v>
      </c>
      <c r="D140" t="s">
        <v>161</v>
      </c>
      <c r="E140" t="s">
        <v>388</v>
      </c>
      <c r="F140" t="s">
        <v>389</v>
      </c>
      <c r="G140" t="str">
        <f>"00143411"</f>
        <v>00143411</v>
      </c>
      <c r="H140" t="s">
        <v>390</v>
      </c>
      <c r="I140">
        <v>0</v>
      </c>
      <c r="J140">
        <v>0</v>
      </c>
      <c r="K140">
        <v>0</v>
      </c>
      <c r="L140">
        <v>0</v>
      </c>
      <c r="M140">
        <v>100</v>
      </c>
      <c r="N140">
        <v>70</v>
      </c>
      <c r="O140">
        <v>30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76</v>
      </c>
      <c r="W140">
        <v>532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391</v>
      </c>
    </row>
    <row r="141" spans="1:30" x14ac:dyDescent="0.25">
      <c r="H141" t="s">
        <v>392</v>
      </c>
    </row>
    <row r="142" spans="1:30" x14ac:dyDescent="0.25">
      <c r="A142">
        <v>68</v>
      </c>
      <c r="B142">
        <v>2413</v>
      </c>
      <c r="C142" t="s">
        <v>393</v>
      </c>
      <c r="D142" t="s">
        <v>203</v>
      </c>
      <c r="E142" t="s">
        <v>25</v>
      </c>
      <c r="F142" t="s">
        <v>394</v>
      </c>
      <c r="G142" t="str">
        <f>"00310631"</f>
        <v>00310631</v>
      </c>
      <c r="H142">
        <v>770</v>
      </c>
      <c r="I142">
        <v>0</v>
      </c>
      <c r="J142">
        <v>0</v>
      </c>
      <c r="K142">
        <v>0</v>
      </c>
      <c r="L142">
        <v>0</v>
      </c>
      <c r="M142">
        <v>100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>
        <v>0</v>
      </c>
      <c r="AD142">
        <v>1528</v>
      </c>
    </row>
    <row r="143" spans="1:30" x14ac:dyDescent="0.25">
      <c r="H143" t="s">
        <v>395</v>
      </c>
    </row>
    <row r="144" spans="1:30" x14ac:dyDescent="0.25">
      <c r="A144">
        <v>69</v>
      </c>
      <c r="B144">
        <v>1215</v>
      </c>
      <c r="C144" t="s">
        <v>396</v>
      </c>
      <c r="D144" t="s">
        <v>167</v>
      </c>
      <c r="E144" t="s">
        <v>19</v>
      </c>
      <c r="F144" t="s">
        <v>397</v>
      </c>
      <c r="G144" t="str">
        <f>"201504001629"</f>
        <v>201504001629</v>
      </c>
      <c r="H144" t="s">
        <v>252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30</v>
      </c>
      <c r="O144">
        <v>30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72</v>
      </c>
      <c r="W144">
        <v>504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398</v>
      </c>
    </row>
    <row r="145" spans="1:30" x14ac:dyDescent="0.25">
      <c r="H145" t="s">
        <v>399</v>
      </c>
    </row>
    <row r="146" spans="1:30" x14ac:dyDescent="0.25">
      <c r="A146">
        <v>70</v>
      </c>
      <c r="B146">
        <v>2081</v>
      </c>
      <c r="C146" t="s">
        <v>400</v>
      </c>
      <c r="D146" t="s">
        <v>401</v>
      </c>
      <c r="E146" t="s">
        <v>25</v>
      </c>
      <c r="F146" t="s">
        <v>402</v>
      </c>
      <c r="G146" t="str">
        <f>"00102142"</f>
        <v>00102142</v>
      </c>
      <c r="H146" t="s">
        <v>403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404</v>
      </c>
    </row>
    <row r="147" spans="1:30" x14ac:dyDescent="0.25">
      <c r="H147" t="s">
        <v>405</v>
      </c>
    </row>
    <row r="148" spans="1:30" x14ac:dyDescent="0.25">
      <c r="A148">
        <v>71</v>
      </c>
      <c r="B148">
        <v>1281</v>
      </c>
      <c r="C148" t="s">
        <v>406</v>
      </c>
      <c r="D148" t="s">
        <v>407</v>
      </c>
      <c r="E148" t="s">
        <v>118</v>
      </c>
      <c r="F148" t="s">
        <v>408</v>
      </c>
      <c r="G148" t="str">
        <f>"00253774"</f>
        <v>00253774</v>
      </c>
      <c r="H148">
        <v>803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30</v>
      </c>
      <c r="O148">
        <v>30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64</v>
      </c>
      <c r="W148">
        <v>448</v>
      </c>
      <c r="X148">
        <v>0</v>
      </c>
      <c r="Z148">
        <v>0</v>
      </c>
      <c r="AA148">
        <v>0</v>
      </c>
      <c r="AB148">
        <v>0</v>
      </c>
      <c r="AC148">
        <v>0</v>
      </c>
      <c r="AD148">
        <v>1511</v>
      </c>
    </row>
    <row r="149" spans="1:30" x14ac:dyDescent="0.25">
      <c r="H149" t="s">
        <v>330</v>
      </c>
    </row>
    <row r="150" spans="1:30" x14ac:dyDescent="0.25">
      <c r="A150">
        <v>72</v>
      </c>
      <c r="B150">
        <v>1333</v>
      </c>
      <c r="C150" t="s">
        <v>409</v>
      </c>
      <c r="D150" t="s">
        <v>25</v>
      </c>
      <c r="E150" t="s">
        <v>111</v>
      </c>
      <c r="F150" t="s">
        <v>410</v>
      </c>
      <c r="G150" t="str">
        <f>"00276892"</f>
        <v>00276892</v>
      </c>
      <c r="H150" t="s">
        <v>411</v>
      </c>
      <c r="I150">
        <v>0</v>
      </c>
      <c r="J150">
        <v>0</v>
      </c>
      <c r="K150">
        <v>0</v>
      </c>
      <c r="L150">
        <v>0</v>
      </c>
      <c r="M150">
        <v>100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>
        <v>0</v>
      </c>
      <c r="AD150" t="s">
        <v>412</v>
      </c>
    </row>
    <row r="151" spans="1:30" x14ac:dyDescent="0.25">
      <c r="H151" t="s">
        <v>413</v>
      </c>
    </row>
    <row r="152" spans="1:30" x14ac:dyDescent="0.25">
      <c r="A152">
        <v>73</v>
      </c>
      <c r="B152">
        <v>2732</v>
      </c>
      <c r="C152" t="s">
        <v>414</v>
      </c>
      <c r="D152" t="s">
        <v>25</v>
      </c>
      <c r="E152" t="s">
        <v>415</v>
      </c>
      <c r="F152" t="s">
        <v>416</v>
      </c>
      <c r="G152" t="str">
        <f>"00345590"</f>
        <v>00345590</v>
      </c>
      <c r="H152" t="s">
        <v>417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30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43</v>
      </c>
      <c r="W152">
        <v>301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418</v>
      </c>
    </row>
    <row r="153" spans="1:30" x14ac:dyDescent="0.25">
      <c r="H153" t="s">
        <v>419</v>
      </c>
    </row>
    <row r="154" spans="1:30" x14ac:dyDescent="0.25">
      <c r="A154">
        <v>74</v>
      </c>
      <c r="B154">
        <v>1528</v>
      </c>
      <c r="C154" t="s">
        <v>420</v>
      </c>
      <c r="D154" t="s">
        <v>19</v>
      </c>
      <c r="E154" t="s">
        <v>78</v>
      </c>
      <c r="F154" t="s">
        <v>421</v>
      </c>
      <c r="G154" t="str">
        <f>"201402012055"</f>
        <v>201402012055</v>
      </c>
      <c r="H154" t="s">
        <v>422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0</v>
      </c>
      <c r="AD154" t="s">
        <v>423</v>
      </c>
    </row>
    <row r="155" spans="1:30" x14ac:dyDescent="0.25">
      <c r="H155" t="s">
        <v>424</v>
      </c>
    </row>
    <row r="156" spans="1:30" x14ac:dyDescent="0.25">
      <c r="A156">
        <v>75</v>
      </c>
      <c r="B156">
        <v>2448</v>
      </c>
      <c r="C156" t="s">
        <v>425</v>
      </c>
      <c r="D156" t="s">
        <v>401</v>
      </c>
      <c r="E156" t="s">
        <v>27</v>
      </c>
      <c r="F156" t="s">
        <v>426</v>
      </c>
      <c r="G156" t="str">
        <f>"201412003617"</f>
        <v>201412003617</v>
      </c>
      <c r="H156" t="s">
        <v>427</v>
      </c>
      <c r="I156">
        <v>0</v>
      </c>
      <c r="J156">
        <v>0</v>
      </c>
      <c r="K156">
        <v>0</v>
      </c>
      <c r="L156">
        <v>0</v>
      </c>
      <c r="M156">
        <v>130</v>
      </c>
      <c r="N156">
        <v>30</v>
      </c>
      <c r="O156">
        <v>30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71</v>
      </c>
      <c r="W156">
        <v>497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428</v>
      </c>
    </row>
    <row r="157" spans="1:30" x14ac:dyDescent="0.25">
      <c r="H157" t="s">
        <v>429</v>
      </c>
    </row>
    <row r="158" spans="1:30" x14ac:dyDescent="0.25">
      <c r="A158">
        <v>76</v>
      </c>
      <c r="B158">
        <v>4398</v>
      </c>
      <c r="C158" t="s">
        <v>430</v>
      </c>
      <c r="D158" t="s">
        <v>64</v>
      </c>
      <c r="E158" t="s">
        <v>431</v>
      </c>
      <c r="F158" t="s">
        <v>432</v>
      </c>
      <c r="G158" t="str">
        <f>"00338431"</f>
        <v>00338431</v>
      </c>
      <c r="H158" t="s">
        <v>120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70</v>
      </c>
      <c r="O158">
        <v>30</v>
      </c>
      <c r="P158">
        <v>0</v>
      </c>
      <c r="Q158">
        <v>30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433</v>
      </c>
    </row>
    <row r="159" spans="1:30" x14ac:dyDescent="0.25">
      <c r="H159" t="s">
        <v>434</v>
      </c>
    </row>
    <row r="160" spans="1:30" x14ac:dyDescent="0.25">
      <c r="A160">
        <v>77</v>
      </c>
      <c r="B160">
        <v>202</v>
      </c>
      <c r="C160" t="s">
        <v>435</v>
      </c>
      <c r="D160" t="s">
        <v>436</v>
      </c>
      <c r="E160" t="s">
        <v>437</v>
      </c>
      <c r="F160" t="s">
        <v>438</v>
      </c>
      <c r="G160" t="str">
        <f>"00034947"</f>
        <v>00034947</v>
      </c>
      <c r="H160" t="s">
        <v>390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439</v>
      </c>
    </row>
    <row r="161" spans="1:30" x14ac:dyDescent="0.25">
      <c r="H161" t="s">
        <v>440</v>
      </c>
    </row>
    <row r="162" spans="1:30" x14ac:dyDescent="0.25">
      <c r="A162">
        <v>78</v>
      </c>
      <c r="B162">
        <v>273</v>
      </c>
      <c r="C162" t="s">
        <v>441</v>
      </c>
      <c r="D162" t="s">
        <v>51</v>
      </c>
      <c r="E162" t="s">
        <v>25</v>
      </c>
      <c r="F162" t="s">
        <v>442</v>
      </c>
      <c r="G162" t="str">
        <f>"00251560"</f>
        <v>00251560</v>
      </c>
      <c r="H162" t="s">
        <v>54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50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443</v>
      </c>
    </row>
    <row r="163" spans="1:30" x14ac:dyDescent="0.25">
      <c r="H163" t="s">
        <v>444</v>
      </c>
    </row>
    <row r="164" spans="1:30" x14ac:dyDescent="0.25">
      <c r="A164">
        <v>79</v>
      </c>
      <c r="B164">
        <v>4242</v>
      </c>
      <c r="C164" t="s">
        <v>445</v>
      </c>
      <c r="D164" t="s">
        <v>52</v>
      </c>
      <c r="E164" t="s">
        <v>25</v>
      </c>
      <c r="F164" t="s">
        <v>446</v>
      </c>
      <c r="G164" t="str">
        <f>"00352221"</f>
        <v>00352221</v>
      </c>
      <c r="H164" t="s">
        <v>447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50</v>
      </c>
      <c r="O164">
        <v>0</v>
      </c>
      <c r="P164">
        <v>50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448</v>
      </c>
    </row>
    <row r="165" spans="1:30" x14ac:dyDescent="0.25">
      <c r="H165" t="s">
        <v>449</v>
      </c>
    </row>
    <row r="166" spans="1:30" x14ac:dyDescent="0.25">
      <c r="A166">
        <v>80</v>
      </c>
      <c r="B166">
        <v>3587</v>
      </c>
      <c r="C166" t="s">
        <v>450</v>
      </c>
      <c r="D166" t="s">
        <v>34</v>
      </c>
      <c r="E166" t="s">
        <v>19</v>
      </c>
      <c r="F166" t="s">
        <v>451</v>
      </c>
      <c r="G166" t="str">
        <f>"201506004216"</f>
        <v>201506004216</v>
      </c>
      <c r="H166" t="s">
        <v>59</v>
      </c>
      <c r="I166">
        <v>0</v>
      </c>
      <c r="J166">
        <v>0</v>
      </c>
      <c r="K166">
        <v>0</v>
      </c>
      <c r="L166">
        <v>200</v>
      </c>
      <c r="M166">
        <v>30</v>
      </c>
      <c r="N166">
        <v>30</v>
      </c>
      <c r="O166">
        <v>30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44</v>
      </c>
      <c r="W166">
        <v>308</v>
      </c>
      <c r="X166">
        <v>0</v>
      </c>
      <c r="Z166">
        <v>0</v>
      </c>
      <c r="AA166">
        <v>0</v>
      </c>
      <c r="AB166">
        <v>0</v>
      </c>
      <c r="AC166">
        <v>0</v>
      </c>
      <c r="AD166" t="s">
        <v>452</v>
      </c>
    </row>
    <row r="167" spans="1:30" x14ac:dyDescent="0.25">
      <c r="H167" t="s">
        <v>330</v>
      </c>
    </row>
    <row r="168" spans="1:30" x14ac:dyDescent="0.25">
      <c r="A168">
        <v>81</v>
      </c>
      <c r="B168">
        <v>4073</v>
      </c>
      <c r="C168" t="s">
        <v>453</v>
      </c>
      <c r="D168" t="s">
        <v>82</v>
      </c>
      <c r="E168" t="s">
        <v>454</v>
      </c>
      <c r="F168" t="s">
        <v>455</v>
      </c>
      <c r="G168" t="str">
        <f>"201504001776"</f>
        <v>201504001776</v>
      </c>
      <c r="H168" t="s">
        <v>456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457</v>
      </c>
    </row>
    <row r="169" spans="1:30" x14ac:dyDescent="0.25">
      <c r="H169" t="s">
        <v>458</v>
      </c>
    </row>
    <row r="170" spans="1:30" x14ac:dyDescent="0.25">
      <c r="A170">
        <v>82</v>
      </c>
      <c r="B170">
        <v>1343</v>
      </c>
      <c r="C170" t="s">
        <v>459</v>
      </c>
      <c r="D170" t="s">
        <v>388</v>
      </c>
      <c r="E170" t="s">
        <v>370</v>
      </c>
      <c r="F170" t="s">
        <v>460</v>
      </c>
      <c r="G170" t="str">
        <f>"00015717"</f>
        <v>00015717</v>
      </c>
      <c r="H170" t="s">
        <v>461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50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462</v>
      </c>
    </row>
    <row r="171" spans="1:30" x14ac:dyDescent="0.25">
      <c r="H171" t="s">
        <v>463</v>
      </c>
    </row>
    <row r="172" spans="1:30" x14ac:dyDescent="0.25">
      <c r="A172">
        <v>83</v>
      </c>
      <c r="B172">
        <v>4780</v>
      </c>
      <c r="C172" t="s">
        <v>464</v>
      </c>
      <c r="D172" t="s">
        <v>303</v>
      </c>
      <c r="E172" t="s">
        <v>19</v>
      </c>
      <c r="F172" t="s">
        <v>465</v>
      </c>
      <c r="G172" t="str">
        <f>"00353547"</f>
        <v>00353547</v>
      </c>
      <c r="H172" t="s">
        <v>360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466</v>
      </c>
    </row>
    <row r="173" spans="1:30" x14ac:dyDescent="0.25">
      <c r="H173" t="s">
        <v>56</v>
      </c>
    </row>
    <row r="174" spans="1:30" x14ac:dyDescent="0.25">
      <c r="A174">
        <v>84</v>
      </c>
      <c r="B174">
        <v>1796</v>
      </c>
      <c r="C174" t="s">
        <v>467</v>
      </c>
      <c r="D174" t="s">
        <v>468</v>
      </c>
      <c r="E174" t="s">
        <v>469</v>
      </c>
      <c r="F174" t="s">
        <v>470</v>
      </c>
      <c r="G174" t="str">
        <f>"00264466"</f>
        <v>00264466</v>
      </c>
      <c r="H174" t="s">
        <v>471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47</v>
      </c>
      <c r="W174">
        <v>329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472</v>
      </c>
    </row>
    <row r="175" spans="1:30" x14ac:dyDescent="0.25">
      <c r="H175" t="s">
        <v>330</v>
      </c>
    </row>
    <row r="176" spans="1:30" x14ac:dyDescent="0.25">
      <c r="A176">
        <v>85</v>
      </c>
      <c r="B176">
        <v>3685</v>
      </c>
      <c r="C176" t="s">
        <v>473</v>
      </c>
      <c r="D176" t="s">
        <v>474</v>
      </c>
      <c r="E176" t="s">
        <v>111</v>
      </c>
      <c r="F176" t="s">
        <v>475</v>
      </c>
      <c r="G176" t="str">
        <f>"201504000352"</f>
        <v>201504000352</v>
      </c>
      <c r="H176" t="s">
        <v>85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>
        <v>0</v>
      </c>
      <c r="AD176" t="s">
        <v>476</v>
      </c>
    </row>
    <row r="177" spans="1:30" x14ac:dyDescent="0.25">
      <c r="H177" t="s">
        <v>477</v>
      </c>
    </row>
    <row r="178" spans="1:30" x14ac:dyDescent="0.25">
      <c r="A178">
        <v>86</v>
      </c>
      <c r="B178">
        <v>4120</v>
      </c>
      <c r="C178" t="s">
        <v>478</v>
      </c>
      <c r="D178" t="s">
        <v>52</v>
      </c>
      <c r="E178" t="s">
        <v>78</v>
      </c>
      <c r="F178" t="s">
        <v>479</v>
      </c>
      <c r="G178" t="str">
        <f>"00363786"</f>
        <v>00363786</v>
      </c>
      <c r="H178">
        <v>770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24</v>
      </c>
      <c r="W178">
        <v>168</v>
      </c>
      <c r="X178">
        <v>0</v>
      </c>
      <c r="Z178">
        <v>1</v>
      </c>
      <c r="AA178">
        <v>0</v>
      </c>
      <c r="AB178">
        <v>24</v>
      </c>
      <c r="AC178">
        <v>408</v>
      </c>
      <c r="AD178">
        <v>1416</v>
      </c>
    </row>
    <row r="179" spans="1:30" x14ac:dyDescent="0.25">
      <c r="H179" t="s">
        <v>480</v>
      </c>
    </row>
    <row r="180" spans="1:30" x14ac:dyDescent="0.25">
      <c r="A180">
        <v>87</v>
      </c>
      <c r="B180">
        <v>3961</v>
      </c>
      <c r="C180" t="s">
        <v>481</v>
      </c>
      <c r="D180" t="s">
        <v>468</v>
      </c>
      <c r="E180" t="s">
        <v>52</v>
      </c>
      <c r="F180" t="s">
        <v>482</v>
      </c>
      <c r="G180" t="str">
        <f>"00362102"</f>
        <v>00362102</v>
      </c>
      <c r="H180" t="s">
        <v>483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484</v>
      </c>
    </row>
    <row r="181" spans="1:30" x14ac:dyDescent="0.25">
      <c r="H181" t="s">
        <v>56</v>
      </c>
    </row>
    <row r="182" spans="1:30" x14ac:dyDescent="0.25">
      <c r="A182">
        <v>88</v>
      </c>
      <c r="B182">
        <v>2577</v>
      </c>
      <c r="C182" t="s">
        <v>485</v>
      </c>
      <c r="D182" t="s">
        <v>486</v>
      </c>
      <c r="E182" t="s">
        <v>78</v>
      </c>
      <c r="F182" t="s">
        <v>487</v>
      </c>
      <c r="G182" t="str">
        <f>"00369408"</f>
        <v>00369408</v>
      </c>
      <c r="H182" t="s">
        <v>488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489</v>
      </c>
    </row>
    <row r="183" spans="1:30" x14ac:dyDescent="0.25">
      <c r="H183" t="s">
        <v>490</v>
      </c>
    </row>
    <row r="184" spans="1:30" x14ac:dyDescent="0.25">
      <c r="A184">
        <v>89</v>
      </c>
      <c r="B184">
        <v>4447</v>
      </c>
      <c r="C184" t="s">
        <v>491</v>
      </c>
      <c r="D184" t="s">
        <v>40</v>
      </c>
      <c r="E184" t="s">
        <v>141</v>
      </c>
      <c r="F184" t="s">
        <v>492</v>
      </c>
      <c r="G184" t="str">
        <f>"201504002564"</f>
        <v>201504002564</v>
      </c>
      <c r="H184" t="s">
        <v>299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30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>
        <v>0</v>
      </c>
      <c r="AD184" t="s">
        <v>493</v>
      </c>
    </row>
    <row r="185" spans="1:30" x14ac:dyDescent="0.25">
      <c r="H185" t="s">
        <v>494</v>
      </c>
    </row>
    <row r="186" spans="1:30" x14ac:dyDescent="0.25">
      <c r="A186">
        <v>90</v>
      </c>
      <c r="B186">
        <v>2316</v>
      </c>
      <c r="C186" t="s">
        <v>495</v>
      </c>
      <c r="D186" t="s">
        <v>496</v>
      </c>
      <c r="E186" t="s">
        <v>25</v>
      </c>
      <c r="F186" t="s">
        <v>497</v>
      </c>
      <c r="G186" t="str">
        <f>"00026912"</f>
        <v>00026912</v>
      </c>
      <c r="H186">
        <v>781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>
        <v>0</v>
      </c>
      <c r="AD186">
        <v>1399</v>
      </c>
    </row>
    <row r="187" spans="1:30" x14ac:dyDescent="0.25">
      <c r="H187" t="s">
        <v>498</v>
      </c>
    </row>
    <row r="188" spans="1:30" x14ac:dyDescent="0.25">
      <c r="A188">
        <v>91</v>
      </c>
      <c r="B188">
        <v>2726</v>
      </c>
      <c r="C188" t="s">
        <v>499</v>
      </c>
      <c r="D188" t="s">
        <v>500</v>
      </c>
      <c r="E188" t="s">
        <v>25</v>
      </c>
      <c r="F188" t="s">
        <v>501</v>
      </c>
      <c r="G188" t="str">
        <f>"00329607"</f>
        <v>00329607</v>
      </c>
      <c r="H188" t="s">
        <v>502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0</v>
      </c>
      <c r="AD188" t="s">
        <v>503</v>
      </c>
    </row>
    <row r="189" spans="1:30" x14ac:dyDescent="0.25">
      <c r="H189">
        <v>1001</v>
      </c>
    </row>
    <row r="190" spans="1:30" x14ac:dyDescent="0.25">
      <c r="A190">
        <v>92</v>
      </c>
      <c r="B190">
        <v>2034</v>
      </c>
      <c r="C190" t="s">
        <v>504</v>
      </c>
      <c r="D190" t="s">
        <v>19</v>
      </c>
      <c r="E190" t="s">
        <v>25</v>
      </c>
      <c r="F190" t="s">
        <v>505</v>
      </c>
      <c r="G190" t="str">
        <f>"00092243"</f>
        <v>00092243</v>
      </c>
      <c r="H190">
        <v>770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>
        <v>1388</v>
      </c>
    </row>
    <row r="191" spans="1:30" x14ac:dyDescent="0.25">
      <c r="H191" t="s">
        <v>506</v>
      </c>
    </row>
    <row r="192" spans="1:30" x14ac:dyDescent="0.25">
      <c r="A192">
        <v>93</v>
      </c>
      <c r="B192">
        <v>2793</v>
      </c>
      <c r="C192" t="s">
        <v>507</v>
      </c>
      <c r="D192" t="s">
        <v>245</v>
      </c>
      <c r="E192" t="s">
        <v>388</v>
      </c>
      <c r="F192" t="s">
        <v>508</v>
      </c>
      <c r="G192" t="str">
        <f>"00041772"</f>
        <v>00041772</v>
      </c>
      <c r="H192" t="s">
        <v>509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50</v>
      </c>
      <c r="O192">
        <v>0</v>
      </c>
      <c r="P192">
        <v>30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510</v>
      </c>
    </row>
    <row r="193" spans="1:30" x14ac:dyDescent="0.25">
      <c r="H193" t="s">
        <v>511</v>
      </c>
    </row>
    <row r="194" spans="1:30" x14ac:dyDescent="0.25">
      <c r="A194">
        <v>94</v>
      </c>
      <c r="B194">
        <v>973</v>
      </c>
      <c r="C194" t="s">
        <v>512</v>
      </c>
      <c r="D194" t="s">
        <v>513</v>
      </c>
      <c r="E194" t="s">
        <v>19</v>
      </c>
      <c r="F194" t="s">
        <v>514</v>
      </c>
      <c r="G194" t="str">
        <f>"00290636"</f>
        <v>00290636</v>
      </c>
      <c r="H194" t="s">
        <v>515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516</v>
      </c>
    </row>
    <row r="195" spans="1:30" x14ac:dyDescent="0.25">
      <c r="H195" t="s">
        <v>517</v>
      </c>
    </row>
    <row r="196" spans="1:30" x14ac:dyDescent="0.25">
      <c r="A196">
        <v>95</v>
      </c>
      <c r="B196">
        <v>1907</v>
      </c>
      <c r="C196" t="s">
        <v>518</v>
      </c>
      <c r="D196" t="s">
        <v>519</v>
      </c>
      <c r="E196" t="s">
        <v>520</v>
      </c>
      <c r="F196" t="s">
        <v>521</v>
      </c>
      <c r="G196" t="str">
        <f>"201506001560"</f>
        <v>201506001560</v>
      </c>
      <c r="H196" t="s">
        <v>522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0</v>
      </c>
      <c r="AB196">
        <v>0</v>
      </c>
      <c r="AC196">
        <v>0</v>
      </c>
      <c r="AD196" t="s">
        <v>523</v>
      </c>
    </row>
    <row r="197" spans="1:30" x14ac:dyDescent="0.25">
      <c r="H197" t="s">
        <v>524</v>
      </c>
    </row>
    <row r="198" spans="1:30" x14ac:dyDescent="0.25">
      <c r="A198">
        <v>96</v>
      </c>
      <c r="B198">
        <v>2864</v>
      </c>
      <c r="C198" t="s">
        <v>525</v>
      </c>
      <c r="D198" t="s">
        <v>526</v>
      </c>
      <c r="E198" t="s">
        <v>15</v>
      </c>
      <c r="F198" t="s">
        <v>527</v>
      </c>
      <c r="G198" t="str">
        <f>"00300986"</f>
        <v>00300986</v>
      </c>
      <c r="H198" t="s">
        <v>447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>
        <v>0</v>
      </c>
      <c r="AB198">
        <v>0</v>
      </c>
      <c r="AC198">
        <v>0</v>
      </c>
      <c r="AD198" t="s">
        <v>528</v>
      </c>
    </row>
    <row r="199" spans="1:30" x14ac:dyDescent="0.25">
      <c r="H199" t="s">
        <v>330</v>
      </c>
    </row>
    <row r="200" spans="1:30" x14ac:dyDescent="0.25">
      <c r="A200">
        <v>97</v>
      </c>
      <c r="B200">
        <v>2257</v>
      </c>
      <c r="C200" t="s">
        <v>529</v>
      </c>
      <c r="D200" t="s">
        <v>118</v>
      </c>
      <c r="E200" t="s">
        <v>469</v>
      </c>
      <c r="F200" t="s">
        <v>530</v>
      </c>
      <c r="G200" t="str">
        <f>"00328034"</f>
        <v>00328034</v>
      </c>
      <c r="H200" t="s">
        <v>299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531</v>
      </c>
    </row>
    <row r="201" spans="1:30" x14ac:dyDescent="0.25">
      <c r="H201">
        <v>1001</v>
      </c>
    </row>
    <row r="202" spans="1:30" x14ac:dyDescent="0.25">
      <c r="A202">
        <v>98</v>
      </c>
      <c r="B202">
        <v>1939</v>
      </c>
      <c r="C202" t="s">
        <v>532</v>
      </c>
      <c r="D202" t="s">
        <v>168</v>
      </c>
      <c r="E202" t="s">
        <v>15</v>
      </c>
      <c r="F202" t="s">
        <v>533</v>
      </c>
      <c r="G202" t="str">
        <f>"00249368"</f>
        <v>00249368</v>
      </c>
      <c r="H202" t="s">
        <v>182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68</v>
      </c>
      <c r="W202">
        <v>476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534</v>
      </c>
    </row>
    <row r="203" spans="1:30" x14ac:dyDescent="0.25">
      <c r="H203" t="s">
        <v>535</v>
      </c>
    </row>
    <row r="204" spans="1:30" x14ac:dyDescent="0.25">
      <c r="A204">
        <v>99</v>
      </c>
      <c r="B204">
        <v>4513</v>
      </c>
      <c r="C204" t="s">
        <v>536</v>
      </c>
      <c r="D204" t="s">
        <v>537</v>
      </c>
      <c r="E204" t="s">
        <v>78</v>
      </c>
      <c r="F204" t="s">
        <v>538</v>
      </c>
      <c r="G204" t="str">
        <f>"201412007222"</f>
        <v>201412007222</v>
      </c>
      <c r="H204" t="s">
        <v>539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540</v>
      </c>
    </row>
    <row r="205" spans="1:30" x14ac:dyDescent="0.25">
      <c r="H205" t="s">
        <v>541</v>
      </c>
    </row>
    <row r="206" spans="1:30" x14ac:dyDescent="0.25">
      <c r="A206">
        <v>100</v>
      </c>
      <c r="B206">
        <v>4028</v>
      </c>
      <c r="C206" t="s">
        <v>542</v>
      </c>
      <c r="D206" t="s">
        <v>27</v>
      </c>
      <c r="E206" t="s">
        <v>52</v>
      </c>
      <c r="F206" t="s">
        <v>543</v>
      </c>
      <c r="G206" t="str">
        <f>"00293352"</f>
        <v>00293352</v>
      </c>
      <c r="H206" t="s">
        <v>544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545</v>
      </c>
    </row>
    <row r="207" spans="1:30" x14ac:dyDescent="0.25">
      <c r="H207" t="s">
        <v>75</v>
      </c>
    </row>
    <row r="208" spans="1:30" x14ac:dyDescent="0.25">
      <c r="A208">
        <v>101</v>
      </c>
      <c r="B208">
        <v>4802</v>
      </c>
      <c r="C208" t="s">
        <v>546</v>
      </c>
      <c r="D208" t="s">
        <v>454</v>
      </c>
      <c r="E208" t="s">
        <v>118</v>
      </c>
      <c r="F208" t="s">
        <v>547</v>
      </c>
      <c r="G208" t="str">
        <f>"201504001785"</f>
        <v>201504001785</v>
      </c>
      <c r="H208" t="s">
        <v>247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30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36</v>
      </c>
      <c r="W208">
        <v>252</v>
      </c>
      <c r="X208">
        <v>0</v>
      </c>
      <c r="Z208">
        <v>0</v>
      </c>
      <c r="AA208">
        <v>0</v>
      </c>
      <c r="AB208">
        <v>0</v>
      </c>
      <c r="AC208">
        <v>0</v>
      </c>
      <c r="AD208" t="s">
        <v>548</v>
      </c>
    </row>
    <row r="209" spans="1:30" x14ac:dyDescent="0.25">
      <c r="H209" t="s">
        <v>374</v>
      </c>
    </row>
    <row r="210" spans="1:30" x14ac:dyDescent="0.25">
      <c r="A210">
        <v>102</v>
      </c>
      <c r="B210">
        <v>1454</v>
      </c>
      <c r="C210" t="s">
        <v>549</v>
      </c>
      <c r="D210" t="s">
        <v>34</v>
      </c>
      <c r="E210" t="s">
        <v>117</v>
      </c>
      <c r="F210" t="s">
        <v>550</v>
      </c>
      <c r="G210" t="str">
        <f>"00104049"</f>
        <v>00104049</v>
      </c>
      <c r="H210" t="s">
        <v>551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548</v>
      </c>
    </row>
    <row r="211" spans="1:30" x14ac:dyDescent="0.25">
      <c r="H211" t="s">
        <v>230</v>
      </c>
    </row>
    <row r="212" spans="1:30" x14ac:dyDescent="0.25">
      <c r="A212">
        <v>103</v>
      </c>
      <c r="B212">
        <v>161</v>
      </c>
      <c r="C212" t="s">
        <v>552</v>
      </c>
      <c r="D212" t="s">
        <v>25</v>
      </c>
      <c r="E212" t="s">
        <v>27</v>
      </c>
      <c r="F212" t="s">
        <v>553</v>
      </c>
      <c r="G212" t="str">
        <f>"201412004931"</f>
        <v>201412004931</v>
      </c>
      <c r="H212">
        <v>825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4</v>
      </c>
      <c r="W212">
        <v>28</v>
      </c>
      <c r="X212">
        <v>0</v>
      </c>
      <c r="Z212">
        <v>0</v>
      </c>
      <c r="AA212">
        <v>0</v>
      </c>
      <c r="AB212">
        <v>13</v>
      </c>
      <c r="AC212">
        <v>221</v>
      </c>
      <c r="AD212">
        <v>1344</v>
      </c>
    </row>
    <row r="213" spans="1:30" x14ac:dyDescent="0.25">
      <c r="H213" t="s">
        <v>374</v>
      </c>
    </row>
    <row r="214" spans="1:30" x14ac:dyDescent="0.25">
      <c r="A214">
        <v>104</v>
      </c>
      <c r="B214">
        <v>5329</v>
      </c>
      <c r="C214" t="s">
        <v>554</v>
      </c>
      <c r="D214" t="s">
        <v>27</v>
      </c>
      <c r="E214" t="s">
        <v>555</v>
      </c>
      <c r="F214" t="s">
        <v>556</v>
      </c>
      <c r="G214" t="str">
        <f>"200906000600"</f>
        <v>200906000600</v>
      </c>
      <c r="H214" t="s">
        <v>557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558</v>
      </c>
    </row>
    <row r="215" spans="1:30" x14ac:dyDescent="0.25">
      <c r="H215" t="s">
        <v>559</v>
      </c>
    </row>
    <row r="216" spans="1:30" x14ac:dyDescent="0.25">
      <c r="A216">
        <v>105</v>
      </c>
      <c r="B216">
        <v>1692</v>
      </c>
      <c r="C216" t="s">
        <v>560</v>
      </c>
      <c r="D216" t="s">
        <v>561</v>
      </c>
      <c r="E216" t="s">
        <v>25</v>
      </c>
      <c r="F216" t="s">
        <v>562</v>
      </c>
      <c r="G216" t="str">
        <f>"00273170"</f>
        <v>00273170</v>
      </c>
      <c r="H216" t="s">
        <v>403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563</v>
      </c>
    </row>
    <row r="217" spans="1:30" x14ac:dyDescent="0.25">
      <c r="H217" t="s">
        <v>564</v>
      </c>
    </row>
    <row r="218" spans="1:30" x14ac:dyDescent="0.25">
      <c r="A218">
        <v>106</v>
      </c>
      <c r="B218">
        <v>3698</v>
      </c>
      <c r="C218" t="s">
        <v>565</v>
      </c>
      <c r="D218" t="s">
        <v>431</v>
      </c>
      <c r="E218" t="s">
        <v>566</v>
      </c>
      <c r="F218" t="s">
        <v>567</v>
      </c>
      <c r="G218" t="str">
        <f>"201506004137"</f>
        <v>201506004137</v>
      </c>
      <c r="H218" t="s">
        <v>372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70</v>
      </c>
      <c r="O218">
        <v>30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19</v>
      </c>
      <c r="W218">
        <v>133</v>
      </c>
      <c r="X218">
        <v>0</v>
      </c>
      <c r="Z218">
        <v>0</v>
      </c>
      <c r="AA218">
        <v>0</v>
      </c>
      <c r="AB218">
        <v>17</v>
      </c>
      <c r="AC218">
        <v>289</v>
      </c>
      <c r="AD218" t="s">
        <v>568</v>
      </c>
    </row>
    <row r="219" spans="1:30" x14ac:dyDescent="0.25">
      <c r="H219" t="s">
        <v>569</v>
      </c>
    </row>
    <row r="220" spans="1:30" x14ac:dyDescent="0.25">
      <c r="A220">
        <v>107</v>
      </c>
      <c r="B220">
        <v>2928</v>
      </c>
      <c r="C220" t="s">
        <v>570</v>
      </c>
      <c r="D220" t="s">
        <v>571</v>
      </c>
      <c r="E220" t="s">
        <v>19</v>
      </c>
      <c r="F220" t="s">
        <v>572</v>
      </c>
      <c r="G220" t="str">
        <f>"00142115"</f>
        <v>00142115</v>
      </c>
      <c r="H220" t="s">
        <v>573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568</v>
      </c>
    </row>
    <row r="221" spans="1:30" x14ac:dyDescent="0.25">
      <c r="H221" t="s">
        <v>574</v>
      </c>
    </row>
    <row r="222" spans="1:30" x14ac:dyDescent="0.25">
      <c r="A222">
        <v>108</v>
      </c>
      <c r="B222">
        <v>207</v>
      </c>
      <c r="C222" t="s">
        <v>575</v>
      </c>
      <c r="D222" t="s">
        <v>118</v>
      </c>
      <c r="E222" t="s">
        <v>27</v>
      </c>
      <c r="F222" t="s">
        <v>576</v>
      </c>
      <c r="G222" t="str">
        <f>"201504004497"</f>
        <v>201504004497</v>
      </c>
      <c r="H222" t="s">
        <v>577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76</v>
      </c>
      <c r="W222">
        <v>532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578</v>
      </c>
    </row>
    <row r="223" spans="1:30" x14ac:dyDescent="0.25">
      <c r="H223" t="s">
        <v>579</v>
      </c>
    </row>
    <row r="224" spans="1:30" x14ac:dyDescent="0.25">
      <c r="A224">
        <v>109</v>
      </c>
      <c r="B224">
        <v>3808</v>
      </c>
      <c r="C224" t="s">
        <v>580</v>
      </c>
      <c r="D224" t="s">
        <v>118</v>
      </c>
      <c r="E224" t="s">
        <v>437</v>
      </c>
      <c r="F224" t="s">
        <v>581</v>
      </c>
      <c r="G224" t="str">
        <f>"00313150"</f>
        <v>00313150</v>
      </c>
      <c r="H224">
        <v>715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78</v>
      </c>
      <c r="W224">
        <v>546</v>
      </c>
      <c r="X224">
        <v>0</v>
      </c>
      <c r="Z224">
        <v>0</v>
      </c>
      <c r="AA224">
        <v>0</v>
      </c>
      <c r="AB224">
        <v>0</v>
      </c>
      <c r="AC224">
        <v>0</v>
      </c>
      <c r="AD224">
        <v>1291</v>
      </c>
    </row>
    <row r="225" spans="1:30" x14ac:dyDescent="0.25">
      <c r="H225" t="s">
        <v>541</v>
      </c>
    </row>
    <row r="226" spans="1:30" x14ac:dyDescent="0.25">
      <c r="A226">
        <v>110</v>
      </c>
      <c r="B226">
        <v>4575</v>
      </c>
      <c r="C226" t="s">
        <v>582</v>
      </c>
      <c r="D226" t="s">
        <v>454</v>
      </c>
      <c r="E226" t="s">
        <v>583</v>
      </c>
      <c r="F226" t="s">
        <v>584</v>
      </c>
      <c r="G226" t="str">
        <f>"00361160"</f>
        <v>00361160</v>
      </c>
      <c r="H226" t="s">
        <v>585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586</v>
      </c>
    </row>
    <row r="227" spans="1:30" x14ac:dyDescent="0.25">
      <c r="H227" t="s">
        <v>75</v>
      </c>
    </row>
    <row r="228" spans="1:30" x14ac:dyDescent="0.25">
      <c r="A228">
        <v>111</v>
      </c>
      <c r="B228">
        <v>981</v>
      </c>
      <c r="C228" t="s">
        <v>587</v>
      </c>
      <c r="D228" t="s">
        <v>209</v>
      </c>
      <c r="E228" t="s">
        <v>52</v>
      </c>
      <c r="F228" t="s">
        <v>588</v>
      </c>
      <c r="G228" t="str">
        <f>"00307212"</f>
        <v>00307212</v>
      </c>
      <c r="H228" t="s">
        <v>42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30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28</v>
      </c>
      <c r="W228">
        <v>196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589</v>
      </c>
    </row>
    <row r="229" spans="1:30" x14ac:dyDescent="0.25">
      <c r="H229" t="s">
        <v>87</v>
      </c>
    </row>
    <row r="230" spans="1:30" x14ac:dyDescent="0.25">
      <c r="A230">
        <v>112</v>
      </c>
      <c r="B230">
        <v>2054</v>
      </c>
      <c r="C230" t="s">
        <v>590</v>
      </c>
      <c r="D230" t="s">
        <v>70</v>
      </c>
      <c r="E230" t="s">
        <v>19</v>
      </c>
      <c r="F230" t="s">
        <v>591</v>
      </c>
      <c r="G230" t="str">
        <f>"00183466"</f>
        <v>00183466</v>
      </c>
      <c r="H230" t="s">
        <v>539</v>
      </c>
      <c r="I230">
        <v>0</v>
      </c>
      <c r="J230">
        <v>0</v>
      </c>
      <c r="K230">
        <v>0</v>
      </c>
      <c r="L230">
        <v>0</v>
      </c>
      <c r="M230">
        <v>100</v>
      </c>
      <c r="N230">
        <v>70</v>
      </c>
      <c r="O230">
        <v>50</v>
      </c>
      <c r="P230">
        <v>0</v>
      </c>
      <c r="Q230">
        <v>0</v>
      </c>
      <c r="R230">
        <v>30</v>
      </c>
      <c r="S230">
        <v>0</v>
      </c>
      <c r="T230">
        <v>0</v>
      </c>
      <c r="U230">
        <v>0</v>
      </c>
      <c r="V230">
        <v>40</v>
      </c>
      <c r="W230">
        <v>280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592</v>
      </c>
    </row>
    <row r="231" spans="1:30" x14ac:dyDescent="0.25">
      <c r="H231" t="s">
        <v>322</v>
      </c>
    </row>
    <row r="232" spans="1:30" x14ac:dyDescent="0.25">
      <c r="A232">
        <v>113</v>
      </c>
      <c r="B232">
        <v>3950</v>
      </c>
      <c r="C232" t="s">
        <v>593</v>
      </c>
      <c r="D232" t="s">
        <v>594</v>
      </c>
      <c r="E232" t="s">
        <v>78</v>
      </c>
      <c r="F232" t="s">
        <v>595</v>
      </c>
      <c r="G232" t="str">
        <f>"200712001774"</f>
        <v>200712001774</v>
      </c>
      <c r="H232" t="s">
        <v>596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597</v>
      </c>
    </row>
    <row r="233" spans="1:30" x14ac:dyDescent="0.25">
      <c r="H233" t="s">
        <v>322</v>
      </c>
    </row>
    <row r="234" spans="1:30" x14ac:dyDescent="0.25">
      <c r="A234">
        <v>114</v>
      </c>
      <c r="B234">
        <v>2500</v>
      </c>
      <c r="C234" t="s">
        <v>598</v>
      </c>
      <c r="D234" t="s">
        <v>25</v>
      </c>
      <c r="E234" t="s">
        <v>599</v>
      </c>
      <c r="F234" t="s">
        <v>600</v>
      </c>
      <c r="G234" t="str">
        <f>"00044850"</f>
        <v>00044850</v>
      </c>
      <c r="H234" t="s">
        <v>378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60</v>
      </c>
      <c r="W234">
        <v>420</v>
      </c>
      <c r="X234">
        <v>0</v>
      </c>
      <c r="Z234">
        <v>0</v>
      </c>
      <c r="AA234">
        <v>0</v>
      </c>
      <c r="AB234">
        <v>0</v>
      </c>
      <c r="AC234">
        <v>0</v>
      </c>
      <c r="AD234" t="s">
        <v>601</v>
      </c>
    </row>
    <row r="235" spans="1:30" x14ac:dyDescent="0.25">
      <c r="H235" t="s">
        <v>602</v>
      </c>
    </row>
    <row r="236" spans="1:30" x14ac:dyDescent="0.25">
      <c r="A236">
        <v>115</v>
      </c>
      <c r="B236">
        <v>881</v>
      </c>
      <c r="C236" t="s">
        <v>603</v>
      </c>
      <c r="D236" t="s">
        <v>604</v>
      </c>
      <c r="E236" t="s">
        <v>19</v>
      </c>
      <c r="F236" t="s">
        <v>605</v>
      </c>
      <c r="G236" t="str">
        <f>"00144062"</f>
        <v>00144062</v>
      </c>
      <c r="H236" t="s">
        <v>228</v>
      </c>
      <c r="I236">
        <v>0</v>
      </c>
      <c r="J236">
        <v>0</v>
      </c>
      <c r="K236">
        <v>0</v>
      </c>
      <c r="L236">
        <v>0</v>
      </c>
      <c r="M236">
        <v>100</v>
      </c>
      <c r="N236">
        <v>70</v>
      </c>
      <c r="O236">
        <v>30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21</v>
      </c>
      <c r="W236">
        <v>147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606</v>
      </c>
    </row>
    <row r="237" spans="1:30" x14ac:dyDescent="0.25">
      <c r="H237" t="s">
        <v>607</v>
      </c>
    </row>
    <row r="238" spans="1:30" x14ac:dyDescent="0.25">
      <c r="A238">
        <v>116</v>
      </c>
      <c r="B238">
        <v>4253</v>
      </c>
      <c r="C238" t="s">
        <v>608</v>
      </c>
      <c r="D238" t="s">
        <v>609</v>
      </c>
      <c r="E238" t="s">
        <v>15</v>
      </c>
      <c r="F238" t="s">
        <v>610</v>
      </c>
      <c r="G238" t="str">
        <f>"00369103"</f>
        <v>00369103</v>
      </c>
      <c r="H238">
        <v>902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Z238">
        <v>0</v>
      </c>
      <c r="AA238">
        <v>0</v>
      </c>
      <c r="AB238">
        <v>0</v>
      </c>
      <c r="AC238">
        <v>0</v>
      </c>
      <c r="AD238">
        <v>1132</v>
      </c>
    </row>
    <row r="239" spans="1:30" x14ac:dyDescent="0.25">
      <c r="H239">
        <v>1001</v>
      </c>
    </row>
    <row r="240" spans="1:30" x14ac:dyDescent="0.25">
      <c r="A240">
        <v>117</v>
      </c>
      <c r="B240">
        <v>3100</v>
      </c>
      <c r="C240" t="s">
        <v>611</v>
      </c>
      <c r="D240" t="s">
        <v>27</v>
      </c>
      <c r="E240" t="s">
        <v>19</v>
      </c>
      <c r="F240" t="s">
        <v>612</v>
      </c>
      <c r="G240" t="str">
        <f>"00120777"</f>
        <v>00120777</v>
      </c>
      <c r="H240" t="s">
        <v>320</v>
      </c>
      <c r="I240">
        <v>150</v>
      </c>
      <c r="J240">
        <v>0</v>
      </c>
      <c r="K240">
        <v>0</v>
      </c>
      <c r="L240">
        <v>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15</v>
      </c>
      <c r="W240">
        <v>105</v>
      </c>
      <c r="X240">
        <v>0</v>
      </c>
      <c r="Z240">
        <v>0</v>
      </c>
      <c r="AA240">
        <v>0</v>
      </c>
      <c r="AB240">
        <v>0</v>
      </c>
      <c r="AC240">
        <v>0</v>
      </c>
      <c r="AD240" t="s">
        <v>613</v>
      </c>
    </row>
    <row r="241" spans="1:30" x14ac:dyDescent="0.25">
      <c r="H241" t="s">
        <v>614</v>
      </c>
    </row>
    <row r="242" spans="1:30" x14ac:dyDescent="0.25">
      <c r="A242">
        <v>118</v>
      </c>
      <c r="B242">
        <v>1304</v>
      </c>
      <c r="C242" t="s">
        <v>615</v>
      </c>
      <c r="D242" t="s">
        <v>616</v>
      </c>
      <c r="E242" t="s">
        <v>617</v>
      </c>
      <c r="F242" t="s">
        <v>618</v>
      </c>
      <c r="G242" t="str">
        <f>"201601000469"</f>
        <v>201601000469</v>
      </c>
      <c r="H242" t="s">
        <v>619</v>
      </c>
      <c r="I242">
        <v>0</v>
      </c>
      <c r="J242">
        <v>0</v>
      </c>
      <c r="K242">
        <v>0</v>
      </c>
      <c r="L242">
        <v>0</v>
      </c>
      <c r="M242">
        <v>100</v>
      </c>
      <c r="N242">
        <v>70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21</v>
      </c>
      <c r="W242">
        <v>147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620</v>
      </c>
    </row>
    <row r="243" spans="1:30" x14ac:dyDescent="0.25">
      <c r="H243" t="s">
        <v>621</v>
      </c>
    </row>
    <row r="244" spans="1:30" x14ac:dyDescent="0.25">
      <c r="A244">
        <v>119</v>
      </c>
      <c r="B244">
        <v>5021</v>
      </c>
      <c r="C244" t="s">
        <v>622</v>
      </c>
      <c r="D244" t="s">
        <v>486</v>
      </c>
      <c r="E244" t="s">
        <v>141</v>
      </c>
      <c r="F244" t="s">
        <v>623</v>
      </c>
      <c r="G244" t="str">
        <f>"00330716"</f>
        <v>00330716</v>
      </c>
      <c r="H244" t="s">
        <v>205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7</v>
      </c>
      <c r="W244">
        <v>49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624</v>
      </c>
    </row>
    <row r="245" spans="1:30" x14ac:dyDescent="0.25">
      <c r="H245" t="s">
        <v>172</v>
      </c>
    </row>
    <row r="246" spans="1:30" x14ac:dyDescent="0.25">
      <c r="A246">
        <v>120</v>
      </c>
      <c r="B246">
        <v>5266</v>
      </c>
      <c r="C246" t="s">
        <v>625</v>
      </c>
      <c r="D246" t="s">
        <v>118</v>
      </c>
      <c r="E246" t="s">
        <v>537</v>
      </c>
      <c r="F246" t="s">
        <v>626</v>
      </c>
      <c r="G246" t="str">
        <f>"00145052"</f>
        <v>00145052</v>
      </c>
      <c r="H246" t="s">
        <v>378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30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</v>
      </c>
      <c r="W246">
        <v>56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627</v>
      </c>
    </row>
    <row r="247" spans="1:30" x14ac:dyDescent="0.25">
      <c r="H247" t="s">
        <v>628</v>
      </c>
    </row>
    <row r="248" spans="1:30" x14ac:dyDescent="0.25">
      <c r="A248">
        <v>121</v>
      </c>
      <c r="B248">
        <v>3653</v>
      </c>
      <c r="C248" t="s">
        <v>629</v>
      </c>
      <c r="D248" t="s">
        <v>40</v>
      </c>
      <c r="E248" t="s">
        <v>15</v>
      </c>
      <c r="F248" t="s">
        <v>630</v>
      </c>
      <c r="G248" t="str">
        <f>"00361860"</f>
        <v>00361860</v>
      </c>
      <c r="H248" t="s">
        <v>113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50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32</v>
      </c>
      <c r="W248">
        <v>224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631</v>
      </c>
    </row>
    <row r="249" spans="1:30" x14ac:dyDescent="0.25">
      <c r="H249" t="s">
        <v>632</v>
      </c>
    </row>
    <row r="250" spans="1:30" x14ac:dyDescent="0.25">
      <c r="A250">
        <v>122</v>
      </c>
      <c r="B250">
        <v>276</v>
      </c>
      <c r="C250" t="s">
        <v>633</v>
      </c>
      <c r="D250" t="s">
        <v>220</v>
      </c>
      <c r="E250" t="s">
        <v>78</v>
      </c>
      <c r="F250" t="s">
        <v>634</v>
      </c>
      <c r="G250" t="str">
        <f>"201502000316"</f>
        <v>201502000316</v>
      </c>
      <c r="H250" t="s">
        <v>360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16</v>
      </c>
      <c r="W250">
        <v>112</v>
      </c>
      <c r="X250">
        <v>0</v>
      </c>
      <c r="Z250">
        <v>0</v>
      </c>
      <c r="AA250">
        <v>0</v>
      </c>
      <c r="AB250">
        <v>8</v>
      </c>
      <c r="AC250">
        <v>136</v>
      </c>
      <c r="AD250" t="s">
        <v>635</v>
      </c>
    </row>
    <row r="251" spans="1:30" x14ac:dyDescent="0.25">
      <c r="H251" t="s">
        <v>172</v>
      </c>
    </row>
    <row r="252" spans="1:30" x14ac:dyDescent="0.25">
      <c r="A252">
        <v>123</v>
      </c>
      <c r="B252">
        <v>3731</v>
      </c>
      <c r="C252" t="s">
        <v>636</v>
      </c>
      <c r="D252" t="s">
        <v>161</v>
      </c>
      <c r="E252" t="s">
        <v>111</v>
      </c>
      <c r="F252" t="s">
        <v>637</v>
      </c>
      <c r="G252" t="str">
        <f>"00369271"</f>
        <v>00369271</v>
      </c>
      <c r="H252" t="s">
        <v>638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</v>
      </c>
      <c r="W252">
        <v>56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639</v>
      </c>
    </row>
    <row r="253" spans="1:30" x14ac:dyDescent="0.25">
      <c r="H253" t="s">
        <v>640</v>
      </c>
    </row>
    <row r="254" spans="1:30" x14ac:dyDescent="0.25">
      <c r="A254">
        <v>124</v>
      </c>
      <c r="B254">
        <v>4135</v>
      </c>
      <c r="C254" t="s">
        <v>641</v>
      </c>
      <c r="D254" t="s">
        <v>111</v>
      </c>
      <c r="E254" t="s">
        <v>19</v>
      </c>
      <c r="F254" t="s">
        <v>642</v>
      </c>
      <c r="G254" t="str">
        <f>"00356968"</f>
        <v>00356968</v>
      </c>
      <c r="H254" t="s">
        <v>461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32</v>
      </c>
      <c r="W254">
        <v>224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643</v>
      </c>
    </row>
    <row r="255" spans="1:30" x14ac:dyDescent="0.25">
      <c r="H255" t="s">
        <v>644</v>
      </c>
    </row>
    <row r="256" spans="1:30" x14ac:dyDescent="0.25">
      <c r="A256">
        <v>125</v>
      </c>
      <c r="B256">
        <v>844</v>
      </c>
      <c r="C256" t="s">
        <v>645</v>
      </c>
      <c r="D256" t="s">
        <v>15</v>
      </c>
      <c r="E256" t="s">
        <v>153</v>
      </c>
      <c r="F256" t="s">
        <v>646</v>
      </c>
      <c r="G256" t="str">
        <f>"00139609"</f>
        <v>00139609</v>
      </c>
      <c r="H256" t="s">
        <v>577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50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Z256">
        <v>0</v>
      </c>
      <c r="AA256">
        <v>0</v>
      </c>
      <c r="AB256">
        <v>15</v>
      </c>
      <c r="AC256">
        <v>255</v>
      </c>
      <c r="AD256" t="s">
        <v>647</v>
      </c>
    </row>
    <row r="257" spans="1:30" x14ac:dyDescent="0.25">
      <c r="H257" t="s">
        <v>648</v>
      </c>
    </row>
    <row r="258" spans="1:30" x14ac:dyDescent="0.25">
      <c r="A258">
        <v>126</v>
      </c>
      <c r="B258">
        <v>3783</v>
      </c>
      <c r="C258" t="s">
        <v>649</v>
      </c>
      <c r="D258" t="s">
        <v>19</v>
      </c>
      <c r="E258" t="s">
        <v>650</v>
      </c>
      <c r="F258" t="s">
        <v>651</v>
      </c>
      <c r="G258" t="str">
        <f>"00185129"</f>
        <v>00185129</v>
      </c>
      <c r="H258" t="s">
        <v>502</v>
      </c>
      <c r="I258">
        <v>0</v>
      </c>
      <c r="J258">
        <v>0</v>
      </c>
      <c r="K258">
        <v>0</v>
      </c>
      <c r="L258">
        <v>200</v>
      </c>
      <c r="M258">
        <v>30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652</v>
      </c>
    </row>
    <row r="259" spans="1:30" x14ac:dyDescent="0.25">
      <c r="H259" t="s">
        <v>653</v>
      </c>
    </row>
    <row r="260" spans="1:30" x14ac:dyDescent="0.25">
      <c r="A260">
        <v>127</v>
      </c>
      <c r="B260">
        <v>3313</v>
      </c>
      <c r="C260" t="s">
        <v>654</v>
      </c>
      <c r="D260" t="s">
        <v>655</v>
      </c>
      <c r="E260" t="s">
        <v>19</v>
      </c>
      <c r="F260" t="s">
        <v>656</v>
      </c>
      <c r="G260" t="str">
        <f>"00341914"</f>
        <v>00341914</v>
      </c>
      <c r="H260" t="s">
        <v>657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19</v>
      </c>
      <c r="W260">
        <v>133</v>
      </c>
      <c r="X260">
        <v>0</v>
      </c>
      <c r="Z260">
        <v>0</v>
      </c>
      <c r="AA260">
        <v>0</v>
      </c>
      <c r="AB260">
        <v>8</v>
      </c>
      <c r="AC260">
        <v>136</v>
      </c>
      <c r="AD260" t="s">
        <v>658</v>
      </c>
    </row>
    <row r="261" spans="1:30" x14ac:dyDescent="0.25">
      <c r="H261" t="s">
        <v>230</v>
      </c>
    </row>
    <row r="262" spans="1:30" x14ac:dyDescent="0.25">
      <c r="A262">
        <v>128</v>
      </c>
      <c r="B262">
        <v>4163</v>
      </c>
      <c r="C262" t="s">
        <v>659</v>
      </c>
      <c r="D262" t="s">
        <v>220</v>
      </c>
      <c r="E262" t="s">
        <v>25</v>
      </c>
      <c r="F262" t="s">
        <v>660</v>
      </c>
      <c r="G262" t="str">
        <f>"00296065"</f>
        <v>00296065</v>
      </c>
      <c r="H262" t="s">
        <v>47</v>
      </c>
      <c r="I262">
        <v>0</v>
      </c>
      <c r="J262">
        <v>0</v>
      </c>
      <c r="K262">
        <v>0</v>
      </c>
      <c r="L262">
        <v>0</v>
      </c>
      <c r="M262">
        <v>100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Z262">
        <v>0</v>
      </c>
      <c r="AA262">
        <v>0</v>
      </c>
      <c r="AB262">
        <v>1</v>
      </c>
      <c r="AC262">
        <v>17</v>
      </c>
      <c r="AD262" t="s">
        <v>661</v>
      </c>
    </row>
    <row r="263" spans="1:30" x14ac:dyDescent="0.25">
      <c r="H263" t="s">
        <v>662</v>
      </c>
    </row>
    <row r="264" spans="1:30" x14ac:dyDescent="0.25">
      <c r="A264">
        <v>129</v>
      </c>
      <c r="B264">
        <v>4231</v>
      </c>
      <c r="C264" t="s">
        <v>663</v>
      </c>
      <c r="D264" t="s">
        <v>78</v>
      </c>
      <c r="E264" t="s">
        <v>468</v>
      </c>
      <c r="F264" t="s">
        <v>664</v>
      </c>
      <c r="G264" t="str">
        <f>"00339191"</f>
        <v>00339191</v>
      </c>
      <c r="H264" t="s">
        <v>665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70</v>
      </c>
      <c r="O264">
        <v>30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17</v>
      </c>
      <c r="W264">
        <v>119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666</v>
      </c>
    </row>
    <row r="265" spans="1:30" x14ac:dyDescent="0.25">
      <c r="H265" t="s">
        <v>230</v>
      </c>
    </row>
    <row r="266" spans="1:30" x14ac:dyDescent="0.25">
      <c r="A266">
        <v>130</v>
      </c>
      <c r="B266">
        <v>4202</v>
      </c>
      <c r="C266" t="s">
        <v>667</v>
      </c>
      <c r="D266" t="s">
        <v>401</v>
      </c>
      <c r="E266" t="s">
        <v>668</v>
      </c>
      <c r="F266" t="s">
        <v>669</v>
      </c>
      <c r="G266" t="str">
        <f>"00361357"</f>
        <v>00361357</v>
      </c>
      <c r="H266" t="s">
        <v>670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Z266">
        <v>1</v>
      </c>
      <c r="AA266">
        <v>0</v>
      </c>
      <c r="AB266">
        <v>0</v>
      </c>
      <c r="AC266">
        <v>0</v>
      </c>
      <c r="AD266" t="s">
        <v>671</v>
      </c>
    </row>
    <row r="267" spans="1:30" x14ac:dyDescent="0.25">
      <c r="H267" t="s">
        <v>672</v>
      </c>
    </row>
    <row r="268" spans="1:30" x14ac:dyDescent="0.25">
      <c r="A268">
        <v>131</v>
      </c>
      <c r="B268">
        <v>4043</v>
      </c>
      <c r="C268" t="s">
        <v>673</v>
      </c>
      <c r="D268" t="s">
        <v>674</v>
      </c>
      <c r="E268" t="s">
        <v>27</v>
      </c>
      <c r="F268" t="s">
        <v>675</v>
      </c>
      <c r="G268" t="str">
        <f>"00017564"</f>
        <v>00017564</v>
      </c>
      <c r="H268" t="s">
        <v>676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16</v>
      </c>
      <c r="W268">
        <v>112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677</v>
      </c>
    </row>
    <row r="269" spans="1:30" x14ac:dyDescent="0.25">
      <c r="H269" t="s">
        <v>678</v>
      </c>
    </row>
    <row r="270" spans="1:30" x14ac:dyDescent="0.25">
      <c r="A270">
        <v>132</v>
      </c>
      <c r="B270">
        <v>1417</v>
      </c>
      <c r="C270" t="s">
        <v>679</v>
      </c>
      <c r="D270" t="s">
        <v>680</v>
      </c>
      <c r="E270" t="s">
        <v>681</v>
      </c>
      <c r="F270" t="s">
        <v>682</v>
      </c>
      <c r="G270" t="str">
        <f>"00037456"</f>
        <v>00037456</v>
      </c>
      <c r="H270" t="s">
        <v>176</v>
      </c>
      <c r="I270">
        <v>0</v>
      </c>
      <c r="J270">
        <v>0</v>
      </c>
      <c r="K270">
        <v>0</v>
      </c>
      <c r="L270">
        <v>0</v>
      </c>
      <c r="M270">
        <v>100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683</v>
      </c>
    </row>
    <row r="271" spans="1:30" x14ac:dyDescent="0.25">
      <c r="H271" t="s">
        <v>684</v>
      </c>
    </row>
    <row r="272" spans="1:30" x14ac:dyDescent="0.25">
      <c r="A272">
        <v>133</v>
      </c>
      <c r="B272">
        <v>5334</v>
      </c>
      <c r="C272" t="s">
        <v>685</v>
      </c>
      <c r="D272" t="s">
        <v>19</v>
      </c>
      <c r="E272" t="s">
        <v>437</v>
      </c>
      <c r="F272" t="s">
        <v>686</v>
      </c>
      <c r="G272" t="str">
        <f>"00368938"</f>
        <v>00368938</v>
      </c>
      <c r="H272">
        <v>737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20</v>
      </c>
      <c r="W272">
        <v>140</v>
      </c>
      <c r="X272">
        <v>0</v>
      </c>
      <c r="Z272">
        <v>0</v>
      </c>
      <c r="AA272">
        <v>0</v>
      </c>
      <c r="AB272">
        <v>0</v>
      </c>
      <c r="AC272">
        <v>0</v>
      </c>
      <c r="AD272">
        <v>947</v>
      </c>
    </row>
    <row r="273" spans="1:30" x14ac:dyDescent="0.25">
      <c r="H273" t="s">
        <v>687</v>
      </c>
    </row>
    <row r="274" spans="1:30" x14ac:dyDescent="0.25">
      <c r="A274">
        <v>134</v>
      </c>
      <c r="B274">
        <v>1544</v>
      </c>
      <c r="C274" t="s">
        <v>688</v>
      </c>
      <c r="D274" t="s">
        <v>689</v>
      </c>
      <c r="E274" t="s">
        <v>25</v>
      </c>
      <c r="F274" t="s">
        <v>690</v>
      </c>
      <c r="G274" t="str">
        <f>"201505000122"</f>
        <v>201505000122</v>
      </c>
      <c r="H274" t="s">
        <v>691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50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11</v>
      </c>
      <c r="W274">
        <v>77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692</v>
      </c>
    </row>
    <row r="275" spans="1:30" x14ac:dyDescent="0.25">
      <c r="H275" t="s">
        <v>322</v>
      </c>
    </row>
    <row r="276" spans="1:30" x14ac:dyDescent="0.25">
      <c r="A276">
        <v>135</v>
      </c>
      <c r="B276">
        <v>2651</v>
      </c>
      <c r="C276" t="s">
        <v>693</v>
      </c>
      <c r="D276" t="s">
        <v>401</v>
      </c>
      <c r="E276" t="s">
        <v>111</v>
      </c>
      <c r="F276" t="s">
        <v>694</v>
      </c>
      <c r="G276" t="str">
        <f>"201511019226"</f>
        <v>201511019226</v>
      </c>
      <c r="H276" t="s">
        <v>695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29</v>
      </c>
      <c r="W276">
        <v>203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696</v>
      </c>
    </row>
    <row r="277" spans="1:30" x14ac:dyDescent="0.25">
      <c r="H277" t="s">
        <v>697</v>
      </c>
    </row>
    <row r="278" spans="1:30" x14ac:dyDescent="0.25">
      <c r="A278">
        <v>136</v>
      </c>
      <c r="B278">
        <v>2637</v>
      </c>
      <c r="C278" t="s">
        <v>698</v>
      </c>
      <c r="D278" t="s">
        <v>34</v>
      </c>
      <c r="E278" t="s">
        <v>19</v>
      </c>
      <c r="F278" t="s">
        <v>699</v>
      </c>
      <c r="G278" t="str">
        <f>"00327321"</f>
        <v>00327321</v>
      </c>
      <c r="H278" t="s">
        <v>539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70</v>
      </c>
      <c r="O278">
        <v>0</v>
      </c>
      <c r="P278">
        <v>30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4</v>
      </c>
      <c r="W278">
        <v>28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700</v>
      </c>
    </row>
    <row r="279" spans="1:30" x14ac:dyDescent="0.25">
      <c r="H279" t="s">
        <v>701</v>
      </c>
    </row>
    <row r="280" spans="1:30" x14ac:dyDescent="0.25">
      <c r="A280">
        <v>137</v>
      </c>
      <c r="B280">
        <v>2680</v>
      </c>
      <c r="C280" t="s">
        <v>702</v>
      </c>
      <c r="D280" t="s">
        <v>310</v>
      </c>
      <c r="E280" t="s">
        <v>78</v>
      </c>
      <c r="F280" t="s">
        <v>703</v>
      </c>
      <c r="G280" t="str">
        <f>"00252139"</f>
        <v>00252139</v>
      </c>
      <c r="H280" t="s">
        <v>544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13</v>
      </c>
      <c r="W280">
        <v>91</v>
      </c>
      <c r="X280">
        <v>0</v>
      </c>
      <c r="Z280">
        <v>0</v>
      </c>
      <c r="AA280">
        <v>0</v>
      </c>
      <c r="AB280">
        <v>0</v>
      </c>
      <c r="AC280">
        <v>0</v>
      </c>
      <c r="AD280" t="s">
        <v>704</v>
      </c>
    </row>
    <row r="281" spans="1:30" x14ac:dyDescent="0.25">
      <c r="H281" t="s">
        <v>330</v>
      </c>
    </row>
    <row r="282" spans="1:30" x14ac:dyDescent="0.25">
      <c r="A282">
        <v>138</v>
      </c>
      <c r="B282">
        <v>5051</v>
      </c>
      <c r="C282" t="s">
        <v>705</v>
      </c>
      <c r="D282" t="s">
        <v>358</v>
      </c>
      <c r="E282" t="s">
        <v>118</v>
      </c>
      <c r="F282" t="s">
        <v>706</v>
      </c>
      <c r="G282" t="str">
        <f>"00040246"</f>
        <v>00040246</v>
      </c>
      <c r="H282" t="s">
        <v>156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707</v>
      </c>
    </row>
    <row r="283" spans="1:30" x14ac:dyDescent="0.25">
      <c r="H283">
        <v>1001</v>
      </c>
    </row>
    <row r="284" spans="1:30" x14ac:dyDescent="0.25">
      <c r="A284">
        <v>139</v>
      </c>
      <c r="B284">
        <v>3650</v>
      </c>
      <c r="C284" t="s">
        <v>708</v>
      </c>
      <c r="D284" t="s">
        <v>70</v>
      </c>
      <c r="E284" t="s">
        <v>709</v>
      </c>
      <c r="F284" t="s">
        <v>710</v>
      </c>
      <c r="G284" t="str">
        <f>"00111441"</f>
        <v>00111441</v>
      </c>
      <c r="H284" t="s">
        <v>711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712</v>
      </c>
    </row>
    <row r="285" spans="1:30" x14ac:dyDescent="0.25">
      <c r="H285" t="s">
        <v>330</v>
      </c>
    </row>
    <row r="286" spans="1:30" x14ac:dyDescent="0.25">
      <c r="A286">
        <v>140</v>
      </c>
      <c r="B286">
        <v>2762</v>
      </c>
      <c r="C286" t="s">
        <v>713</v>
      </c>
      <c r="D286" t="s">
        <v>78</v>
      </c>
      <c r="E286" t="s">
        <v>663</v>
      </c>
      <c r="F286" t="s">
        <v>714</v>
      </c>
      <c r="G286" t="str">
        <f>"00371181"</f>
        <v>00371181</v>
      </c>
      <c r="H286" t="s">
        <v>715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50</v>
      </c>
      <c r="O286">
        <v>0</v>
      </c>
      <c r="P286">
        <v>30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716</v>
      </c>
    </row>
    <row r="287" spans="1:30" x14ac:dyDescent="0.25">
      <c r="H287" t="s">
        <v>717</v>
      </c>
    </row>
    <row r="289" spans="1:1" x14ac:dyDescent="0.25">
      <c r="A289" t="s">
        <v>718</v>
      </c>
    </row>
    <row r="290" spans="1:1" x14ac:dyDescent="0.25">
      <c r="A290" t="s">
        <v>719</v>
      </c>
    </row>
    <row r="291" spans="1:1" x14ac:dyDescent="0.25">
      <c r="A291" t="s">
        <v>720</v>
      </c>
    </row>
    <row r="292" spans="1:1" x14ac:dyDescent="0.25">
      <c r="A292" t="s">
        <v>721</v>
      </c>
    </row>
    <row r="293" spans="1:1" x14ac:dyDescent="0.25">
      <c r="A293" t="s">
        <v>722</v>
      </c>
    </row>
    <row r="294" spans="1:1" x14ac:dyDescent="0.25">
      <c r="A294" t="s">
        <v>723</v>
      </c>
    </row>
    <row r="295" spans="1:1" x14ac:dyDescent="0.25">
      <c r="A295" t="s">
        <v>724</v>
      </c>
    </row>
    <row r="296" spans="1:1" x14ac:dyDescent="0.25">
      <c r="A296" t="s">
        <v>725</v>
      </c>
    </row>
    <row r="297" spans="1:1" x14ac:dyDescent="0.25">
      <c r="A297" t="s">
        <v>726</v>
      </c>
    </row>
    <row r="298" spans="1:1" x14ac:dyDescent="0.25">
      <c r="A298" t="s">
        <v>727</v>
      </c>
    </row>
    <row r="299" spans="1:1" x14ac:dyDescent="0.25">
      <c r="A299" t="s">
        <v>728</v>
      </c>
    </row>
    <row r="300" spans="1:1" x14ac:dyDescent="0.25">
      <c r="A300" t="s">
        <v>729</v>
      </c>
    </row>
    <row r="301" spans="1:1" x14ac:dyDescent="0.25">
      <c r="A301" t="s">
        <v>730</v>
      </c>
    </row>
    <row r="302" spans="1:1" x14ac:dyDescent="0.25">
      <c r="A302" t="s">
        <v>731</v>
      </c>
    </row>
    <row r="303" spans="1:1" x14ac:dyDescent="0.25">
      <c r="A303" t="s">
        <v>732</v>
      </c>
    </row>
    <row r="304" spans="1:1" x14ac:dyDescent="0.25">
      <c r="A304" t="s">
        <v>733</v>
      </c>
    </row>
    <row r="305" spans="1:1" x14ac:dyDescent="0.25">
      <c r="A305" t="s">
        <v>734</v>
      </c>
    </row>
    <row r="306" spans="1:1" x14ac:dyDescent="0.25">
      <c r="A306" t="s">
        <v>735</v>
      </c>
    </row>
    <row r="307" spans="1:1" x14ac:dyDescent="0.25">
      <c r="A307" t="s">
        <v>736</v>
      </c>
    </row>
    <row r="308" spans="1:1" x14ac:dyDescent="0.25">
      <c r="A308" t="s">
        <v>737</v>
      </c>
    </row>
    <row r="309" spans="1:1" x14ac:dyDescent="0.25">
      <c r="A309" t="s">
        <v>738</v>
      </c>
    </row>
    <row r="310" spans="1:1" x14ac:dyDescent="0.25">
      <c r="A310" t="s">
        <v>739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2018-03-28T09:02:44Z</dcterms:created>
  <dcterms:modified xsi:type="dcterms:W3CDTF">2018-03-28T09:02:46Z</dcterms:modified>
</cp:coreProperties>
</file>