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98" i="1" l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<sst xmlns="http://schemas.openxmlformats.org/spreadsheetml/2006/main" count="689" uniqueCount="547">
  <si>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</si>
  <si>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</si>
  <si>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</si>
  <si>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</si>
  <si>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ΗΛΕΚΤΡΟΛΟΓΩΝ ΜΗΧΑΝΙΚΩΝ &amp; ΜΗΧΑΝΙΚΩΝ Η/Υ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</si>
  <si>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</si>
  <si>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</si>
  <si>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</si>
  <si>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</si>
  <si>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</si>
  <si>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</si>
  <si>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</si>
  <si>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</si>
  <si>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ΓΕΩΡΓΟΥΛΑΣ</t>
  </si>
  <si>
    <t>ΣΤΥΛΙΑΝΟΣ</t>
  </si>
  <si>
    <t>ΚΩΝΣΤΑΝΤΙΝΟΣ</t>
  </si>
  <si>
    <t>ΑΒ812213</t>
  </si>
  <si>
    <t>1025-1027-1023-1012-1013-1020-1005-1010-1018-1026-1028-1022-1017-1014-1015</t>
  </si>
  <si>
    <t>ΚΕΧΑΙΔΟΥ</t>
  </si>
  <si>
    <t>ΜΑΡΙΝΑ</t>
  </si>
  <si>
    <t>ΓΕΩΡΓΙΟΣ</t>
  </si>
  <si>
    <t>Χ463122</t>
  </si>
  <si>
    <t>909,7</t>
  </si>
  <si>
    <t>1907,7</t>
  </si>
  <si>
    <t>1010-1012-1023-1027-1020-1026-1018-1028-1025-1015-1005</t>
  </si>
  <si>
    <t>ΝΑΣΙΟΣ</t>
  </si>
  <si>
    <t>ΝΙΚΟΛΑΟΣ</t>
  </si>
  <si>
    <t>ΔΗΜΗΤΡΙΟΣ</t>
  </si>
  <si>
    <t>ΑΒ054591</t>
  </si>
  <si>
    <t>776,6</t>
  </si>
  <si>
    <t>1864,6</t>
  </si>
  <si>
    <t>1027-1020-1026-1028-1023-1012</t>
  </si>
  <si>
    <t>ΦΡΑΓΚΙΔΟΥ</t>
  </si>
  <si>
    <t>ΑΝΝΑ</t>
  </si>
  <si>
    <t>ΑΚ279772</t>
  </si>
  <si>
    <t>716,1</t>
  </si>
  <si>
    <t>1844,1</t>
  </si>
  <si>
    <t>1013-1012-1017-1014-1018-1019-1010-1011-1015-1016-1020</t>
  </si>
  <si>
    <t>ΔΟΥΔΟΥΛΙΑΚΗΣ</t>
  </si>
  <si>
    <t>ΜΑΡΚΟΣ</t>
  </si>
  <si>
    <t>ΑΚ870210</t>
  </si>
  <si>
    <t>840,4</t>
  </si>
  <si>
    <t>1778,4</t>
  </si>
  <si>
    <t>1023-1012-1027-1010-1025-1020-1018-1028-1015-1026</t>
  </si>
  <si>
    <t>ΙΩΑΚΕΙΜΙΔΗΣ</t>
  </si>
  <si>
    <t>ΑΝΑΣΤΑΣΙΟΣ</t>
  </si>
  <si>
    <t>Τ799645</t>
  </si>
  <si>
    <t>731,5</t>
  </si>
  <si>
    <t>1773,5</t>
  </si>
  <si>
    <t>1012-1023-1020-1027-1010-1026-1018-1019-1028-1022-1015-1013-1014</t>
  </si>
  <si>
    <t>ΜΠΑΛΝΤΟΥΜΗΣ</t>
  </si>
  <si>
    <t>ΗΛΙΑΣ</t>
  </si>
  <si>
    <t>ΧΡΗΣΤΟΣ</t>
  </si>
  <si>
    <t>Φ225053</t>
  </si>
  <si>
    <t>809,6</t>
  </si>
  <si>
    <t>1727,6</t>
  </si>
  <si>
    <t>1014-1013-1025-1020-1012-1023-1027-1018-1017-1028-1026-1015-1010-1005</t>
  </si>
  <si>
    <t>ΚΑΤΣΙΚΟΣ</t>
  </si>
  <si>
    <t>ΠΑΝΑΓΙΩΤΗΣ</t>
  </si>
  <si>
    <t>ΒΑΣΙΛΕΙΟΣ</t>
  </si>
  <si>
    <t>Χ295031</t>
  </si>
  <si>
    <t>646,8</t>
  </si>
  <si>
    <t>1724,8</t>
  </si>
  <si>
    <t>1020-1023-1017-1018-1026-1027-1028-1014-1012-1019-1025-1022-1015-1016-1013-1010</t>
  </si>
  <si>
    <t>ΜΑΘΙΟΥΔΑΚΗΣ</t>
  </si>
  <si>
    <t>ΙΩΑΝΝΗΣ</t>
  </si>
  <si>
    <t>ΑΕ464139</t>
  </si>
  <si>
    <t>806,3</t>
  </si>
  <si>
    <t>1724,3</t>
  </si>
  <si>
    <t>1026-1028-1018-1022-1027-1020-1012-1023-1019-1017-1014-1011-1016-1015-1010-1025-1013</t>
  </si>
  <si>
    <t>ΚΙΤΣΙΟΥ</t>
  </si>
  <si>
    <t>ΑΣΗΜΙΝΑ</t>
  </si>
  <si>
    <t>ΑΖ919983</t>
  </si>
  <si>
    <t>772,2</t>
  </si>
  <si>
    <t>1710,2</t>
  </si>
  <si>
    <t>1010-1012-1023-1028-1026-1017-1018-1027-1014-1025-1013-1015-1020-1022</t>
  </si>
  <si>
    <t>ΜΗΤΡΕΓΚΑΣ</t>
  </si>
  <si>
    <t>ΖΗΣΗΣ</t>
  </si>
  <si>
    <t>Χ941537</t>
  </si>
  <si>
    <t>800,8</t>
  </si>
  <si>
    <t>1708,8</t>
  </si>
  <si>
    <t>1027-1020-1012-1023-1018-1028-1026-1010-1025-1015</t>
  </si>
  <si>
    <t>ΚΩΝΣΤΑΝΤΙΟΣ</t>
  </si>
  <si>
    <t>ΧΡΥΣΟΒΑΛΑΝΤΗΣ ΧΑΡΑΛΑΜΠΟΣ</t>
  </si>
  <si>
    <t>ΘΕΟΔΩΡΟΣ</t>
  </si>
  <si>
    <t>ΑΜ989084</t>
  </si>
  <si>
    <t>789,8</t>
  </si>
  <si>
    <t>1707,8</t>
  </si>
  <si>
    <t>1027-1020-1019-1018-1017-1026-1028-1023-1012-1014</t>
  </si>
  <si>
    <t>ΠΕΡΑΚΗΣ</t>
  </si>
  <si>
    <t>ΑΕ475027</t>
  </si>
  <si>
    <t>827,2</t>
  </si>
  <si>
    <t>1685,2</t>
  </si>
  <si>
    <t>1018-1017-1028-1026-1027-1020-1013-1025-1012-1014-1015-1016-1010</t>
  </si>
  <si>
    <t>ΧΑΛΜΟΥΚΗΣ</t>
  </si>
  <si>
    <t>ΑΘΑΝΑΣΙΟΣ</t>
  </si>
  <si>
    <t>ΑΝΤΩΝΙΟΣ</t>
  </si>
  <si>
    <t>ΑΜ308494</t>
  </si>
  <si>
    <t>760,1</t>
  </si>
  <si>
    <t>1678,1</t>
  </si>
  <si>
    <t>1015-1027-1005-1020-1014</t>
  </si>
  <si>
    <t>ΤΖΑΓΚΑΣ</t>
  </si>
  <si>
    <t>AM364164</t>
  </si>
  <si>
    <t>812,9</t>
  </si>
  <si>
    <t>1670,9</t>
  </si>
  <si>
    <t>1014-1012-1020-1005-1017-1018</t>
  </si>
  <si>
    <t>ΣΑΡΚΑΒΟΣ</t>
  </si>
  <si>
    <t>ΕΥΑΓΓΕΛΟΣ</t>
  </si>
  <si>
    <t>ΑΝ417684</t>
  </si>
  <si>
    <t>805,2</t>
  </si>
  <si>
    <t>1663,2</t>
  </si>
  <si>
    <t>1012-1023-1010-1027-1025-1020-1005-1018-1022-1028-1026</t>
  </si>
  <si>
    <t>ΔΟΥΛΓΕΡΟΓΛΟΥ</t>
  </si>
  <si>
    <t>ΕΛΕΝΗ</t>
  </si>
  <si>
    <t>ΣΤΕΡΓΙΟΣ</t>
  </si>
  <si>
    <t>ΑΝ384161</t>
  </si>
  <si>
    <t>774,4</t>
  </si>
  <si>
    <t>1662,4</t>
  </si>
  <si>
    <t>1012-1023-1027-1020-1005-1022-1018-1028-1026-1010-1015-1025</t>
  </si>
  <si>
    <t>ΖΑΧΑΡΑΚΗ</t>
  </si>
  <si>
    <t>ΒΑΙΑ</t>
  </si>
  <si>
    <t>ΑΗ291182</t>
  </si>
  <si>
    <t>843,7</t>
  </si>
  <si>
    <t>1656,7</t>
  </si>
  <si>
    <t>1012-1023-1025-1018-1028-1026-1015-1027-1020-1005-1010</t>
  </si>
  <si>
    <t>ΛΙΑΝΟΥ</t>
  </si>
  <si>
    <t>ΕΥΑΓΓΕΛΙΑ</t>
  </si>
  <si>
    <t>Τ399771</t>
  </si>
  <si>
    <t>815,1</t>
  </si>
  <si>
    <t>1653,1</t>
  </si>
  <si>
    <t>1014-1016-1012-1023-1013-1027-1020-1018-1019-1017-1022-1011-1026-1028-1025-1015-1010</t>
  </si>
  <si>
    <t>ΙΩΑΝΝΟΥ</t>
  </si>
  <si>
    <t>ΑΙ492579</t>
  </si>
  <si>
    <t>730,4</t>
  </si>
  <si>
    <t>1648,4</t>
  </si>
  <si>
    <t>1005-1020</t>
  </si>
  <si>
    <t>ΚΕΜΑΛΜΑ</t>
  </si>
  <si>
    <t>ΒΑΣΙΛΙΚΗ</t>
  </si>
  <si>
    <t>ΑΚ931409</t>
  </si>
  <si>
    <t>788,7</t>
  </si>
  <si>
    <t>1646,7</t>
  </si>
  <si>
    <t>1013-1012-1023-1018-1019-1017-1022-1034-1033-1028-1014-1016-1027-1026-1011-1020-1010-1025-1015-1024-1040-1041-1042-1043-1044</t>
  </si>
  <si>
    <t>ΡΟΥΣΗΣ</t>
  </si>
  <si>
    <t>ΠΑΥΣΑΝΙΑΣ</t>
  </si>
  <si>
    <t>ΑΕ023730</t>
  </si>
  <si>
    <t>764,5</t>
  </si>
  <si>
    <t>1642,5</t>
  </si>
  <si>
    <t>ΜΑΣΤΡΟΓΙΑΝΝΗ</t>
  </si>
  <si>
    <t>ΜΑΝΘΑ</t>
  </si>
  <si>
    <t>ΑΡΤΕΜΙΟΣ</t>
  </si>
  <si>
    <t>ΑΖ211645</t>
  </si>
  <si>
    <t>733,7</t>
  </si>
  <si>
    <t>1641,7</t>
  </si>
  <si>
    <t>1027-1020-1018-1017-1012-1023-1028-1026</t>
  </si>
  <si>
    <t>ΝΙΚΑ</t>
  </si>
  <si>
    <t>ΧΡΙΣΤΙΝΑ</t>
  </si>
  <si>
    <t>ΑΙ649352</t>
  </si>
  <si>
    <t>783,2</t>
  </si>
  <si>
    <t>1641,2</t>
  </si>
  <si>
    <t>1020-1027-1005</t>
  </si>
  <si>
    <t>ΓΚΑΙΤΑΤΖΗ</t>
  </si>
  <si>
    <t>ΟΛΓΑ</t>
  </si>
  <si>
    <t>ΑΝ180967</t>
  </si>
  <si>
    <t>721,6</t>
  </si>
  <si>
    <t>1639,6</t>
  </si>
  <si>
    <t>1013-1014-1023-1012-1027-1020-1010-1018-1019-1017-1022-1028-1026-1011-1025-1015-1016</t>
  </si>
  <si>
    <t>ΣΩΤΗΡΙΟΥ</t>
  </si>
  <si>
    <t>ΔΗΜΟΣΘΕΝΗΣ</t>
  </si>
  <si>
    <t>ΣΩΤΗΡΙΟΣ</t>
  </si>
  <si>
    <t>ΑΕ316735</t>
  </si>
  <si>
    <t>755,7</t>
  </si>
  <si>
    <t>1633,7</t>
  </si>
  <si>
    <t>1023-1025-1020-1012-1027-1028-1026-1010-1015</t>
  </si>
  <si>
    <t>ΚΑΡΑΚΟΛΗΣ</t>
  </si>
  <si>
    <t>ΑΖ305486</t>
  </si>
  <si>
    <t>1630,2</t>
  </si>
  <si>
    <t>1027-1020-1018-1028-1026-1012-1023-1010-1025-1015</t>
  </si>
  <si>
    <t>ΚΑΡΑΠΑΝΟΣ</t>
  </si>
  <si>
    <t>ΘΩΜΑΣ</t>
  </si>
  <si>
    <t>ΑΜ787959</t>
  </si>
  <si>
    <t>751,3</t>
  </si>
  <si>
    <t>1629,3</t>
  </si>
  <si>
    <t>1014-1020-1012-1023-1027-1025-1010-1013-1016-1026-1017-1018-1019-1022-1028</t>
  </si>
  <si>
    <t>ΛΥΜΟΥΡΑΣ</t>
  </si>
  <si>
    <t>Φ241116</t>
  </si>
  <si>
    <t>734,8</t>
  </si>
  <si>
    <t>1622,8</t>
  </si>
  <si>
    <t>1010-1012-1015-1017-1018-1019-1020-1023-1025-1026-1027-1028-1013-1014</t>
  </si>
  <si>
    <t>ΚΩΤΗ</t>
  </si>
  <si>
    <t>ΑΓΓΕΛΙΚΗ</t>
  </si>
  <si>
    <t>Χ477262</t>
  </si>
  <si>
    <t>1014-1020-1027-1023-1012-1026-1018-1028-1017</t>
  </si>
  <si>
    <t>ΠΑΠΟΥΝΤΖΑΣ</t>
  </si>
  <si>
    <t>ΑΗ672372</t>
  </si>
  <si>
    <t>816,2</t>
  </si>
  <si>
    <t>1619,2</t>
  </si>
  <si>
    <t>1012-1020-1027-1028-1018-1026-1025-1010</t>
  </si>
  <si>
    <t>ΚΑΛΟΓΡΙΑΝΙΤΗΣ</t>
  </si>
  <si>
    <t>ΕΛΕΥΘΕΡΙΟΣ</t>
  </si>
  <si>
    <t>ΑΙ320143</t>
  </si>
  <si>
    <t>818,4</t>
  </si>
  <si>
    <t>1614,4</t>
  </si>
  <si>
    <t>1021-1014-1027-1020-1005-1010-1012-1023-1013-1025-1018-1019-1028-1022-1017-1011-1026-1015</t>
  </si>
  <si>
    <t>ΓΕΩΡΓΟΓΙΑΝΝΗ</t>
  </si>
  <si>
    <t>ΠΑΡΑΣΚΕΥΗ</t>
  </si>
  <si>
    <t>ΑΙ264843</t>
  </si>
  <si>
    <t>873,4</t>
  </si>
  <si>
    <t>1611,4</t>
  </si>
  <si>
    <t>1018-1019-1017-1022-1046-1028-1033-1034-1040-1044-1025-1021-1012-1023-1035-1041-1010-1016-1042-1030-1027-1029-1038-1011-1026-1032-1037-1045-1020-1043-1031-1013-1014-1036-1039-1015</t>
  </si>
  <si>
    <t>ΤΖΙΑΦΕΤΑΣ</t>
  </si>
  <si>
    <t>ΑΚ964577</t>
  </si>
  <si>
    <t>719,4</t>
  </si>
  <si>
    <t>1607,4</t>
  </si>
  <si>
    <t>1028-1019-1018-1017-1022-1016-1011-1026-1014-1025-1015-1012-1023-1027-1021-1013-1005-1020-1010</t>
  </si>
  <si>
    <t>ΧΑΡΑΛΑΜΠΙΔΗΣ</t>
  </si>
  <si>
    <t>ΣΑΒΒΑΣ</t>
  </si>
  <si>
    <t>ΧΑΡΑΛΑΜΠΟΣ</t>
  </si>
  <si>
    <t>Σ143869</t>
  </si>
  <si>
    <t>862,4</t>
  </si>
  <si>
    <t>1600,4</t>
  </si>
  <si>
    <t>1027-1020-1005-1014-1018-1017-1028-1026-1023-1012-1010-1013-1015-1025</t>
  </si>
  <si>
    <t>ΛΑΜΠΡΟΥ</t>
  </si>
  <si>
    <t>ΑΗ794512</t>
  </si>
  <si>
    <t>653,4</t>
  </si>
  <si>
    <t>1591,4</t>
  </si>
  <si>
    <t>1012-1020-1014-1017-1018-1023-1026-1027-1028-1013-1010-1015-1025</t>
  </si>
  <si>
    <t>ΑΔΑΜΙΔΟΥ</t>
  </si>
  <si>
    <t>ΦΩΤΕΙΝΗ</t>
  </si>
  <si>
    <t>ΑΗ312796</t>
  </si>
  <si>
    <t>1012-1023-1010-1018-1028-1026-1027-1020-1025-1015</t>
  </si>
  <si>
    <t>ΓΙΑΝΝΕΛΟΣ</t>
  </si>
  <si>
    <t>ΑΛΕΞΑΝΔΡΟΣ</t>
  </si>
  <si>
    <t>ΑΚ387503</t>
  </si>
  <si>
    <t>727,1</t>
  </si>
  <si>
    <t>1568,1</t>
  </si>
  <si>
    <t>1027-1014-1025-1020-1017-1018-1019-1011-1026-1028-1012-1016-1013-1015-1010-1022-1023</t>
  </si>
  <si>
    <t>ΧΡΥΣΑΛΛΟΣ</t>
  </si>
  <si>
    <t>ΕΜΜΑΝΟΥΗΛ</t>
  </si>
  <si>
    <t>ΣΤΕΦΑΝΟΣ</t>
  </si>
  <si>
    <t>ΑΙ423251</t>
  </si>
  <si>
    <t>904,2</t>
  </si>
  <si>
    <t>1566,2</t>
  </si>
  <si>
    <t>1026-1018-1028-1023-1025-1012-1027-1020-1015-1010</t>
  </si>
  <si>
    <t>ΝΙΚΟΛΑΟΥ</t>
  </si>
  <si>
    <t>Φ469834</t>
  </si>
  <si>
    <t>1014-1013-1005-1020-1025-1012-1023-1010-1011-1017-1018-1015</t>
  </si>
  <si>
    <t>ΚΑΡΑΚΟΛΙΟΣ</t>
  </si>
  <si>
    <t>ΚΛΕΑΝΘΗΣ</t>
  </si>
  <si>
    <t>ΑΡΙΣΤΕΙΔΗΣ</t>
  </si>
  <si>
    <t>ΑΗ177621</t>
  </si>
  <si>
    <t>1058,2</t>
  </si>
  <si>
    <t>1555,2</t>
  </si>
  <si>
    <t>1012-1023-1018-1028-1026-1027-1025-1020-1010</t>
  </si>
  <si>
    <t>ΓΚΑΓΤΖΗΣ</t>
  </si>
  <si>
    <t>ΑΕ338879</t>
  </si>
  <si>
    <t>735,9</t>
  </si>
  <si>
    <t>1553,9</t>
  </si>
  <si>
    <t>1012-1023-1027-1026-1020-1018-1028-1005</t>
  </si>
  <si>
    <t>ΓΙΩΤΑΚΟΣ</t>
  </si>
  <si>
    <t>ΑΙ808048</t>
  </si>
  <si>
    <t>865,7</t>
  </si>
  <si>
    <t>1543,7</t>
  </si>
  <si>
    <t>1010-1012-1015-1018-1020-1023-1025-1026-1027-1028-1005</t>
  </si>
  <si>
    <t>ΣΕΡΕΤΗΣ</t>
  </si>
  <si>
    <t>Τ987009</t>
  </si>
  <si>
    <t>1522,5</t>
  </si>
  <si>
    <t>1020-1005-1027-1023-1012-1022-1018-1026-1028</t>
  </si>
  <si>
    <t>ΒΑΣΙΛΕΙΑΔΟΥ</t>
  </si>
  <si>
    <t>Χ389684</t>
  </si>
  <si>
    <t>1500,4</t>
  </si>
  <si>
    <t>1018-1023-1012-1020-1026-1028-1027-1025-1015-1010</t>
  </si>
  <si>
    <t>ΚΑΡΑΒΙΔΑ</t>
  </si>
  <si>
    <t>ΠΟΛΥΞΕΝΗ</t>
  </si>
  <si>
    <t>Χ781422</t>
  </si>
  <si>
    <t>855,8</t>
  </si>
  <si>
    <t>1485,8</t>
  </si>
  <si>
    <t>1027-1020-1005-1018-1026-1028-1012-1023-1025-1015-1010</t>
  </si>
  <si>
    <t>ΚΟΛΤΣΙΔΑΣ</t>
  </si>
  <si>
    <t>ΑΚ980183</t>
  </si>
  <si>
    <t>793,1</t>
  </si>
  <si>
    <t>1481,1</t>
  </si>
  <si>
    <t>1012-1023-1027-1010-1015-1018-1020-1025-1026-1028</t>
  </si>
  <si>
    <t>ΠΙΣΠΑΣ</t>
  </si>
  <si>
    <t>Χ978775</t>
  </si>
  <si>
    <t>1474,2</t>
  </si>
  <si>
    <t>1014-1027-1020-1012-1023-1016-1013-1010-1025-1017-1018-1028-1026-1015-1005-1022-1011-1019</t>
  </si>
  <si>
    <t>ΣΤΕΡΓΙΟΥ</t>
  </si>
  <si>
    <t>ΕΙΡΗΝΗ</t>
  </si>
  <si>
    <t>ΑΝ353369</t>
  </si>
  <si>
    <t>771,1</t>
  </si>
  <si>
    <t>1459,1</t>
  </si>
  <si>
    <t>1017-1018-1015-1014-1012-1023-1027-1026-1028-1020-1025-1010-1013</t>
  </si>
  <si>
    <t>ΚΑΛΟΓΕΡΑΚΗΣ</t>
  </si>
  <si>
    <t>ΜΙΧΑΗΛ</t>
  </si>
  <si>
    <t>ΑΚ012589</t>
  </si>
  <si>
    <t>697,4</t>
  </si>
  <si>
    <t>1455,4</t>
  </si>
  <si>
    <t>1027-1020-1005-1018-1028-1026-1025-1023-1012-1010-1015</t>
  </si>
  <si>
    <t>ΜΠΑΛΤΑΣ</t>
  </si>
  <si>
    <t>ΕΥΣΤΑΘΙΟΣ</t>
  </si>
  <si>
    <t>Π987122</t>
  </si>
  <si>
    <t>1014-1020-1005-1027-1017-1018-1019-1022-1028</t>
  </si>
  <si>
    <t>ΜΙΧΑΛΗΣ</t>
  </si>
  <si>
    <t>ΕΥΘΥΜΙΟΣ</t>
  </si>
  <si>
    <t>ΑΚ496924</t>
  </si>
  <si>
    <t>664,4</t>
  </si>
  <si>
    <t>1422,4</t>
  </si>
  <si>
    <t>ΜΟΥΣΤΑΚΑ</t>
  </si>
  <si>
    <t>Χ391746</t>
  </si>
  <si>
    <t>742,5</t>
  </si>
  <si>
    <t>1416,5</t>
  </si>
  <si>
    <t>1023-1012-1020-1027-1026-1028-1017-1025-1015-1010</t>
  </si>
  <si>
    <t>ΓΕΩΡΓΟΠΟΥΛΟΣ</t>
  </si>
  <si>
    <t>Ξ569453</t>
  </si>
  <si>
    <t>757,9</t>
  </si>
  <si>
    <t>1415,9</t>
  </si>
  <si>
    <t>1013-1017-1022-1028-1026-1018-1010-1012-1014-1015-1020-1023-1025-1027-1005</t>
  </si>
  <si>
    <t>ΠΑΠΑΝΙΚΟΛΑΟΥ</t>
  </si>
  <si>
    <t>ΑΜ038913</t>
  </si>
  <si>
    <t>920,7</t>
  </si>
  <si>
    <t>1406,7</t>
  </si>
  <si>
    <t>1025-1015-1012-1031-1036-1035-1039-1042-1044-1043-1045-1029-1027-1020-1005</t>
  </si>
  <si>
    <t>ΓΙΝΟΠΟΥΛΟΥ</t>
  </si>
  <si>
    <t>ΓΡΗΓΟΡΙΟΣ</t>
  </si>
  <si>
    <t>Φ493450</t>
  </si>
  <si>
    <t>773,3</t>
  </si>
  <si>
    <t>1405,3</t>
  </si>
  <si>
    <t>1012-1018-1020-1023-1026-1028</t>
  </si>
  <si>
    <t>ΒΑΧΑΡΕΛΗΣ</t>
  </si>
  <si>
    <t>ΠΑΝΤΕΛΗΣ</t>
  </si>
  <si>
    <t>ΑΚ509517</t>
  </si>
  <si>
    <t>752,4</t>
  </si>
  <si>
    <t>1404,4</t>
  </si>
  <si>
    <t>1012-1023-1027-1020-1005-1026-1017-1018-1028</t>
  </si>
  <si>
    <t>ΖΗΚΟΣ</t>
  </si>
  <si>
    <t>ΑΚ518582</t>
  </si>
  <si>
    <t>739,2</t>
  </si>
  <si>
    <t>1397,2</t>
  </si>
  <si>
    <t>1027-1020-1012-1018-1023-1026-1028</t>
  </si>
  <si>
    <t>ΔΑΙΚΟΣ</t>
  </si>
  <si>
    <t>ΑΒ535862</t>
  </si>
  <si>
    <t>1390,4</t>
  </si>
  <si>
    <t>1020-1027</t>
  </si>
  <si>
    <t>ΠΑΠΑΖΑΦΕΙΡΙΟΥ</t>
  </si>
  <si>
    <t>ΑΣΤΕΡΗΣ</t>
  </si>
  <si>
    <t>ΑΒ493837</t>
  </si>
  <si>
    <t>1389,3</t>
  </si>
  <si>
    <t>ΣΒΕΝΤΖΟΥΡΗΣ</t>
  </si>
  <si>
    <t>ΑΜ390987</t>
  </si>
  <si>
    <t>823,9</t>
  </si>
  <si>
    <t>1385,9</t>
  </si>
  <si>
    <t>1021-1014-1044-1040-1042-1045-1029-1027-1020-1005-1016-1033-1034-1030-1037-1043-1023-1012-1035-1013-1038-1041-1025-1031-1010-1017-1022-1018-1019-1046-1011-1026-1032-1028-1015-1039-1036</t>
  </si>
  <si>
    <t>ΒΕΡΝΑΡΔΟΣ</t>
  </si>
  <si>
    <t>ΑΝ474482</t>
  </si>
  <si>
    <t>1383,7</t>
  </si>
  <si>
    <t>1028-1018-1019-1017-1022-1011-1026-1014-1023-1012-1027-1020-1013-1010-1015-1016-1025</t>
  </si>
  <si>
    <t>ΤΣΙΓΚΑΣ</t>
  </si>
  <si>
    <t>ΑΚ445251</t>
  </si>
  <si>
    <t>1377,4</t>
  </si>
  <si>
    <t>1017-1018-1022-1025-1026-1012-1023-1016-1020-1028-1027-1010-1015</t>
  </si>
  <si>
    <t>ΤΟΜΑΡΑΣ</t>
  </si>
  <si>
    <t>ΑΙ750141</t>
  </si>
  <si>
    <t>732,6</t>
  </si>
  <si>
    <t>1370,6</t>
  </si>
  <si>
    <t>1025-1027-1020-1018-1026-1028-1017-1012-1023</t>
  </si>
  <si>
    <t>ΛΟΥΚΑΣ</t>
  </si>
  <si>
    <t>Σ840029</t>
  </si>
  <si>
    <t>765,6</t>
  </si>
  <si>
    <t>1367,6</t>
  </si>
  <si>
    <t>1027-1020-1005-1012-1023-1018-1026-1028</t>
  </si>
  <si>
    <t>ΚΑΤΣΙΛΙΔΟΥ</t>
  </si>
  <si>
    <t>ΚΑΛΛΙΟΠΗ</t>
  </si>
  <si>
    <t>ΠΑΡΑΣΚΕΥΑΣ</t>
  </si>
  <si>
    <t>ΑΕ761389</t>
  </si>
  <si>
    <t>763,4</t>
  </si>
  <si>
    <t>1365,4</t>
  </si>
  <si>
    <t>1023-1012-1025-1010-1027-1026-1018-1028-1015-1020</t>
  </si>
  <si>
    <t>ΓΟΥΡΝΗΣ</t>
  </si>
  <si>
    <t>ΑΙ491652</t>
  </si>
  <si>
    <t>745,8</t>
  </si>
  <si>
    <t>1363,8</t>
  </si>
  <si>
    <t>ΓΚΑΓΚΑΒΟΥΖΗΣ</t>
  </si>
  <si>
    <t>ΑΙ696010</t>
  </si>
  <si>
    <t>590,7</t>
  </si>
  <si>
    <t>1348,7</t>
  </si>
  <si>
    <t>1020-1005-1038-1029-1027-1024-1034-1033-1045-1044-1041-1042-1037-1023-1012-1028-1018-1026-1046-1032-1022-1043-1010</t>
  </si>
  <si>
    <t>ΛΙΑΠΗΣ</t>
  </si>
  <si>
    <t>ΑΖ406810</t>
  </si>
  <si>
    <t>1337,8</t>
  </si>
  <si>
    <t>1005-1010-1011-1012-1013-1014-1015-1016-1017-1018-1019-1020-1022-1023-1025-1026-1027-1028</t>
  </si>
  <si>
    <t>ΜΠΑΜΙΧΟΣ</t>
  </si>
  <si>
    <t>ΑΗ815891</t>
  </si>
  <si>
    <t>676,5</t>
  </si>
  <si>
    <t>1334,5</t>
  </si>
  <si>
    <t>1020-1010-1028-1011-1012-1013-1014-1015-1016-1017-1018-1019-1022-1023-1025-1026-1027-1005</t>
  </si>
  <si>
    <t>ΚΑΣΤΑΝΟΣ</t>
  </si>
  <si>
    <t>ΑΙ230956</t>
  </si>
  <si>
    <t>870,1</t>
  </si>
  <si>
    <t>1332,1</t>
  </si>
  <si>
    <t>1010-1012-1015-1018-1020-1023-1025-1026-1027-1028</t>
  </si>
  <si>
    <t>ΚΑΡΑΓΕΩΡΓΟΣ</t>
  </si>
  <si>
    <t>ΖΑΧΑΡΙΑΣ</t>
  </si>
  <si>
    <t>Φ213013</t>
  </si>
  <si>
    <t>1311,6</t>
  </si>
  <si>
    <t>1012-1023-1025-1027-1020-1010-1026-1028-1018-1015</t>
  </si>
  <si>
    <t>ΓΕΩΡΓΙΑΔΗΣ</t>
  </si>
  <si>
    <t>ΚΥΡΙΑΚΟΣ</t>
  </si>
  <si>
    <t>ΑΗ393514</t>
  </si>
  <si>
    <t>785,4</t>
  </si>
  <si>
    <t>1309,4</t>
  </si>
  <si>
    <t>1023-1012-1011-1014-1017-1018-1019-1020-1022-1021-1024-1025-1026-1027-1028</t>
  </si>
  <si>
    <t>ΚΑΡΑΓΕΒΡΕΚΗΣ</t>
  </si>
  <si>
    <t>ΠΕΛΟΠΙΔΑΣ</t>
  </si>
  <si>
    <t>ΑΚ870591</t>
  </si>
  <si>
    <t>796,4</t>
  </si>
  <si>
    <t>1288,4</t>
  </si>
  <si>
    <t>1010-1012-1013-1014-1015-1017-1018-1020-1023-1025-1026-1027-1028</t>
  </si>
  <si>
    <t>ΠΑΛΤΟΓΛΟΥ</t>
  </si>
  <si>
    <t>Χ218894</t>
  </si>
  <si>
    <t>1278,8</t>
  </si>
  <si>
    <t>1027-1020-1025-1016-1014-1011-1017-1018-1019-1022-1026-1028-1015-1012-1023-1013-1010</t>
  </si>
  <si>
    <t>ΤΖΕΤΖΟΥΜΗΣ</t>
  </si>
  <si>
    <t>ΑΜ331525</t>
  </si>
  <si>
    <t>654,5</t>
  </si>
  <si>
    <t>1272,5</t>
  </si>
  <si>
    <t>ΠΑΠΑΚΩΝΣΤΑΝΤΙΝΟΥ</t>
  </si>
  <si>
    <t>ΑΧΙΛΛΕΑΣ</t>
  </si>
  <si>
    <t>ΑΝΑΡΓΥΡΟΣ</t>
  </si>
  <si>
    <t>Χ913956</t>
  </si>
  <si>
    <t>784,3</t>
  </si>
  <si>
    <t>1230,3</t>
  </si>
  <si>
    <t>1014-1020-1023-1012-1010-1015-1018-1025-1026-1027-1028-1005</t>
  </si>
  <si>
    <t>ΧΩΡΙΑΝΟΠΟΥΛΟΥ</t>
  </si>
  <si>
    <t>ΕΛΙΣΑΒΕΤ</t>
  </si>
  <si>
    <t>Χ346862</t>
  </si>
  <si>
    <t>728,2</t>
  </si>
  <si>
    <t>1213,2</t>
  </si>
  <si>
    <t>1011-1018-1019-1028-1026-1017-1014-1027-1025-1016-1015-1012-1023-1022-1010-1013-1020</t>
  </si>
  <si>
    <t>ΣΑΡΑΚΙΝΙΩΤΗ</t>
  </si>
  <si>
    <t>ΒΙΚΤΩΡΙΑ</t>
  </si>
  <si>
    <t>Χ287703</t>
  </si>
  <si>
    <t>1204,6</t>
  </si>
  <si>
    <t>1025-1027-1028-1026-1005-1020-1012-1017-1018-1015-1010-1011-1022-1023-1014-1019-1013</t>
  </si>
  <si>
    <t>ΜΑΓΓΙΝΑΣ</t>
  </si>
  <si>
    <t>ΑΝ852827</t>
  </si>
  <si>
    <t>1193,6</t>
  </si>
  <si>
    <t>1025-1010-1012-1018-1028-1027-1020-1017</t>
  </si>
  <si>
    <t>ΚΑΡΑΜΠΑΣΗ</t>
  </si>
  <si>
    <t>Χ390738</t>
  </si>
  <si>
    <t>1192,4</t>
  </si>
  <si>
    <t>1012-1023-1011-1026-1014-1028-1027-1019-1018-1022-1017-1020</t>
  </si>
  <si>
    <t>ΣΤΑΥΡΟΥΛΑΚΗΣ</t>
  </si>
  <si>
    <t>ΑΕ465140</t>
  </si>
  <si>
    <t>820,6</t>
  </si>
  <si>
    <t>1179,6</t>
  </si>
  <si>
    <t>1026-1023-1017-1028-1018-1025-1027-1020-1012-1015-1010</t>
  </si>
  <si>
    <t>ΜΠΑΚΗΣ</t>
  </si>
  <si>
    <t>Χ002546</t>
  </si>
  <si>
    <t>906,4</t>
  </si>
  <si>
    <t>1176,4</t>
  </si>
  <si>
    <t>1010-1012-1023-1018-1025-1020-1027</t>
  </si>
  <si>
    <t>ΚΑΡΑΙΣΚΟΥ</t>
  </si>
  <si>
    <t>ΧΡΥΣΟΥΛΑ</t>
  </si>
  <si>
    <t>ΑΡΙΣΤΟΤΕΛΗΣ</t>
  </si>
  <si>
    <t>Χ374170</t>
  </si>
  <si>
    <t>707,3</t>
  </si>
  <si>
    <t>1160,3</t>
  </si>
  <si>
    <t>1012-1023-1020-1027-1010-1025-1018-1026-1028-1015</t>
  </si>
  <si>
    <t>ΠΡΑΓΚΑΛΟΥΔΗ</t>
  </si>
  <si>
    <t>ΑΙΚΑΤΕΡΙΝΗ</t>
  </si>
  <si>
    <t>ΑΝ387825</t>
  </si>
  <si>
    <t>1122,8</t>
  </si>
  <si>
    <t>1023-1012-1010-1027-1020-1025-1015-1018-1026-1028-1005-1013-1014-1016-1017-1019-1022-1011</t>
  </si>
  <si>
    <t>ΖΗΡΑΣ</t>
  </si>
  <si>
    <t>ΓΑΒΡΙΗΛ</t>
  </si>
  <si>
    <t>Χ978290</t>
  </si>
  <si>
    <t>705,1</t>
  </si>
  <si>
    <t>1083,1</t>
  </si>
  <si>
    <t>1020-1023-1012-1027-1010-1025-1026-1018-1028-1015</t>
  </si>
  <si>
    <t>ΠΕΧΛΙΒΑΝΟΠΟΥΛΟΣ</t>
  </si>
  <si>
    <t>Χ844332</t>
  </si>
  <si>
    <t>ΚΕΚΕΖΙΔΗΣ</t>
  </si>
  <si>
    <t>Χ393079</t>
  </si>
  <si>
    <t>746,9</t>
  </si>
  <si>
    <t>1068,9</t>
  </si>
  <si>
    <t>1017-1018-1015-1010-1012-1020-1023-1025-1026-1027-1028</t>
  </si>
  <si>
    <t>ΑΘΑΝΑΣΙΟΥ</t>
  </si>
  <si>
    <t>ΑΘΑΝΑΣΙΟΣ-ΦΩΤΙΟΣ</t>
  </si>
  <si>
    <t>ΑΜ906660</t>
  </si>
  <si>
    <t>993,1</t>
  </si>
  <si>
    <t>1010-1012-1020-1018-1015</t>
  </si>
  <si>
    <t>ΜΑΡΑΣΛΙΔΗΣ</t>
  </si>
  <si>
    <t>ΑΗ292474</t>
  </si>
  <si>
    <t>ΜΑΡΓΩΝΗΣ</t>
  </si>
  <si>
    <t>Τ259252</t>
  </si>
  <si>
    <t>1025-1023-1027-1012-1020-1018-1028-1010-1026-1005</t>
  </si>
  <si>
    <t>ΠΟΔΗΜΑΤΑΣ</t>
  </si>
  <si>
    <t>ΣΩΚΡΑΤΗΣ</t>
  </si>
  <si>
    <t>ΑΗ402713</t>
  </si>
  <si>
    <t>754,6</t>
  </si>
  <si>
    <t>854,6</t>
  </si>
  <si>
    <t>1027-1020-1025-1023-1012-1010-1015-1026-1028-1016-1014-1018-1019-1022-1021-1011-1017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</si>
  <si>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</si>
  <si>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</si>
  <si>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</si>
  <si>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</si>
  <si>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</si>
  <si>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</si>
  <si>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ΦΡΑΓΚΟΥΛΗΣ</t>
  </si>
  <si>
    <t>Χ273248</t>
  </si>
  <si>
    <t>691,9</t>
  </si>
  <si>
    <t>761,9</t>
  </si>
  <si>
    <t>1025-1028-1018-1026-1012-1023-1015-1010-1020-1027</t>
  </si>
  <si>
    <t>ΓΙΑΝΝΑΚΟΠΟΥΛΟΣ</t>
  </si>
  <si>
    <t>ΣΩΤΗΡΗΣ</t>
  </si>
  <si>
    <t>ΠΟΛΥΖΩΗΣ</t>
  </si>
  <si>
    <t>ΑΙ766974</t>
  </si>
  <si>
    <t>673,2</t>
  </si>
  <si>
    <t>743,2</t>
  </si>
  <si>
    <t>1027-1020-1018-1026-1028-1012-1023</t>
  </si>
  <si>
    <t>ΖΟΥΠΟΣ</t>
  </si>
  <si>
    <t>Τ080178</t>
  </si>
  <si>
    <t>689,7</t>
  </si>
  <si>
    <t>739,7</t>
  </si>
  <si>
    <t>1020-1012-1018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</si>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</sst>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800</v>
      </c>
      <c r="C8" t="s">
        <v>13</v>
      </c>
      <c r="D8" t="s">
        <v>14</v>
      </c>
      <c r="E8" t="s">
        <v>15</v>
      </c>
      <c r="F8" t="s">
        <v>16</v>
      </c>
      <c r="G8" t="str">
        <f>"00255969"</f>
        <v>00255969</v>
      </c>
      <c r="H8">
        <v>957</v>
      </c>
      <c r="I8">
        <v>0</v>
      </c>
      <c r="J8">
        <v>400</v>
      </c>
      <c r="K8">
        <v>0</v>
      </c>
      <c r="L8">
        <v>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>
        <v>2015</v>
      </c>
    </row>
    <row r="9" spans="1:30" x14ac:dyDescent="0.25">
      <c r="H9" t="s">
        <v>17</v>
      </c>
    </row>
    <row r="10" spans="1:30" x14ac:dyDescent="0.25">
      <c r="A10">
        <v>2</v>
      </c>
      <c r="B10">
        <v>32</v>
      </c>
      <c r="C10" t="s">
        <v>18</v>
      </c>
      <c r="D10" t="s">
        <v>19</v>
      </c>
      <c r="E10" t="s">
        <v>20</v>
      </c>
      <c r="F10" t="s">
        <v>21</v>
      </c>
      <c r="G10" t="str">
        <f>"201409001754"</f>
        <v>201409001754</v>
      </c>
      <c r="H10" t="s">
        <v>22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30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76</v>
      </c>
      <c r="W10">
        <v>532</v>
      </c>
      <c r="X10">
        <v>0</v>
      </c>
      <c r="Z10">
        <v>0</v>
      </c>
      <c r="AA10">
        <v>0</v>
      </c>
      <c r="AB10">
        <v>8</v>
      </c>
      <c r="AC10">
        <v>136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2243</v>
      </c>
      <c r="C12" t="s">
        <v>25</v>
      </c>
      <c r="D12" t="s">
        <v>26</v>
      </c>
      <c r="E12" t="s">
        <v>27</v>
      </c>
      <c r="F12" t="s">
        <v>28</v>
      </c>
      <c r="G12" t="str">
        <f>"00010759"</f>
        <v>00010759</v>
      </c>
      <c r="H12" t="s">
        <v>29</v>
      </c>
      <c r="I12">
        <v>0</v>
      </c>
      <c r="J12">
        <v>400</v>
      </c>
      <c r="K12">
        <v>0</v>
      </c>
      <c r="L12">
        <v>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4174</v>
      </c>
      <c r="C14" t="s">
        <v>32</v>
      </c>
      <c r="D14" t="s">
        <v>33</v>
      </c>
      <c r="E14" t="s">
        <v>26</v>
      </c>
      <c r="F14" t="s">
        <v>34</v>
      </c>
      <c r="G14" t="str">
        <f>"00034966"</f>
        <v>00034966</v>
      </c>
      <c r="H14" t="s">
        <v>35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36</v>
      </c>
    </row>
    <row r="15" spans="1:30" x14ac:dyDescent="0.25">
      <c r="H15" t="s">
        <v>37</v>
      </c>
    </row>
    <row r="16" spans="1:30" x14ac:dyDescent="0.25">
      <c r="A16">
        <v>5</v>
      </c>
      <c r="B16">
        <v>5208</v>
      </c>
      <c r="C16" t="s">
        <v>38</v>
      </c>
      <c r="D16" t="s">
        <v>15</v>
      </c>
      <c r="E16" t="s">
        <v>39</v>
      </c>
      <c r="F16" t="s">
        <v>40</v>
      </c>
      <c r="G16" t="str">
        <f>"201402010502"</f>
        <v>201402010502</v>
      </c>
      <c r="H16" t="s">
        <v>41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50</v>
      </c>
      <c r="Q16">
        <v>0</v>
      </c>
      <c r="R16">
        <v>30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42</v>
      </c>
    </row>
    <row r="17" spans="1:30" x14ac:dyDescent="0.25">
      <c r="H17" t="s">
        <v>43</v>
      </c>
    </row>
    <row r="18" spans="1:30" x14ac:dyDescent="0.25">
      <c r="A18">
        <v>6</v>
      </c>
      <c r="B18">
        <v>302</v>
      </c>
      <c r="C18" t="s">
        <v>44</v>
      </c>
      <c r="D18" t="s">
        <v>45</v>
      </c>
      <c r="E18" t="s">
        <v>15</v>
      </c>
      <c r="F18" t="s">
        <v>46</v>
      </c>
      <c r="G18" t="str">
        <f>"201409003909"</f>
        <v>201409003909</v>
      </c>
      <c r="H18" t="s">
        <v>47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52</v>
      </c>
      <c r="W18">
        <v>364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48</v>
      </c>
    </row>
    <row r="19" spans="1:30" x14ac:dyDescent="0.25">
      <c r="H19" t="s">
        <v>49</v>
      </c>
    </row>
    <row r="20" spans="1:30" x14ac:dyDescent="0.25">
      <c r="A20">
        <v>7</v>
      </c>
      <c r="B20">
        <v>260</v>
      </c>
      <c r="C20" t="s">
        <v>50</v>
      </c>
      <c r="D20" t="s">
        <v>51</v>
      </c>
      <c r="E20" t="s">
        <v>52</v>
      </c>
      <c r="F20" t="s">
        <v>53</v>
      </c>
      <c r="G20" t="str">
        <f>"201402003655"</f>
        <v>201402003655</v>
      </c>
      <c r="H20" t="s">
        <v>54</v>
      </c>
      <c r="I20">
        <v>0</v>
      </c>
      <c r="J20">
        <v>0</v>
      </c>
      <c r="K20">
        <v>0</v>
      </c>
      <c r="L20">
        <v>200</v>
      </c>
      <c r="M20">
        <v>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76</v>
      </c>
      <c r="W20">
        <v>532</v>
      </c>
      <c r="X20">
        <v>0</v>
      </c>
      <c r="Z20">
        <v>0</v>
      </c>
      <c r="AA20">
        <v>0</v>
      </c>
      <c r="AB20">
        <v>8</v>
      </c>
      <c r="AC20">
        <v>136</v>
      </c>
      <c r="AD20" t="s">
        <v>55</v>
      </c>
    </row>
    <row r="21" spans="1:30" x14ac:dyDescent="0.25">
      <c r="H21" t="s">
        <v>56</v>
      </c>
    </row>
    <row r="22" spans="1:30" x14ac:dyDescent="0.25">
      <c r="A22">
        <v>8</v>
      </c>
      <c r="B22">
        <v>3427</v>
      </c>
      <c r="C22" t="s">
        <v>57</v>
      </c>
      <c r="D22" t="s">
        <v>58</v>
      </c>
      <c r="E22" t="s">
        <v>59</v>
      </c>
      <c r="F22" t="s">
        <v>60</v>
      </c>
      <c r="G22" t="str">
        <f>"201502001732"</f>
        <v>201502001732</v>
      </c>
      <c r="H22" t="s">
        <v>61</v>
      </c>
      <c r="I22">
        <v>0</v>
      </c>
      <c r="J22">
        <v>0</v>
      </c>
      <c r="K22">
        <v>0</v>
      </c>
      <c r="L22">
        <v>200</v>
      </c>
      <c r="M22">
        <v>0</v>
      </c>
      <c r="N22">
        <v>50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62</v>
      </c>
    </row>
    <row r="23" spans="1:30" x14ac:dyDescent="0.25">
      <c r="H23" t="s">
        <v>63</v>
      </c>
    </row>
    <row r="24" spans="1:30" x14ac:dyDescent="0.25">
      <c r="A24">
        <v>9</v>
      </c>
      <c r="B24">
        <v>2091</v>
      </c>
      <c r="C24" t="s">
        <v>64</v>
      </c>
      <c r="D24" t="s">
        <v>65</v>
      </c>
      <c r="E24" t="s">
        <v>27</v>
      </c>
      <c r="F24" t="s">
        <v>66</v>
      </c>
      <c r="G24" t="str">
        <f>"201402002778"</f>
        <v>201402002778</v>
      </c>
      <c r="H24" t="s">
        <v>67</v>
      </c>
      <c r="I24">
        <v>0</v>
      </c>
      <c r="J24">
        <v>0</v>
      </c>
      <c r="K24">
        <v>0</v>
      </c>
      <c r="L24">
        <v>260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68</v>
      </c>
    </row>
    <row r="25" spans="1:30" x14ac:dyDescent="0.25">
      <c r="H25" t="s">
        <v>69</v>
      </c>
    </row>
    <row r="26" spans="1:30" x14ac:dyDescent="0.25">
      <c r="A26">
        <v>10</v>
      </c>
      <c r="B26">
        <v>2185</v>
      </c>
      <c r="C26" t="s">
        <v>70</v>
      </c>
      <c r="D26" t="s">
        <v>71</v>
      </c>
      <c r="E26" t="s">
        <v>20</v>
      </c>
      <c r="F26" t="s">
        <v>72</v>
      </c>
      <c r="G26" t="str">
        <f>"200810000877"</f>
        <v>200810000877</v>
      </c>
      <c r="H26" t="s">
        <v>73</v>
      </c>
      <c r="I26">
        <v>0</v>
      </c>
      <c r="J26">
        <v>0</v>
      </c>
      <c r="K26">
        <v>0</v>
      </c>
      <c r="L26">
        <v>200</v>
      </c>
      <c r="M26">
        <v>0</v>
      </c>
      <c r="N26">
        <v>50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74</v>
      </c>
      <c r="W26">
        <v>518</v>
      </c>
      <c r="X26">
        <v>0</v>
      </c>
      <c r="Z26">
        <v>0</v>
      </c>
      <c r="AA26">
        <v>0</v>
      </c>
      <c r="AB26">
        <v>10</v>
      </c>
      <c r="AC26">
        <v>170</v>
      </c>
      <c r="AD26" t="s">
        <v>74</v>
      </c>
    </row>
    <row r="27" spans="1:30" x14ac:dyDescent="0.25">
      <c r="H27" t="s">
        <v>75</v>
      </c>
    </row>
    <row r="28" spans="1:30" x14ac:dyDescent="0.25">
      <c r="A28">
        <v>11</v>
      </c>
      <c r="B28">
        <v>1378</v>
      </c>
      <c r="C28" t="s">
        <v>76</v>
      </c>
      <c r="D28" t="s">
        <v>20</v>
      </c>
      <c r="E28" t="s">
        <v>77</v>
      </c>
      <c r="F28" t="s">
        <v>78</v>
      </c>
      <c r="G28" t="str">
        <f>"201410003992"</f>
        <v>201410003992</v>
      </c>
      <c r="H28" t="s">
        <v>79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50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80</v>
      </c>
    </row>
    <row r="29" spans="1:30" x14ac:dyDescent="0.25">
      <c r="H29" t="s">
        <v>81</v>
      </c>
    </row>
    <row r="30" spans="1:30" x14ac:dyDescent="0.25">
      <c r="A30">
        <v>12</v>
      </c>
      <c r="B30">
        <v>1756</v>
      </c>
      <c r="C30" t="s">
        <v>82</v>
      </c>
      <c r="D30" t="s">
        <v>83</v>
      </c>
      <c r="E30" t="s">
        <v>84</v>
      </c>
      <c r="F30" t="s">
        <v>85</v>
      </c>
      <c r="G30" t="str">
        <f>"201402009031"</f>
        <v>201402009031</v>
      </c>
      <c r="H30" t="s">
        <v>86</v>
      </c>
      <c r="I30">
        <v>0</v>
      </c>
      <c r="J30">
        <v>0</v>
      </c>
      <c r="K30">
        <v>0</v>
      </c>
      <c r="L30">
        <v>260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87</v>
      </c>
    </row>
    <row r="31" spans="1:30" x14ac:dyDescent="0.25">
      <c r="H31" t="s">
        <v>88</v>
      </c>
    </row>
    <row r="32" spans="1:30" x14ac:dyDescent="0.25">
      <c r="A32">
        <v>13</v>
      </c>
      <c r="B32">
        <v>2317</v>
      </c>
      <c r="C32" t="s">
        <v>89</v>
      </c>
      <c r="D32" t="s">
        <v>20</v>
      </c>
      <c r="E32" t="s">
        <v>65</v>
      </c>
      <c r="F32" t="s">
        <v>90</v>
      </c>
      <c r="G32" t="str">
        <f>"201410010919"</f>
        <v>201410010919</v>
      </c>
      <c r="H32" t="s">
        <v>91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92</v>
      </c>
    </row>
    <row r="33" spans="1:30" x14ac:dyDescent="0.25">
      <c r="H33" t="s">
        <v>93</v>
      </c>
    </row>
    <row r="34" spans="1:30" x14ac:dyDescent="0.25">
      <c r="A34">
        <v>14</v>
      </c>
      <c r="B34">
        <v>3461</v>
      </c>
      <c r="C34" t="s">
        <v>94</v>
      </c>
      <c r="D34" t="s">
        <v>95</v>
      </c>
      <c r="E34" t="s">
        <v>96</v>
      </c>
      <c r="F34" t="s">
        <v>97</v>
      </c>
      <c r="G34" t="str">
        <f>"201409001762"</f>
        <v>201409001762</v>
      </c>
      <c r="H34" t="s">
        <v>98</v>
      </c>
      <c r="I34">
        <v>0</v>
      </c>
      <c r="J34">
        <v>0</v>
      </c>
      <c r="K34">
        <v>0</v>
      </c>
      <c r="L34">
        <v>260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99</v>
      </c>
    </row>
    <row r="35" spans="1:30" x14ac:dyDescent="0.25">
      <c r="H35" t="s">
        <v>100</v>
      </c>
    </row>
    <row r="36" spans="1:30" x14ac:dyDescent="0.25">
      <c r="A36">
        <v>15</v>
      </c>
      <c r="B36">
        <v>1822</v>
      </c>
      <c r="C36" t="s">
        <v>101</v>
      </c>
      <c r="D36" t="s">
        <v>27</v>
      </c>
      <c r="E36" t="s">
        <v>96</v>
      </c>
      <c r="F36" t="s">
        <v>102</v>
      </c>
      <c r="G36" t="str">
        <f>"200712002077"</f>
        <v>200712002077</v>
      </c>
      <c r="H36" t="s">
        <v>103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104</v>
      </c>
    </row>
    <row r="37" spans="1:30" x14ac:dyDescent="0.25">
      <c r="H37" t="s">
        <v>105</v>
      </c>
    </row>
    <row r="38" spans="1:30" x14ac:dyDescent="0.25">
      <c r="A38">
        <v>16</v>
      </c>
      <c r="B38">
        <v>5284</v>
      </c>
      <c r="C38" t="s">
        <v>106</v>
      </c>
      <c r="D38" t="s">
        <v>107</v>
      </c>
      <c r="E38" t="s">
        <v>26</v>
      </c>
      <c r="F38" t="s">
        <v>108</v>
      </c>
      <c r="G38" t="str">
        <f>"200802010651"</f>
        <v>200802010651</v>
      </c>
      <c r="H38" t="s">
        <v>109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110</v>
      </c>
    </row>
    <row r="39" spans="1:30" x14ac:dyDescent="0.25">
      <c r="H39" t="s">
        <v>111</v>
      </c>
    </row>
    <row r="40" spans="1:30" x14ac:dyDescent="0.25">
      <c r="A40">
        <v>17</v>
      </c>
      <c r="B40">
        <v>1425</v>
      </c>
      <c r="C40" t="s">
        <v>112</v>
      </c>
      <c r="D40" t="s">
        <v>113</v>
      </c>
      <c r="E40" t="s">
        <v>114</v>
      </c>
      <c r="F40" t="s">
        <v>115</v>
      </c>
      <c r="G40" t="str">
        <f>"201402008311"</f>
        <v>201402008311</v>
      </c>
      <c r="H40" t="s">
        <v>116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117</v>
      </c>
    </row>
    <row r="41" spans="1:30" x14ac:dyDescent="0.25">
      <c r="H41" t="s">
        <v>118</v>
      </c>
    </row>
    <row r="42" spans="1:30" x14ac:dyDescent="0.25">
      <c r="A42">
        <v>18</v>
      </c>
      <c r="B42">
        <v>4634</v>
      </c>
      <c r="C42" t="s">
        <v>119</v>
      </c>
      <c r="D42" t="s">
        <v>120</v>
      </c>
      <c r="E42" t="s">
        <v>52</v>
      </c>
      <c r="F42" t="s">
        <v>121</v>
      </c>
      <c r="G42" t="str">
        <f>"201409001789"</f>
        <v>201409001789</v>
      </c>
      <c r="H42" t="s">
        <v>122</v>
      </c>
      <c r="I42">
        <v>0</v>
      </c>
      <c r="J42">
        <v>0</v>
      </c>
      <c r="K42">
        <v>0</v>
      </c>
      <c r="L42">
        <v>200</v>
      </c>
      <c r="M42">
        <v>30</v>
      </c>
      <c r="N42">
        <v>70</v>
      </c>
      <c r="O42">
        <v>0</v>
      </c>
      <c r="P42">
        <v>30</v>
      </c>
      <c r="Q42">
        <v>0</v>
      </c>
      <c r="R42">
        <v>0</v>
      </c>
      <c r="S42">
        <v>0</v>
      </c>
      <c r="T42">
        <v>0</v>
      </c>
      <c r="U42">
        <v>0</v>
      </c>
      <c r="V42">
        <v>69</v>
      </c>
      <c r="W42">
        <v>483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123</v>
      </c>
    </row>
    <row r="43" spans="1:30" x14ac:dyDescent="0.25">
      <c r="H43" t="s">
        <v>124</v>
      </c>
    </row>
    <row r="44" spans="1:30" x14ac:dyDescent="0.25">
      <c r="A44">
        <v>19</v>
      </c>
      <c r="B44">
        <v>3202</v>
      </c>
      <c r="C44" t="s">
        <v>125</v>
      </c>
      <c r="D44" t="s">
        <v>126</v>
      </c>
      <c r="E44" t="s">
        <v>51</v>
      </c>
      <c r="F44" t="s">
        <v>127</v>
      </c>
      <c r="G44" t="str">
        <f>"200808000433"</f>
        <v>200808000433</v>
      </c>
      <c r="H44" t="s">
        <v>128</v>
      </c>
      <c r="I44">
        <v>0</v>
      </c>
      <c r="J44">
        <v>0</v>
      </c>
      <c r="K44">
        <v>0</v>
      </c>
      <c r="L44">
        <v>0</v>
      </c>
      <c r="M44">
        <v>100</v>
      </c>
      <c r="N44">
        <v>70</v>
      </c>
      <c r="O44">
        <v>0</v>
      </c>
      <c r="P44">
        <v>50</v>
      </c>
      <c r="Q44">
        <v>0</v>
      </c>
      <c r="R44">
        <v>30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129</v>
      </c>
    </row>
    <row r="45" spans="1:30" x14ac:dyDescent="0.25">
      <c r="H45" t="s">
        <v>130</v>
      </c>
    </row>
    <row r="46" spans="1:30" x14ac:dyDescent="0.25">
      <c r="A46">
        <v>20</v>
      </c>
      <c r="B46">
        <v>3327</v>
      </c>
      <c r="C46" t="s">
        <v>131</v>
      </c>
      <c r="D46" t="s">
        <v>27</v>
      </c>
      <c r="E46" t="s">
        <v>15</v>
      </c>
      <c r="F46" t="s">
        <v>132</v>
      </c>
      <c r="G46" t="str">
        <f>"201401000818"</f>
        <v>201401000818</v>
      </c>
      <c r="H46" t="s">
        <v>133</v>
      </c>
      <c r="I46">
        <v>0</v>
      </c>
      <c r="J46">
        <v>0</v>
      </c>
      <c r="K46">
        <v>0</v>
      </c>
      <c r="L46">
        <v>260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134</v>
      </c>
    </row>
    <row r="47" spans="1:30" x14ac:dyDescent="0.25">
      <c r="H47" t="s">
        <v>135</v>
      </c>
    </row>
    <row r="48" spans="1:30" x14ac:dyDescent="0.25">
      <c r="A48">
        <v>21</v>
      </c>
      <c r="B48">
        <v>2247</v>
      </c>
      <c r="C48" t="s">
        <v>136</v>
      </c>
      <c r="D48" t="s">
        <v>137</v>
      </c>
      <c r="E48" t="s">
        <v>20</v>
      </c>
      <c r="F48" t="s">
        <v>138</v>
      </c>
      <c r="G48" t="str">
        <f>"201406016167"</f>
        <v>201406016167</v>
      </c>
      <c r="H48" t="s">
        <v>139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140</v>
      </c>
    </row>
    <row r="49" spans="1:30" x14ac:dyDescent="0.25">
      <c r="H49" t="s">
        <v>141</v>
      </c>
    </row>
    <row r="50" spans="1:30" x14ac:dyDescent="0.25">
      <c r="A50">
        <v>22</v>
      </c>
      <c r="B50">
        <v>3034</v>
      </c>
      <c r="C50" t="s">
        <v>142</v>
      </c>
      <c r="D50" t="s">
        <v>15</v>
      </c>
      <c r="E50" t="s">
        <v>143</v>
      </c>
      <c r="F50" t="s">
        <v>144</v>
      </c>
      <c r="G50" t="str">
        <f>"201410003039"</f>
        <v>201410003039</v>
      </c>
      <c r="H50" t="s">
        <v>145</v>
      </c>
      <c r="I50">
        <v>0</v>
      </c>
      <c r="J50">
        <v>0</v>
      </c>
      <c r="K50">
        <v>0</v>
      </c>
      <c r="L50">
        <v>0</v>
      </c>
      <c r="M50">
        <v>0</v>
      </c>
      <c r="N50">
        <v>50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146</v>
      </c>
    </row>
    <row r="51" spans="1:30" x14ac:dyDescent="0.25">
      <c r="H51">
        <v>1020</v>
      </c>
    </row>
    <row r="52" spans="1:30" x14ac:dyDescent="0.25">
      <c r="A52">
        <v>23</v>
      </c>
      <c r="B52">
        <v>2869</v>
      </c>
      <c r="C52" t="s">
        <v>147</v>
      </c>
      <c r="D52" t="s">
        <v>148</v>
      </c>
      <c r="E52" t="s">
        <v>149</v>
      </c>
      <c r="F52" t="s">
        <v>150</v>
      </c>
      <c r="G52" t="str">
        <f>"201410003915"</f>
        <v>201410003915</v>
      </c>
      <c r="H52" t="s">
        <v>151</v>
      </c>
      <c r="I52">
        <v>150</v>
      </c>
      <c r="J52">
        <v>0</v>
      </c>
      <c r="K52">
        <v>0</v>
      </c>
      <c r="L52">
        <v>0</v>
      </c>
      <c r="M52">
        <v>100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152</v>
      </c>
    </row>
    <row r="53" spans="1:30" x14ac:dyDescent="0.25">
      <c r="H53" t="s">
        <v>153</v>
      </c>
    </row>
    <row r="54" spans="1:30" x14ac:dyDescent="0.25">
      <c r="A54">
        <v>24</v>
      </c>
      <c r="B54">
        <v>4037</v>
      </c>
      <c r="C54" t="s">
        <v>154</v>
      </c>
      <c r="D54" t="s">
        <v>155</v>
      </c>
      <c r="E54" t="s">
        <v>96</v>
      </c>
      <c r="F54" t="s">
        <v>156</v>
      </c>
      <c r="G54" t="str">
        <f>"200801001111"</f>
        <v>200801001111</v>
      </c>
      <c r="H54" t="s">
        <v>157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158</v>
      </c>
    </row>
    <row r="55" spans="1:30" x14ac:dyDescent="0.25">
      <c r="H55" t="s">
        <v>159</v>
      </c>
    </row>
    <row r="56" spans="1:30" x14ac:dyDescent="0.25">
      <c r="A56">
        <v>25</v>
      </c>
      <c r="B56">
        <v>5348</v>
      </c>
      <c r="C56" t="s">
        <v>160</v>
      </c>
      <c r="D56" t="s">
        <v>161</v>
      </c>
      <c r="E56" t="s">
        <v>26</v>
      </c>
      <c r="F56" t="s">
        <v>162</v>
      </c>
      <c r="G56" t="str">
        <f>"201410000295"</f>
        <v>201410000295</v>
      </c>
      <c r="H56" t="s">
        <v>163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164</v>
      </c>
    </row>
    <row r="57" spans="1:30" x14ac:dyDescent="0.25">
      <c r="H57" t="s">
        <v>165</v>
      </c>
    </row>
    <row r="58" spans="1:30" x14ac:dyDescent="0.25">
      <c r="A58">
        <v>26</v>
      </c>
      <c r="B58">
        <v>1869</v>
      </c>
      <c r="C58" t="s">
        <v>166</v>
      </c>
      <c r="D58" t="s">
        <v>167</v>
      </c>
      <c r="E58" t="s">
        <v>168</v>
      </c>
      <c r="F58" t="s">
        <v>169</v>
      </c>
      <c r="G58" t="str">
        <f>"00212053"</f>
        <v>00212053</v>
      </c>
      <c r="H58" t="s">
        <v>170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62</v>
      </c>
      <c r="W58">
        <v>434</v>
      </c>
      <c r="X58">
        <v>0</v>
      </c>
      <c r="Z58">
        <v>1</v>
      </c>
      <c r="AA58">
        <v>0</v>
      </c>
      <c r="AB58">
        <v>22</v>
      </c>
      <c r="AC58">
        <v>374</v>
      </c>
      <c r="AD58" t="s">
        <v>171</v>
      </c>
    </row>
    <row r="59" spans="1:30" x14ac:dyDescent="0.25">
      <c r="H59" t="s">
        <v>172</v>
      </c>
    </row>
    <row r="60" spans="1:30" x14ac:dyDescent="0.25">
      <c r="A60">
        <v>27</v>
      </c>
      <c r="B60">
        <v>1968</v>
      </c>
      <c r="C60" t="s">
        <v>173</v>
      </c>
      <c r="D60" t="s">
        <v>58</v>
      </c>
      <c r="E60" t="s">
        <v>20</v>
      </c>
      <c r="F60" t="s">
        <v>174</v>
      </c>
      <c r="G60" t="str">
        <f>"201409003060"</f>
        <v>201409003060</v>
      </c>
      <c r="H60" t="s">
        <v>73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175</v>
      </c>
    </row>
    <row r="61" spans="1:30" x14ac:dyDescent="0.25">
      <c r="H61" t="s">
        <v>176</v>
      </c>
    </row>
    <row r="62" spans="1:30" x14ac:dyDescent="0.25">
      <c r="A62">
        <v>28</v>
      </c>
      <c r="B62">
        <v>4773</v>
      </c>
      <c r="C62" t="s">
        <v>177</v>
      </c>
      <c r="D62" t="s">
        <v>178</v>
      </c>
      <c r="E62" t="s">
        <v>20</v>
      </c>
      <c r="F62" t="s">
        <v>179</v>
      </c>
      <c r="G62" t="str">
        <f>"201410007650"</f>
        <v>201410007650</v>
      </c>
      <c r="H62" t="s">
        <v>180</v>
      </c>
      <c r="I62">
        <v>0</v>
      </c>
      <c r="J62">
        <v>0</v>
      </c>
      <c r="K62">
        <v>0</v>
      </c>
      <c r="L62">
        <v>0</v>
      </c>
      <c r="M62">
        <v>0</v>
      </c>
      <c r="N62">
        <v>50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181</v>
      </c>
    </row>
    <row r="63" spans="1:30" x14ac:dyDescent="0.25">
      <c r="H63" t="s">
        <v>182</v>
      </c>
    </row>
    <row r="64" spans="1:30" x14ac:dyDescent="0.25">
      <c r="A64">
        <v>29</v>
      </c>
      <c r="B64">
        <v>2202</v>
      </c>
      <c r="C64" t="s">
        <v>183</v>
      </c>
      <c r="D64" t="s">
        <v>15</v>
      </c>
      <c r="E64" t="s">
        <v>59</v>
      </c>
      <c r="F64" t="s">
        <v>184</v>
      </c>
      <c r="G64" t="str">
        <f>"201402007705"</f>
        <v>201402007705</v>
      </c>
      <c r="H64" t="s">
        <v>185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30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186</v>
      </c>
    </row>
    <row r="65" spans="1:30" x14ac:dyDescent="0.25">
      <c r="H65" t="s">
        <v>187</v>
      </c>
    </row>
    <row r="66" spans="1:30" x14ac:dyDescent="0.25">
      <c r="A66">
        <v>30</v>
      </c>
      <c r="B66">
        <v>5069</v>
      </c>
      <c r="C66" t="s">
        <v>188</v>
      </c>
      <c r="D66" t="s">
        <v>189</v>
      </c>
      <c r="E66" t="s">
        <v>15</v>
      </c>
      <c r="F66" t="s">
        <v>190</v>
      </c>
      <c r="G66" t="str">
        <f>"00107960"</f>
        <v>00107960</v>
      </c>
      <c r="H66">
        <v>792</v>
      </c>
      <c r="I66">
        <v>0</v>
      </c>
      <c r="J66">
        <v>0</v>
      </c>
      <c r="K66">
        <v>0</v>
      </c>
      <c r="L66">
        <v>0</v>
      </c>
      <c r="M66">
        <v>100</v>
      </c>
      <c r="N66">
        <v>70</v>
      </c>
      <c r="O66">
        <v>70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>
        <v>1620</v>
      </c>
    </row>
    <row r="67" spans="1:30" x14ac:dyDescent="0.25">
      <c r="H67" t="s">
        <v>191</v>
      </c>
    </row>
    <row r="68" spans="1:30" x14ac:dyDescent="0.25">
      <c r="A68">
        <v>31</v>
      </c>
      <c r="B68">
        <v>1518</v>
      </c>
      <c r="C68" t="s">
        <v>192</v>
      </c>
      <c r="D68" t="s">
        <v>15</v>
      </c>
      <c r="E68" t="s">
        <v>65</v>
      </c>
      <c r="F68" t="s">
        <v>193</v>
      </c>
      <c r="G68" t="str">
        <f>"201410003054"</f>
        <v>201410003054</v>
      </c>
      <c r="H68" t="s">
        <v>194</v>
      </c>
      <c r="I68">
        <v>150</v>
      </c>
      <c r="J68">
        <v>0</v>
      </c>
      <c r="K68">
        <v>0</v>
      </c>
      <c r="L68">
        <v>0</v>
      </c>
      <c r="M68">
        <v>0</v>
      </c>
      <c r="N68">
        <v>70</v>
      </c>
      <c r="O68">
        <v>0</v>
      </c>
      <c r="P68">
        <v>30</v>
      </c>
      <c r="Q68">
        <v>0</v>
      </c>
      <c r="R68">
        <v>0</v>
      </c>
      <c r="S68">
        <v>0</v>
      </c>
      <c r="T68">
        <v>0</v>
      </c>
      <c r="U68">
        <v>0</v>
      </c>
      <c r="V68">
        <v>79</v>
      </c>
      <c r="W68">
        <v>553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195</v>
      </c>
    </row>
    <row r="69" spans="1:30" x14ac:dyDescent="0.25">
      <c r="H69" t="s">
        <v>196</v>
      </c>
    </row>
    <row r="70" spans="1:30" x14ac:dyDescent="0.25">
      <c r="A70">
        <v>32</v>
      </c>
      <c r="B70">
        <v>4935</v>
      </c>
      <c r="C70" t="s">
        <v>197</v>
      </c>
      <c r="D70" t="s">
        <v>198</v>
      </c>
      <c r="E70" t="s">
        <v>95</v>
      </c>
      <c r="F70" t="s">
        <v>199</v>
      </c>
      <c r="G70" t="str">
        <f>"201410003271"</f>
        <v>201410003271</v>
      </c>
      <c r="H70" t="s">
        <v>200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50</v>
      </c>
      <c r="Q70">
        <v>0</v>
      </c>
      <c r="R70">
        <v>0</v>
      </c>
      <c r="S70">
        <v>0</v>
      </c>
      <c r="T70">
        <v>0</v>
      </c>
      <c r="U70">
        <v>0</v>
      </c>
      <c r="V70">
        <v>68</v>
      </c>
      <c r="W70">
        <v>476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201</v>
      </c>
    </row>
    <row r="71" spans="1:30" x14ac:dyDescent="0.25">
      <c r="H71" t="s">
        <v>202</v>
      </c>
    </row>
    <row r="72" spans="1:30" x14ac:dyDescent="0.25">
      <c r="A72">
        <v>33</v>
      </c>
      <c r="B72">
        <v>3261</v>
      </c>
      <c r="C72" t="s">
        <v>203</v>
      </c>
      <c r="D72" t="s">
        <v>204</v>
      </c>
      <c r="E72" t="s">
        <v>107</v>
      </c>
      <c r="F72" t="s">
        <v>205</v>
      </c>
      <c r="G72" t="str">
        <f>"201402006972"</f>
        <v>201402006972</v>
      </c>
      <c r="H72" t="s">
        <v>206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50</v>
      </c>
      <c r="Q72">
        <v>0</v>
      </c>
      <c r="R72">
        <v>30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207</v>
      </c>
    </row>
    <row r="73" spans="1:30" x14ac:dyDescent="0.25">
      <c r="H73" t="s">
        <v>208</v>
      </c>
    </row>
    <row r="74" spans="1:30" x14ac:dyDescent="0.25">
      <c r="A74">
        <v>34</v>
      </c>
      <c r="B74">
        <v>2362</v>
      </c>
      <c r="C74" t="s">
        <v>209</v>
      </c>
      <c r="D74" t="s">
        <v>15</v>
      </c>
      <c r="E74" t="s">
        <v>20</v>
      </c>
      <c r="F74" t="s">
        <v>210</v>
      </c>
      <c r="G74" t="str">
        <f>"201402002187"</f>
        <v>201402002187</v>
      </c>
      <c r="H74" t="s">
        <v>211</v>
      </c>
      <c r="I74">
        <v>0</v>
      </c>
      <c r="J74">
        <v>0</v>
      </c>
      <c r="K74">
        <v>0</v>
      </c>
      <c r="L74">
        <v>200</v>
      </c>
      <c r="M74">
        <v>30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212</v>
      </c>
    </row>
    <row r="75" spans="1:30" x14ac:dyDescent="0.25">
      <c r="H75" t="s">
        <v>213</v>
      </c>
    </row>
    <row r="76" spans="1:30" x14ac:dyDescent="0.25">
      <c r="A76">
        <v>35</v>
      </c>
      <c r="B76">
        <v>2854</v>
      </c>
      <c r="C76" t="s">
        <v>214</v>
      </c>
      <c r="D76" t="s">
        <v>215</v>
      </c>
      <c r="E76" t="s">
        <v>216</v>
      </c>
      <c r="F76" t="s">
        <v>217</v>
      </c>
      <c r="G76" t="str">
        <f>"201402004046"</f>
        <v>201402004046</v>
      </c>
      <c r="H76" t="s">
        <v>218</v>
      </c>
      <c r="I76">
        <v>0</v>
      </c>
      <c r="J76">
        <v>0</v>
      </c>
      <c r="K76">
        <v>0</v>
      </c>
      <c r="L76">
        <v>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76</v>
      </c>
      <c r="W76">
        <v>532</v>
      </c>
      <c r="X76">
        <v>0</v>
      </c>
      <c r="Z76">
        <v>0</v>
      </c>
      <c r="AA76">
        <v>0</v>
      </c>
      <c r="AB76">
        <v>8</v>
      </c>
      <c r="AC76">
        <v>136</v>
      </c>
      <c r="AD76" t="s">
        <v>219</v>
      </c>
    </row>
    <row r="77" spans="1:30" x14ac:dyDescent="0.25">
      <c r="H77" t="s">
        <v>220</v>
      </c>
    </row>
    <row r="78" spans="1:30" x14ac:dyDescent="0.25">
      <c r="A78">
        <v>36</v>
      </c>
      <c r="B78">
        <v>3264</v>
      </c>
      <c r="C78" t="s">
        <v>221</v>
      </c>
      <c r="D78" t="s">
        <v>15</v>
      </c>
      <c r="E78" t="s">
        <v>26</v>
      </c>
      <c r="F78" t="s">
        <v>222</v>
      </c>
      <c r="G78" t="str">
        <f>"201402000836"</f>
        <v>201402000836</v>
      </c>
      <c r="H78" t="s">
        <v>223</v>
      </c>
      <c r="I78">
        <v>0</v>
      </c>
      <c r="J78">
        <v>0</v>
      </c>
      <c r="K78">
        <v>0</v>
      </c>
      <c r="L78">
        <v>200</v>
      </c>
      <c r="M78">
        <v>0</v>
      </c>
      <c r="N78">
        <v>50</v>
      </c>
      <c r="O78">
        <v>0</v>
      </c>
      <c r="P78">
        <v>0</v>
      </c>
      <c r="Q78">
        <v>30</v>
      </c>
      <c r="R78">
        <v>0</v>
      </c>
      <c r="S78">
        <v>0</v>
      </c>
      <c r="T78">
        <v>70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224</v>
      </c>
    </row>
    <row r="79" spans="1:30" x14ac:dyDescent="0.25">
      <c r="H79" t="s">
        <v>225</v>
      </c>
    </row>
    <row r="80" spans="1:30" x14ac:dyDescent="0.25">
      <c r="A80">
        <v>37</v>
      </c>
      <c r="B80">
        <v>1671</v>
      </c>
      <c r="C80" t="s">
        <v>226</v>
      </c>
      <c r="D80" t="s">
        <v>227</v>
      </c>
      <c r="E80" t="s">
        <v>27</v>
      </c>
      <c r="F80" t="s">
        <v>228</v>
      </c>
      <c r="G80" t="str">
        <f>"201402009532"</f>
        <v>201402009532</v>
      </c>
      <c r="H80">
        <v>759</v>
      </c>
      <c r="I80">
        <v>0</v>
      </c>
      <c r="J80">
        <v>0</v>
      </c>
      <c r="K80">
        <v>0</v>
      </c>
      <c r="L80">
        <v>0</v>
      </c>
      <c r="M80">
        <v>100</v>
      </c>
      <c r="N80">
        <v>70</v>
      </c>
      <c r="O80">
        <v>0</v>
      </c>
      <c r="P80">
        <v>0</v>
      </c>
      <c r="Q80">
        <v>70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1587</v>
      </c>
    </row>
    <row r="81" spans="1:30" x14ac:dyDescent="0.25">
      <c r="H81" t="s">
        <v>229</v>
      </c>
    </row>
    <row r="82" spans="1:30" x14ac:dyDescent="0.25">
      <c r="A82">
        <v>38</v>
      </c>
      <c r="B82">
        <v>41</v>
      </c>
      <c r="C82" t="s">
        <v>230</v>
      </c>
      <c r="D82" t="s">
        <v>231</v>
      </c>
      <c r="E82" t="s">
        <v>15</v>
      </c>
      <c r="F82" t="s">
        <v>232</v>
      </c>
      <c r="G82" t="str">
        <f>"201402005289"</f>
        <v>201402005289</v>
      </c>
      <c r="H82" t="s">
        <v>233</v>
      </c>
      <c r="I82">
        <v>0</v>
      </c>
      <c r="J82">
        <v>0</v>
      </c>
      <c r="K82">
        <v>0</v>
      </c>
      <c r="L82">
        <v>200</v>
      </c>
      <c r="M82">
        <v>30</v>
      </c>
      <c r="N82">
        <v>70</v>
      </c>
      <c r="O82">
        <v>0</v>
      </c>
      <c r="P82">
        <v>30</v>
      </c>
      <c r="Q82">
        <v>0</v>
      </c>
      <c r="R82">
        <v>0</v>
      </c>
      <c r="S82">
        <v>0</v>
      </c>
      <c r="T82">
        <v>0</v>
      </c>
      <c r="U82">
        <v>0</v>
      </c>
      <c r="V82">
        <v>73</v>
      </c>
      <c r="W82">
        <v>511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234</v>
      </c>
    </row>
    <row r="83" spans="1:30" x14ac:dyDescent="0.25">
      <c r="H83" t="s">
        <v>235</v>
      </c>
    </row>
    <row r="84" spans="1:30" x14ac:dyDescent="0.25">
      <c r="A84">
        <v>39</v>
      </c>
      <c r="B84">
        <v>545</v>
      </c>
      <c r="C84" t="s">
        <v>236</v>
      </c>
      <c r="D84" t="s">
        <v>237</v>
      </c>
      <c r="E84" t="s">
        <v>238</v>
      </c>
      <c r="F84" t="s">
        <v>239</v>
      </c>
      <c r="G84" t="str">
        <f>"201511012752"</f>
        <v>201511012752</v>
      </c>
      <c r="H84" t="s">
        <v>240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56</v>
      </c>
      <c r="W84">
        <v>392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241</v>
      </c>
    </row>
    <row r="85" spans="1:30" x14ac:dyDescent="0.25">
      <c r="H85" t="s">
        <v>242</v>
      </c>
    </row>
    <row r="86" spans="1:30" x14ac:dyDescent="0.25">
      <c r="A86">
        <v>40</v>
      </c>
      <c r="B86">
        <v>673</v>
      </c>
      <c r="C86" t="s">
        <v>243</v>
      </c>
      <c r="D86" t="s">
        <v>26</v>
      </c>
      <c r="E86" t="s">
        <v>114</v>
      </c>
      <c r="F86" t="s">
        <v>244</v>
      </c>
      <c r="G86" t="str">
        <f>"00210457"</f>
        <v>00210457</v>
      </c>
      <c r="H86">
        <v>550</v>
      </c>
      <c r="I86">
        <v>150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1</v>
      </c>
      <c r="AA86">
        <v>0</v>
      </c>
      <c r="AB86">
        <v>0</v>
      </c>
      <c r="AC86">
        <v>0</v>
      </c>
      <c r="AD86">
        <v>1558</v>
      </c>
    </row>
    <row r="87" spans="1:30" x14ac:dyDescent="0.25">
      <c r="H87" t="s">
        <v>245</v>
      </c>
    </row>
    <row r="88" spans="1:30" x14ac:dyDescent="0.25">
      <c r="A88">
        <v>41</v>
      </c>
      <c r="B88">
        <v>5072</v>
      </c>
      <c r="C88" t="s">
        <v>246</v>
      </c>
      <c r="D88" t="s">
        <v>247</v>
      </c>
      <c r="E88" t="s">
        <v>248</v>
      </c>
      <c r="F88" t="s">
        <v>249</v>
      </c>
      <c r="G88" t="str">
        <f>"201409000191"</f>
        <v>201409000191</v>
      </c>
      <c r="H88" t="s">
        <v>250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70</v>
      </c>
      <c r="Q88">
        <v>0</v>
      </c>
      <c r="R88">
        <v>0</v>
      </c>
      <c r="S88">
        <v>0</v>
      </c>
      <c r="T88">
        <v>0</v>
      </c>
      <c r="U88">
        <v>0</v>
      </c>
      <c r="V88">
        <v>51</v>
      </c>
      <c r="W88">
        <v>357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251</v>
      </c>
    </row>
    <row r="89" spans="1:30" x14ac:dyDescent="0.25">
      <c r="H89" t="s">
        <v>252</v>
      </c>
    </row>
    <row r="90" spans="1:30" x14ac:dyDescent="0.25">
      <c r="A90">
        <v>42</v>
      </c>
      <c r="B90">
        <v>4054</v>
      </c>
      <c r="C90" t="s">
        <v>253</v>
      </c>
      <c r="D90" t="s">
        <v>95</v>
      </c>
      <c r="E90" t="s">
        <v>52</v>
      </c>
      <c r="F90" t="s">
        <v>254</v>
      </c>
      <c r="G90" t="str">
        <f>"201004000176"</f>
        <v>201004000176</v>
      </c>
      <c r="H90" t="s">
        <v>255</v>
      </c>
      <c r="I90">
        <v>0</v>
      </c>
      <c r="J90">
        <v>0</v>
      </c>
      <c r="K90">
        <v>0</v>
      </c>
      <c r="L90">
        <v>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68</v>
      </c>
      <c r="W90">
        <v>476</v>
      </c>
      <c r="X90">
        <v>0</v>
      </c>
      <c r="Z90">
        <v>0</v>
      </c>
      <c r="AA90">
        <v>0</v>
      </c>
      <c r="AB90">
        <v>16</v>
      </c>
      <c r="AC90">
        <v>272</v>
      </c>
      <c r="AD90" t="s">
        <v>256</v>
      </c>
    </row>
    <row r="91" spans="1:30" x14ac:dyDescent="0.25">
      <c r="H91" t="s">
        <v>257</v>
      </c>
    </row>
    <row r="92" spans="1:30" x14ac:dyDescent="0.25">
      <c r="A92">
        <v>43</v>
      </c>
      <c r="B92">
        <v>5308</v>
      </c>
      <c r="C92" t="s">
        <v>258</v>
      </c>
      <c r="D92" t="s">
        <v>58</v>
      </c>
      <c r="E92" t="s">
        <v>65</v>
      </c>
      <c r="F92" t="s">
        <v>259</v>
      </c>
      <c r="G92" t="str">
        <f>"201402011119"</f>
        <v>201402011119</v>
      </c>
      <c r="H92" t="s">
        <v>260</v>
      </c>
      <c r="I92">
        <v>0</v>
      </c>
      <c r="J92">
        <v>0</v>
      </c>
      <c r="K92">
        <v>0</v>
      </c>
      <c r="L92">
        <v>200</v>
      </c>
      <c r="M92">
        <v>30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54</v>
      </c>
      <c r="W92">
        <v>378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261</v>
      </c>
    </row>
    <row r="93" spans="1:30" x14ac:dyDescent="0.25">
      <c r="H93" t="s">
        <v>262</v>
      </c>
    </row>
    <row r="94" spans="1:30" x14ac:dyDescent="0.25">
      <c r="A94">
        <v>44</v>
      </c>
      <c r="B94">
        <v>2899</v>
      </c>
      <c r="C94" t="s">
        <v>263</v>
      </c>
      <c r="D94" t="s">
        <v>27</v>
      </c>
      <c r="E94" t="s">
        <v>65</v>
      </c>
      <c r="F94" t="s">
        <v>264</v>
      </c>
      <c r="G94" t="str">
        <f>"201512005419"</f>
        <v>201512005419</v>
      </c>
      <c r="H94" t="s">
        <v>47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55</v>
      </c>
      <c r="W94">
        <v>385</v>
      </c>
      <c r="X94">
        <v>0</v>
      </c>
      <c r="Z94">
        <v>0</v>
      </c>
      <c r="AA94">
        <v>0</v>
      </c>
      <c r="AB94">
        <v>8</v>
      </c>
      <c r="AC94">
        <v>136</v>
      </c>
      <c r="AD94" t="s">
        <v>265</v>
      </c>
    </row>
    <row r="95" spans="1:30" x14ac:dyDescent="0.25">
      <c r="H95" t="s">
        <v>266</v>
      </c>
    </row>
    <row r="96" spans="1:30" x14ac:dyDescent="0.25">
      <c r="A96">
        <v>45</v>
      </c>
      <c r="B96">
        <v>4656</v>
      </c>
      <c r="C96" t="s">
        <v>267</v>
      </c>
      <c r="D96" t="s">
        <v>204</v>
      </c>
      <c r="E96" t="s">
        <v>65</v>
      </c>
      <c r="F96" t="s">
        <v>268</v>
      </c>
      <c r="G96" t="str">
        <f>"201409002331"</f>
        <v>201409002331</v>
      </c>
      <c r="H96" t="s">
        <v>116</v>
      </c>
      <c r="I96">
        <v>0</v>
      </c>
      <c r="J96">
        <v>0</v>
      </c>
      <c r="K96">
        <v>0</v>
      </c>
      <c r="L96">
        <v>200</v>
      </c>
      <c r="M96">
        <v>0</v>
      </c>
      <c r="N96">
        <v>50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68</v>
      </c>
      <c r="W96">
        <v>476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269</v>
      </c>
    </row>
    <row r="97" spans="1:30" x14ac:dyDescent="0.25">
      <c r="H97" t="s">
        <v>270</v>
      </c>
    </row>
    <row r="98" spans="1:30" x14ac:dyDescent="0.25">
      <c r="A98">
        <v>46</v>
      </c>
      <c r="B98">
        <v>4680</v>
      </c>
      <c r="C98" t="s">
        <v>271</v>
      </c>
      <c r="D98" t="s">
        <v>272</v>
      </c>
      <c r="E98" t="s">
        <v>15</v>
      </c>
      <c r="F98" t="s">
        <v>273</v>
      </c>
      <c r="G98" t="str">
        <f>"201407000066"</f>
        <v>201407000066</v>
      </c>
      <c r="H98" t="s">
        <v>274</v>
      </c>
      <c r="I98">
        <v>0</v>
      </c>
      <c r="J98">
        <v>0</v>
      </c>
      <c r="K98">
        <v>0</v>
      </c>
      <c r="L98">
        <v>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80</v>
      </c>
      <c r="W98">
        <v>560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275</v>
      </c>
    </row>
    <row r="99" spans="1:30" x14ac:dyDescent="0.25">
      <c r="H99" t="s">
        <v>276</v>
      </c>
    </row>
    <row r="100" spans="1:30" x14ac:dyDescent="0.25">
      <c r="A100">
        <v>47</v>
      </c>
      <c r="B100">
        <v>3006</v>
      </c>
      <c r="C100" t="s">
        <v>277</v>
      </c>
      <c r="D100" t="s">
        <v>20</v>
      </c>
      <c r="E100" t="s">
        <v>27</v>
      </c>
      <c r="F100" t="s">
        <v>278</v>
      </c>
      <c r="G100" t="str">
        <f>"201410004325"</f>
        <v>201410004325</v>
      </c>
      <c r="H100" t="s">
        <v>279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0</v>
      </c>
      <c r="P100">
        <v>30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280</v>
      </c>
    </row>
    <row r="101" spans="1:30" x14ac:dyDescent="0.25">
      <c r="H101" t="s">
        <v>281</v>
      </c>
    </row>
    <row r="102" spans="1:30" x14ac:dyDescent="0.25">
      <c r="A102">
        <v>48</v>
      </c>
      <c r="B102">
        <v>4864</v>
      </c>
      <c r="C102" t="s">
        <v>282</v>
      </c>
      <c r="D102" t="s">
        <v>65</v>
      </c>
      <c r="E102" t="s">
        <v>168</v>
      </c>
      <c r="F102" t="s">
        <v>283</v>
      </c>
      <c r="G102" t="str">
        <f>"201409002649"</f>
        <v>201409002649</v>
      </c>
      <c r="H102" t="s">
        <v>194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284</v>
      </c>
    </row>
    <row r="103" spans="1:30" x14ac:dyDescent="0.25">
      <c r="H103" t="s">
        <v>285</v>
      </c>
    </row>
    <row r="104" spans="1:30" x14ac:dyDescent="0.25">
      <c r="A104">
        <v>49</v>
      </c>
      <c r="B104">
        <v>2999</v>
      </c>
      <c r="C104" t="s">
        <v>286</v>
      </c>
      <c r="D104" t="s">
        <v>287</v>
      </c>
      <c r="E104" t="s">
        <v>59</v>
      </c>
      <c r="F104" t="s">
        <v>288</v>
      </c>
      <c r="G104" t="str">
        <f>"201406014201"</f>
        <v>201406014201</v>
      </c>
      <c r="H104" t="s">
        <v>289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70</v>
      </c>
      <c r="O104">
        <v>30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290</v>
      </c>
    </row>
    <row r="105" spans="1:30" x14ac:dyDescent="0.25">
      <c r="H105" t="s">
        <v>291</v>
      </c>
    </row>
    <row r="106" spans="1:30" x14ac:dyDescent="0.25">
      <c r="A106">
        <v>50</v>
      </c>
      <c r="B106">
        <v>3940</v>
      </c>
      <c r="C106" t="s">
        <v>292</v>
      </c>
      <c r="D106" t="s">
        <v>293</v>
      </c>
      <c r="E106" t="s">
        <v>14</v>
      </c>
      <c r="F106" t="s">
        <v>294</v>
      </c>
      <c r="G106" t="str">
        <f>"200712002195"</f>
        <v>200712002195</v>
      </c>
      <c r="H106" t="s">
        <v>295</v>
      </c>
      <c r="I106">
        <v>0</v>
      </c>
      <c r="J106">
        <v>0</v>
      </c>
      <c r="K106">
        <v>0</v>
      </c>
      <c r="L106">
        <v>0</v>
      </c>
      <c r="M106">
        <v>100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296</v>
      </c>
    </row>
    <row r="107" spans="1:30" x14ac:dyDescent="0.25">
      <c r="H107" t="s">
        <v>297</v>
      </c>
    </row>
    <row r="108" spans="1:30" x14ac:dyDescent="0.25">
      <c r="A108">
        <v>51</v>
      </c>
      <c r="B108">
        <v>2787</v>
      </c>
      <c r="C108" t="s">
        <v>298</v>
      </c>
      <c r="D108" t="s">
        <v>59</v>
      </c>
      <c r="E108" t="s">
        <v>299</v>
      </c>
      <c r="F108" t="s">
        <v>300</v>
      </c>
      <c r="G108" t="str">
        <f>"201409001421"</f>
        <v>201409001421</v>
      </c>
      <c r="H108">
        <v>550</v>
      </c>
      <c r="I108">
        <v>0</v>
      </c>
      <c r="J108">
        <v>0</v>
      </c>
      <c r="K108">
        <v>200</v>
      </c>
      <c r="L108">
        <v>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28</v>
      </c>
      <c r="W108">
        <v>196</v>
      </c>
      <c r="X108">
        <v>0</v>
      </c>
      <c r="Z108">
        <v>0</v>
      </c>
      <c r="AA108">
        <v>0</v>
      </c>
      <c r="AB108">
        <v>24</v>
      </c>
      <c r="AC108">
        <v>408</v>
      </c>
      <c r="AD108">
        <v>1424</v>
      </c>
    </row>
    <row r="109" spans="1:30" x14ac:dyDescent="0.25">
      <c r="H109" t="s">
        <v>301</v>
      </c>
    </row>
    <row r="110" spans="1:30" x14ac:dyDescent="0.25">
      <c r="A110">
        <v>52</v>
      </c>
      <c r="B110">
        <v>4197</v>
      </c>
      <c r="C110" t="s">
        <v>302</v>
      </c>
      <c r="D110" t="s">
        <v>303</v>
      </c>
      <c r="E110" t="s">
        <v>52</v>
      </c>
      <c r="F110" t="s">
        <v>304</v>
      </c>
      <c r="G110" t="str">
        <f>"00348395"</f>
        <v>00348395</v>
      </c>
      <c r="H110" t="s">
        <v>305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50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72</v>
      </c>
      <c r="W110">
        <v>504</v>
      </c>
      <c r="X110">
        <v>0</v>
      </c>
      <c r="Z110">
        <v>0</v>
      </c>
      <c r="AA110">
        <v>0</v>
      </c>
      <c r="AB110">
        <v>12</v>
      </c>
      <c r="AC110">
        <v>204</v>
      </c>
      <c r="AD110" t="s">
        <v>306</v>
      </c>
    </row>
    <row r="111" spans="1:30" x14ac:dyDescent="0.25">
      <c r="H111">
        <v>1020</v>
      </c>
    </row>
    <row r="112" spans="1:30" x14ac:dyDescent="0.25">
      <c r="A112">
        <v>53</v>
      </c>
      <c r="B112">
        <v>3981</v>
      </c>
      <c r="C112" t="s">
        <v>307</v>
      </c>
      <c r="D112" t="s">
        <v>120</v>
      </c>
      <c r="E112" t="s">
        <v>20</v>
      </c>
      <c r="F112" t="s">
        <v>308</v>
      </c>
      <c r="G112" t="str">
        <f>"201409000338"</f>
        <v>201409000338</v>
      </c>
      <c r="H112" t="s">
        <v>309</v>
      </c>
      <c r="I112">
        <v>0</v>
      </c>
      <c r="J112">
        <v>0</v>
      </c>
      <c r="K112">
        <v>0</v>
      </c>
      <c r="L112">
        <v>0</v>
      </c>
      <c r="M112">
        <v>100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72</v>
      </c>
      <c r="W112">
        <v>504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310</v>
      </c>
    </row>
    <row r="113" spans="1:30" x14ac:dyDescent="0.25">
      <c r="H113" t="s">
        <v>311</v>
      </c>
    </row>
    <row r="114" spans="1:30" x14ac:dyDescent="0.25">
      <c r="A114">
        <v>54</v>
      </c>
      <c r="B114">
        <v>2882</v>
      </c>
      <c r="C114" t="s">
        <v>312</v>
      </c>
      <c r="D114" t="s">
        <v>20</v>
      </c>
      <c r="E114" t="s">
        <v>20</v>
      </c>
      <c r="F114" t="s">
        <v>313</v>
      </c>
      <c r="G114" t="str">
        <f>"200806000073"</f>
        <v>200806000073</v>
      </c>
      <c r="H114" t="s">
        <v>314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315</v>
      </c>
    </row>
    <row r="115" spans="1:30" x14ac:dyDescent="0.25">
      <c r="H115" t="s">
        <v>316</v>
      </c>
    </row>
    <row r="116" spans="1:30" x14ac:dyDescent="0.25">
      <c r="A116">
        <v>55</v>
      </c>
      <c r="B116">
        <v>2444</v>
      </c>
      <c r="C116" t="s">
        <v>317</v>
      </c>
      <c r="D116" t="s">
        <v>26</v>
      </c>
      <c r="E116" t="s">
        <v>65</v>
      </c>
      <c r="F116" t="s">
        <v>318</v>
      </c>
      <c r="G116" t="str">
        <f>"201101000012"</f>
        <v>201101000012</v>
      </c>
      <c r="H116" t="s">
        <v>319</v>
      </c>
      <c r="I116">
        <v>0</v>
      </c>
      <c r="J116">
        <v>0</v>
      </c>
      <c r="K116">
        <v>0</v>
      </c>
      <c r="L116">
        <v>0</v>
      </c>
      <c r="M116">
        <v>100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48</v>
      </c>
      <c r="W116">
        <v>336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320</v>
      </c>
    </row>
    <row r="117" spans="1:30" x14ac:dyDescent="0.25">
      <c r="H117" t="s">
        <v>321</v>
      </c>
    </row>
    <row r="118" spans="1:30" x14ac:dyDescent="0.25">
      <c r="A118">
        <v>56</v>
      </c>
      <c r="B118">
        <v>1993</v>
      </c>
      <c r="C118" t="s">
        <v>322</v>
      </c>
      <c r="D118" t="s">
        <v>155</v>
      </c>
      <c r="E118" t="s">
        <v>323</v>
      </c>
      <c r="F118" t="s">
        <v>324</v>
      </c>
      <c r="G118" t="str">
        <f>"201504002355"</f>
        <v>201504002355</v>
      </c>
      <c r="H118" t="s">
        <v>325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76</v>
      </c>
      <c r="W118">
        <v>532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326</v>
      </c>
    </row>
    <row r="119" spans="1:30" x14ac:dyDescent="0.25">
      <c r="H119" t="s">
        <v>327</v>
      </c>
    </row>
    <row r="120" spans="1:30" x14ac:dyDescent="0.25">
      <c r="A120">
        <v>57</v>
      </c>
      <c r="B120">
        <v>4605</v>
      </c>
      <c r="C120" t="s">
        <v>328</v>
      </c>
      <c r="D120" t="s">
        <v>329</v>
      </c>
      <c r="E120" t="s">
        <v>231</v>
      </c>
      <c r="F120" t="s">
        <v>330</v>
      </c>
      <c r="G120" t="str">
        <f>"00360178"</f>
        <v>00360178</v>
      </c>
      <c r="H120" t="s">
        <v>331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50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76</v>
      </c>
      <c r="W120">
        <v>532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332</v>
      </c>
    </row>
    <row r="121" spans="1:30" x14ac:dyDescent="0.25">
      <c r="H121" t="s">
        <v>333</v>
      </c>
    </row>
    <row r="122" spans="1:30" x14ac:dyDescent="0.25">
      <c r="A122">
        <v>58</v>
      </c>
      <c r="B122">
        <v>4731</v>
      </c>
      <c r="C122" t="s">
        <v>334</v>
      </c>
      <c r="D122" t="s">
        <v>15</v>
      </c>
      <c r="E122" t="s">
        <v>52</v>
      </c>
      <c r="F122" t="s">
        <v>335</v>
      </c>
      <c r="G122" t="str">
        <f>"00012359"</f>
        <v>00012359</v>
      </c>
      <c r="H122" t="s">
        <v>336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337</v>
      </c>
    </row>
    <row r="123" spans="1:30" x14ac:dyDescent="0.25">
      <c r="H123" t="s">
        <v>338</v>
      </c>
    </row>
    <row r="124" spans="1:30" x14ac:dyDescent="0.25">
      <c r="A124">
        <v>59</v>
      </c>
      <c r="B124">
        <v>3479</v>
      </c>
      <c r="C124" t="s">
        <v>339</v>
      </c>
      <c r="D124" t="s">
        <v>45</v>
      </c>
      <c r="E124" t="s">
        <v>237</v>
      </c>
      <c r="F124" t="s">
        <v>340</v>
      </c>
      <c r="G124" t="str">
        <f>"201410009438"</f>
        <v>201410009438</v>
      </c>
      <c r="H124" t="s">
        <v>331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50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341</v>
      </c>
    </row>
    <row r="125" spans="1:30" x14ac:dyDescent="0.25">
      <c r="H125" t="s">
        <v>342</v>
      </c>
    </row>
    <row r="126" spans="1:30" x14ac:dyDescent="0.25">
      <c r="A126">
        <v>60</v>
      </c>
      <c r="B126">
        <v>682</v>
      </c>
      <c r="C126" t="s">
        <v>343</v>
      </c>
      <c r="D126" t="s">
        <v>344</v>
      </c>
      <c r="E126" t="s">
        <v>51</v>
      </c>
      <c r="F126" t="s">
        <v>345</v>
      </c>
      <c r="G126" t="str">
        <f>"201402006906"</f>
        <v>201402006906</v>
      </c>
      <c r="H126" t="s">
        <v>180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50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346</v>
      </c>
    </row>
    <row r="127" spans="1:30" x14ac:dyDescent="0.25">
      <c r="H127" t="s">
        <v>342</v>
      </c>
    </row>
    <row r="128" spans="1:30" x14ac:dyDescent="0.25">
      <c r="A128">
        <v>61</v>
      </c>
      <c r="B128">
        <v>1706</v>
      </c>
      <c r="C128" t="s">
        <v>347</v>
      </c>
      <c r="D128" t="s">
        <v>15</v>
      </c>
      <c r="E128" t="s">
        <v>27</v>
      </c>
      <c r="F128" t="s">
        <v>348</v>
      </c>
      <c r="G128" t="str">
        <f>"201402010849"</f>
        <v>201402010849</v>
      </c>
      <c r="H128" t="s">
        <v>349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76</v>
      </c>
      <c r="W128">
        <v>532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350</v>
      </c>
    </row>
    <row r="129" spans="1:30" x14ac:dyDescent="0.25">
      <c r="H129" t="s">
        <v>351</v>
      </c>
    </row>
    <row r="130" spans="1:30" x14ac:dyDescent="0.25">
      <c r="A130">
        <v>62</v>
      </c>
      <c r="B130">
        <v>2306</v>
      </c>
      <c r="C130" t="s">
        <v>352</v>
      </c>
      <c r="D130" t="s">
        <v>96</v>
      </c>
      <c r="E130" t="s">
        <v>323</v>
      </c>
      <c r="F130" t="s">
        <v>353</v>
      </c>
      <c r="G130" t="str">
        <f>"201409000690"</f>
        <v>201409000690</v>
      </c>
      <c r="H130" t="s">
        <v>151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76</v>
      </c>
      <c r="W130">
        <v>532</v>
      </c>
      <c r="X130">
        <v>0</v>
      </c>
      <c r="Z130">
        <v>1</v>
      </c>
      <c r="AA130">
        <v>0</v>
      </c>
      <c r="AB130">
        <v>4</v>
      </c>
      <c r="AC130">
        <v>68</v>
      </c>
      <c r="AD130" t="s">
        <v>354</v>
      </c>
    </row>
    <row r="131" spans="1:30" x14ac:dyDescent="0.25">
      <c r="H131" t="s">
        <v>355</v>
      </c>
    </row>
    <row r="132" spans="1:30" x14ac:dyDescent="0.25">
      <c r="A132">
        <v>63</v>
      </c>
      <c r="B132">
        <v>4445</v>
      </c>
      <c r="C132" t="s">
        <v>356</v>
      </c>
      <c r="D132" t="s">
        <v>26</v>
      </c>
      <c r="E132" t="s">
        <v>95</v>
      </c>
      <c r="F132" t="s">
        <v>357</v>
      </c>
      <c r="G132" t="str">
        <f>"00286278"</f>
        <v>00286278</v>
      </c>
      <c r="H132" t="s">
        <v>211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358</v>
      </c>
    </row>
    <row r="133" spans="1:30" x14ac:dyDescent="0.25">
      <c r="H133" t="s">
        <v>359</v>
      </c>
    </row>
    <row r="134" spans="1:30" x14ac:dyDescent="0.25">
      <c r="A134">
        <v>64</v>
      </c>
      <c r="B134">
        <v>2508</v>
      </c>
      <c r="C134" t="s">
        <v>360</v>
      </c>
      <c r="D134" t="s">
        <v>65</v>
      </c>
      <c r="E134" t="s">
        <v>15</v>
      </c>
      <c r="F134" t="s">
        <v>361</v>
      </c>
      <c r="G134" t="str">
        <f>"201409004285"</f>
        <v>201409004285</v>
      </c>
      <c r="H134" t="s">
        <v>362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363</v>
      </c>
    </row>
    <row r="135" spans="1:30" x14ac:dyDescent="0.25">
      <c r="H135" t="s">
        <v>364</v>
      </c>
    </row>
    <row r="136" spans="1:30" x14ac:dyDescent="0.25">
      <c r="A136">
        <v>65</v>
      </c>
      <c r="B136">
        <v>728</v>
      </c>
      <c r="C136" t="s">
        <v>365</v>
      </c>
      <c r="D136" t="s">
        <v>65</v>
      </c>
      <c r="E136" t="s">
        <v>15</v>
      </c>
      <c r="F136" t="s">
        <v>366</v>
      </c>
      <c r="G136" t="str">
        <f>"201402012023"</f>
        <v>201402012023</v>
      </c>
      <c r="H136" t="s">
        <v>367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76</v>
      </c>
      <c r="W136">
        <v>532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368</v>
      </c>
    </row>
    <row r="137" spans="1:30" x14ac:dyDescent="0.25">
      <c r="H137" t="s">
        <v>369</v>
      </c>
    </row>
    <row r="138" spans="1:30" x14ac:dyDescent="0.25">
      <c r="A138">
        <v>66</v>
      </c>
      <c r="B138">
        <v>4251</v>
      </c>
      <c r="C138" t="s">
        <v>370</v>
      </c>
      <c r="D138" t="s">
        <v>371</v>
      </c>
      <c r="E138" t="s">
        <v>372</v>
      </c>
      <c r="F138" t="s">
        <v>373</v>
      </c>
      <c r="G138" t="str">
        <f>"201410010782"</f>
        <v>201410010782</v>
      </c>
      <c r="H138" t="s">
        <v>374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76</v>
      </c>
      <c r="W138">
        <v>532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375</v>
      </c>
    </row>
    <row r="139" spans="1:30" x14ac:dyDescent="0.25">
      <c r="H139" t="s">
        <v>376</v>
      </c>
    </row>
    <row r="140" spans="1:30" x14ac:dyDescent="0.25">
      <c r="A140">
        <v>67</v>
      </c>
      <c r="B140">
        <v>2769</v>
      </c>
      <c r="C140" t="s">
        <v>377</v>
      </c>
      <c r="D140" t="s">
        <v>65</v>
      </c>
      <c r="E140" t="s">
        <v>27</v>
      </c>
      <c r="F140" t="s">
        <v>378</v>
      </c>
      <c r="G140" t="str">
        <f>"00369020"</f>
        <v>00369020</v>
      </c>
      <c r="H140" t="s">
        <v>379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380</v>
      </c>
    </row>
    <row r="141" spans="1:30" x14ac:dyDescent="0.25">
      <c r="H141" t="s">
        <v>342</v>
      </c>
    </row>
    <row r="142" spans="1:30" x14ac:dyDescent="0.25">
      <c r="A142">
        <v>68</v>
      </c>
      <c r="B142">
        <v>3589</v>
      </c>
      <c r="C142" t="s">
        <v>381</v>
      </c>
      <c r="D142" t="s">
        <v>26</v>
      </c>
      <c r="E142" t="s">
        <v>65</v>
      </c>
      <c r="F142" t="s">
        <v>382</v>
      </c>
      <c r="G142" t="str">
        <f>"00341085"</f>
        <v>00341085</v>
      </c>
      <c r="H142" t="s">
        <v>383</v>
      </c>
      <c r="I142">
        <v>0</v>
      </c>
      <c r="J142">
        <v>0</v>
      </c>
      <c r="K142">
        <v>0</v>
      </c>
      <c r="L142">
        <v>0</v>
      </c>
      <c r="M142">
        <v>100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384</v>
      </c>
    </row>
    <row r="143" spans="1:30" x14ac:dyDescent="0.25">
      <c r="H143" t="s">
        <v>385</v>
      </c>
    </row>
    <row r="144" spans="1:30" x14ac:dyDescent="0.25">
      <c r="A144">
        <v>69</v>
      </c>
      <c r="B144">
        <v>4683</v>
      </c>
      <c r="C144" t="s">
        <v>386</v>
      </c>
      <c r="D144" t="s">
        <v>77</v>
      </c>
      <c r="E144" t="s">
        <v>20</v>
      </c>
      <c r="F144" t="s">
        <v>387</v>
      </c>
      <c r="G144" t="str">
        <f>"201410000502"</f>
        <v>201410000502</v>
      </c>
      <c r="H144" t="s">
        <v>86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30</v>
      </c>
      <c r="S144">
        <v>0</v>
      </c>
      <c r="T144">
        <v>0</v>
      </c>
      <c r="U144">
        <v>0</v>
      </c>
      <c r="V144">
        <v>64</v>
      </c>
      <c r="W144">
        <v>448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388</v>
      </c>
    </row>
    <row r="145" spans="1:30" x14ac:dyDescent="0.25">
      <c r="H145" t="s">
        <v>389</v>
      </c>
    </row>
    <row r="146" spans="1:30" x14ac:dyDescent="0.25">
      <c r="A146">
        <v>70</v>
      </c>
      <c r="B146">
        <v>2127</v>
      </c>
      <c r="C146" t="s">
        <v>390</v>
      </c>
      <c r="D146" t="s">
        <v>59</v>
      </c>
      <c r="E146" t="s">
        <v>20</v>
      </c>
      <c r="F146" t="s">
        <v>391</v>
      </c>
      <c r="G146" t="str">
        <f>"201409000912"</f>
        <v>201409000912</v>
      </c>
      <c r="H146" t="s">
        <v>392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393</v>
      </c>
    </row>
    <row r="147" spans="1:30" x14ac:dyDescent="0.25">
      <c r="H147" t="s">
        <v>394</v>
      </c>
    </row>
    <row r="148" spans="1:30" x14ac:dyDescent="0.25">
      <c r="A148">
        <v>71</v>
      </c>
      <c r="B148">
        <v>4358</v>
      </c>
      <c r="C148" t="s">
        <v>395</v>
      </c>
      <c r="D148" t="s">
        <v>20</v>
      </c>
      <c r="E148" t="s">
        <v>58</v>
      </c>
      <c r="F148" t="s">
        <v>396</v>
      </c>
      <c r="G148" t="str">
        <f>"201410006248"</f>
        <v>201410006248</v>
      </c>
      <c r="H148" t="s">
        <v>397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56</v>
      </c>
      <c r="W148">
        <v>392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398</v>
      </c>
    </row>
    <row r="149" spans="1:30" x14ac:dyDescent="0.25">
      <c r="H149" t="s">
        <v>399</v>
      </c>
    </row>
    <row r="150" spans="1:30" x14ac:dyDescent="0.25">
      <c r="A150">
        <v>72</v>
      </c>
      <c r="B150">
        <v>831</v>
      </c>
      <c r="C150" t="s">
        <v>400</v>
      </c>
      <c r="D150" t="s">
        <v>401</v>
      </c>
      <c r="E150" t="s">
        <v>27</v>
      </c>
      <c r="F150" t="s">
        <v>402</v>
      </c>
      <c r="G150" t="str">
        <f>"201410011264"</f>
        <v>201410011264</v>
      </c>
      <c r="H150" t="s">
        <v>54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36</v>
      </c>
      <c r="W150">
        <v>252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403</v>
      </c>
    </row>
    <row r="151" spans="1:30" x14ac:dyDescent="0.25">
      <c r="H151" t="s">
        <v>404</v>
      </c>
    </row>
    <row r="152" spans="1:30" x14ac:dyDescent="0.25">
      <c r="A152">
        <v>73</v>
      </c>
      <c r="B152">
        <v>1694</v>
      </c>
      <c r="C152" t="s">
        <v>405</v>
      </c>
      <c r="D152" t="s">
        <v>20</v>
      </c>
      <c r="E152" t="s">
        <v>406</v>
      </c>
      <c r="F152" t="s">
        <v>407</v>
      </c>
      <c r="G152" t="str">
        <f>"201504001923"</f>
        <v>201504001923</v>
      </c>
      <c r="H152" t="s">
        <v>408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30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32</v>
      </c>
      <c r="W152">
        <v>224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409</v>
      </c>
    </row>
    <row r="153" spans="1:30" x14ac:dyDescent="0.25">
      <c r="H153" t="s">
        <v>410</v>
      </c>
    </row>
    <row r="154" spans="1:30" x14ac:dyDescent="0.25">
      <c r="A154">
        <v>74</v>
      </c>
      <c r="B154">
        <v>3998</v>
      </c>
      <c r="C154" t="s">
        <v>411</v>
      </c>
      <c r="D154" t="s">
        <v>95</v>
      </c>
      <c r="E154" t="s">
        <v>412</v>
      </c>
      <c r="F154" t="s">
        <v>413</v>
      </c>
      <c r="G154" t="str">
        <f>"00138032"</f>
        <v>00138032</v>
      </c>
      <c r="H154" t="s">
        <v>414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2</v>
      </c>
      <c r="W154">
        <v>14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415</v>
      </c>
    </row>
    <row r="155" spans="1:30" x14ac:dyDescent="0.25">
      <c r="H155" t="s">
        <v>416</v>
      </c>
    </row>
    <row r="156" spans="1:30" x14ac:dyDescent="0.25">
      <c r="A156">
        <v>75</v>
      </c>
      <c r="B156">
        <v>2709</v>
      </c>
      <c r="C156" t="s">
        <v>417</v>
      </c>
      <c r="D156" t="s">
        <v>84</v>
      </c>
      <c r="E156" t="s">
        <v>293</v>
      </c>
      <c r="F156" t="s">
        <v>418</v>
      </c>
      <c r="G156" t="str">
        <f>"201409000455"</f>
        <v>201409000455</v>
      </c>
      <c r="H156" t="s">
        <v>86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30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27</v>
      </c>
      <c r="W156">
        <v>189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419</v>
      </c>
    </row>
    <row r="157" spans="1:30" x14ac:dyDescent="0.25">
      <c r="H157" t="s">
        <v>420</v>
      </c>
    </row>
    <row r="158" spans="1:30" x14ac:dyDescent="0.25">
      <c r="A158">
        <v>76</v>
      </c>
      <c r="B158">
        <v>16</v>
      </c>
      <c r="C158" t="s">
        <v>421</v>
      </c>
      <c r="D158" t="s">
        <v>20</v>
      </c>
      <c r="E158" t="s">
        <v>65</v>
      </c>
      <c r="F158" t="s">
        <v>422</v>
      </c>
      <c r="G158" t="str">
        <f>"201409002854"</f>
        <v>201409002854</v>
      </c>
      <c r="H158" t="s">
        <v>423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424</v>
      </c>
    </row>
    <row r="159" spans="1:30" x14ac:dyDescent="0.25">
      <c r="H159" t="s">
        <v>416</v>
      </c>
    </row>
    <row r="160" spans="1:30" x14ac:dyDescent="0.25">
      <c r="A160">
        <v>77</v>
      </c>
      <c r="B160">
        <v>2966</v>
      </c>
      <c r="C160" t="s">
        <v>425</v>
      </c>
      <c r="D160" t="s">
        <v>426</v>
      </c>
      <c r="E160" t="s">
        <v>427</v>
      </c>
      <c r="F160" t="s">
        <v>428</v>
      </c>
      <c r="G160" t="str">
        <f>"00364206"</f>
        <v>00364206</v>
      </c>
      <c r="H160" t="s">
        <v>429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50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28</v>
      </c>
      <c r="W160">
        <v>196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430</v>
      </c>
    </row>
    <row r="161" spans="1:30" x14ac:dyDescent="0.25">
      <c r="H161" t="s">
        <v>431</v>
      </c>
    </row>
    <row r="162" spans="1:30" x14ac:dyDescent="0.25">
      <c r="A162">
        <v>78</v>
      </c>
      <c r="B162">
        <v>1081</v>
      </c>
      <c r="C162" t="s">
        <v>432</v>
      </c>
      <c r="D162" t="s">
        <v>433</v>
      </c>
      <c r="E162" t="s">
        <v>237</v>
      </c>
      <c r="F162" t="s">
        <v>434</v>
      </c>
      <c r="G162" t="str">
        <f>"201410010803"</f>
        <v>201410010803</v>
      </c>
      <c r="H162" t="s">
        <v>435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70</v>
      </c>
      <c r="O162">
        <v>0</v>
      </c>
      <c r="P162">
        <v>30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55</v>
      </c>
      <c r="W162">
        <v>385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436</v>
      </c>
    </row>
    <row r="163" spans="1:30" x14ac:dyDescent="0.25">
      <c r="H163" t="s">
        <v>437</v>
      </c>
    </row>
    <row r="164" spans="1:30" x14ac:dyDescent="0.25">
      <c r="A164">
        <v>79</v>
      </c>
      <c r="B164">
        <v>5216</v>
      </c>
      <c r="C164" t="s">
        <v>438</v>
      </c>
      <c r="D164" t="s">
        <v>439</v>
      </c>
      <c r="E164" t="s">
        <v>178</v>
      </c>
      <c r="F164" t="s">
        <v>440</v>
      </c>
      <c r="G164" t="str">
        <f>"201410004156"</f>
        <v>201410004156</v>
      </c>
      <c r="H164" t="s">
        <v>163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59</v>
      </c>
      <c r="W164">
        <v>413</v>
      </c>
      <c r="X164">
        <v>0</v>
      </c>
      <c r="Z164">
        <v>1</v>
      </c>
      <c r="AA164">
        <v>0</v>
      </c>
      <c r="AB164">
        <v>0</v>
      </c>
      <c r="AC164">
        <v>0</v>
      </c>
      <c r="AD164" t="s">
        <v>441</v>
      </c>
    </row>
    <row r="165" spans="1:30" x14ac:dyDescent="0.25">
      <c r="H165" t="s">
        <v>442</v>
      </c>
    </row>
    <row r="166" spans="1:30" x14ac:dyDescent="0.25">
      <c r="A166">
        <v>80</v>
      </c>
      <c r="B166">
        <v>3823</v>
      </c>
      <c r="C166" t="s">
        <v>443</v>
      </c>
      <c r="D166" t="s">
        <v>20</v>
      </c>
      <c r="E166" t="s">
        <v>15</v>
      </c>
      <c r="F166" t="s">
        <v>444</v>
      </c>
      <c r="G166" t="str">
        <f>"201410001566"</f>
        <v>201410001566</v>
      </c>
      <c r="H166" t="s">
        <v>367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0</v>
      </c>
      <c r="P166">
        <v>50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44</v>
      </c>
      <c r="W166">
        <v>308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445</v>
      </c>
    </row>
    <row r="167" spans="1:30" x14ac:dyDescent="0.25">
      <c r="H167" t="s">
        <v>446</v>
      </c>
    </row>
    <row r="168" spans="1:30" x14ac:dyDescent="0.25">
      <c r="A168">
        <v>81</v>
      </c>
      <c r="B168">
        <v>5035</v>
      </c>
      <c r="C168" t="s">
        <v>447</v>
      </c>
      <c r="D168" t="s">
        <v>126</v>
      </c>
      <c r="E168" t="s">
        <v>15</v>
      </c>
      <c r="F168" t="s">
        <v>448</v>
      </c>
      <c r="G168" t="str">
        <f>"201402006897"</f>
        <v>201402006897</v>
      </c>
      <c r="H168" t="s">
        <v>133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56</v>
      </c>
      <c r="W168">
        <v>392</v>
      </c>
      <c r="X168">
        <v>0</v>
      </c>
      <c r="Z168">
        <v>1</v>
      </c>
      <c r="AA168">
        <v>0</v>
      </c>
      <c r="AB168">
        <v>0</v>
      </c>
      <c r="AC168">
        <v>0</v>
      </c>
      <c r="AD168" t="s">
        <v>449</v>
      </c>
    </row>
    <row r="169" spans="1:30" x14ac:dyDescent="0.25">
      <c r="H169" t="s">
        <v>450</v>
      </c>
    </row>
    <row r="170" spans="1:30" x14ac:dyDescent="0.25">
      <c r="A170">
        <v>82</v>
      </c>
      <c r="B170">
        <v>5162</v>
      </c>
      <c r="C170" t="s">
        <v>451</v>
      </c>
      <c r="D170" t="s">
        <v>14</v>
      </c>
      <c r="E170" t="s">
        <v>58</v>
      </c>
      <c r="F170" t="s">
        <v>452</v>
      </c>
      <c r="G170" t="str">
        <f>"201504004146"</f>
        <v>201504004146</v>
      </c>
      <c r="H170" t="s">
        <v>453</v>
      </c>
      <c r="I170">
        <v>0</v>
      </c>
      <c r="J170">
        <v>0</v>
      </c>
      <c r="K170">
        <v>0</v>
      </c>
      <c r="L170">
        <v>0</v>
      </c>
      <c r="M170">
        <v>100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27</v>
      </c>
      <c r="W170">
        <v>189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454</v>
      </c>
    </row>
    <row r="171" spans="1:30" x14ac:dyDescent="0.25">
      <c r="H171" t="s">
        <v>455</v>
      </c>
    </row>
    <row r="172" spans="1:30" x14ac:dyDescent="0.25">
      <c r="A172">
        <v>83</v>
      </c>
      <c r="B172">
        <v>254</v>
      </c>
      <c r="C172" t="s">
        <v>456</v>
      </c>
      <c r="D172" t="s">
        <v>58</v>
      </c>
      <c r="E172" t="s">
        <v>96</v>
      </c>
      <c r="F172" t="s">
        <v>457</v>
      </c>
      <c r="G172" t="str">
        <f>"201402008746"</f>
        <v>201402008746</v>
      </c>
      <c r="H172" t="s">
        <v>458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459</v>
      </c>
    </row>
    <row r="173" spans="1:30" x14ac:dyDescent="0.25">
      <c r="H173" t="s">
        <v>460</v>
      </c>
    </row>
    <row r="174" spans="1:30" x14ac:dyDescent="0.25">
      <c r="A174">
        <v>84</v>
      </c>
      <c r="B174">
        <v>2035</v>
      </c>
      <c r="C174" t="s">
        <v>461</v>
      </c>
      <c r="D174" t="s">
        <v>462</v>
      </c>
      <c r="E174" t="s">
        <v>463</v>
      </c>
      <c r="F174" t="s">
        <v>464</v>
      </c>
      <c r="G174" t="str">
        <f>"201409004426"</f>
        <v>201409004426</v>
      </c>
      <c r="H174" t="s">
        <v>465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50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16</v>
      </c>
      <c r="W174">
        <v>112</v>
      </c>
      <c r="X174">
        <v>0</v>
      </c>
      <c r="Z174">
        <v>0</v>
      </c>
      <c r="AA174">
        <v>0</v>
      </c>
      <c r="AB174">
        <v>13</v>
      </c>
      <c r="AC174">
        <v>221</v>
      </c>
      <c r="AD174" t="s">
        <v>466</v>
      </c>
    </row>
    <row r="175" spans="1:30" x14ac:dyDescent="0.25">
      <c r="H175" t="s">
        <v>467</v>
      </c>
    </row>
    <row r="176" spans="1:30" x14ac:dyDescent="0.25">
      <c r="A176">
        <v>85</v>
      </c>
      <c r="B176">
        <v>1927</v>
      </c>
      <c r="C176" t="s">
        <v>468</v>
      </c>
      <c r="D176" t="s">
        <v>469</v>
      </c>
      <c r="E176" t="s">
        <v>59</v>
      </c>
      <c r="F176" t="s">
        <v>470</v>
      </c>
      <c r="G176" t="str">
        <f>"00119258"</f>
        <v>00119258</v>
      </c>
      <c r="H176" t="s">
        <v>79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36</v>
      </c>
      <c r="W176">
        <v>252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471</v>
      </c>
    </row>
    <row r="177" spans="1:30" x14ac:dyDescent="0.25">
      <c r="H177" t="s">
        <v>472</v>
      </c>
    </row>
    <row r="178" spans="1:30" x14ac:dyDescent="0.25">
      <c r="A178">
        <v>86</v>
      </c>
      <c r="B178">
        <v>3556</v>
      </c>
      <c r="C178" t="s">
        <v>473</v>
      </c>
      <c r="D178" t="s">
        <v>474</v>
      </c>
      <c r="E178" t="s">
        <v>107</v>
      </c>
      <c r="F178" t="s">
        <v>475</v>
      </c>
      <c r="G178" t="str">
        <f>"201410007294"</f>
        <v>201410007294</v>
      </c>
      <c r="H178" t="s">
        <v>476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44</v>
      </c>
      <c r="W178">
        <v>308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477</v>
      </c>
    </row>
    <row r="179" spans="1:30" x14ac:dyDescent="0.25">
      <c r="H179" t="s">
        <v>478</v>
      </c>
    </row>
    <row r="180" spans="1:30" x14ac:dyDescent="0.25">
      <c r="A180">
        <v>87</v>
      </c>
      <c r="B180">
        <v>830</v>
      </c>
      <c r="C180" t="s">
        <v>479</v>
      </c>
      <c r="D180" t="s">
        <v>26</v>
      </c>
      <c r="E180" t="s">
        <v>59</v>
      </c>
      <c r="F180" t="s">
        <v>480</v>
      </c>
      <c r="G180" t="str">
        <f>"201403000151"</f>
        <v>201403000151</v>
      </c>
      <c r="H180">
        <v>803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Z180">
        <v>1</v>
      </c>
      <c r="AA180">
        <v>0</v>
      </c>
      <c r="AB180">
        <v>0</v>
      </c>
      <c r="AC180">
        <v>0</v>
      </c>
      <c r="AD180">
        <v>1073</v>
      </c>
    </row>
    <row r="181" spans="1:30" x14ac:dyDescent="0.25">
      <c r="H181" t="s">
        <v>389</v>
      </c>
    </row>
    <row r="182" spans="1:30" x14ac:dyDescent="0.25">
      <c r="A182">
        <v>88</v>
      </c>
      <c r="B182">
        <v>4316</v>
      </c>
      <c r="C182" t="s">
        <v>481</v>
      </c>
      <c r="D182" t="s">
        <v>231</v>
      </c>
      <c r="E182" t="s">
        <v>20</v>
      </c>
      <c r="F182" t="s">
        <v>482</v>
      </c>
      <c r="G182" t="str">
        <f>"201410000391"</f>
        <v>201410000391</v>
      </c>
      <c r="H182" t="s">
        <v>483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36</v>
      </c>
      <c r="W182">
        <v>252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484</v>
      </c>
    </row>
    <row r="183" spans="1:30" x14ac:dyDescent="0.25">
      <c r="H183" t="s">
        <v>485</v>
      </c>
    </row>
    <row r="184" spans="1:30" x14ac:dyDescent="0.25">
      <c r="A184">
        <v>89</v>
      </c>
      <c r="B184">
        <v>5043</v>
      </c>
      <c r="C184" t="s">
        <v>486</v>
      </c>
      <c r="D184" t="s">
        <v>487</v>
      </c>
      <c r="E184" t="s">
        <v>303</v>
      </c>
      <c r="F184" t="s">
        <v>488</v>
      </c>
      <c r="G184" t="str">
        <f>"201406015496"</f>
        <v>201406015496</v>
      </c>
      <c r="H184" t="s">
        <v>98</v>
      </c>
      <c r="I184">
        <v>0</v>
      </c>
      <c r="J184">
        <v>0</v>
      </c>
      <c r="K184">
        <v>0</v>
      </c>
      <c r="L184">
        <v>0</v>
      </c>
      <c r="M184">
        <v>100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9</v>
      </c>
      <c r="W184">
        <v>63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489</v>
      </c>
    </row>
    <row r="185" spans="1:30" x14ac:dyDescent="0.25">
      <c r="H185" t="s">
        <v>490</v>
      </c>
    </row>
    <row r="186" spans="1:30" x14ac:dyDescent="0.25">
      <c r="A186">
        <v>90</v>
      </c>
      <c r="B186">
        <v>3878</v>
      </c>
      <c r="C186" t="s">
        <v>491</v>
      </c>
      <c r="D186" t="s">
        <v>20</v>
      </c>
      <c r="E186" t="s">
        <v>14</v>
      </c>
      <c r="F186" t="s">
        <v>492</v>
      </c>
      <c r="G186" t="str">
        <f>"00112192"</f>
        <v>00112192</v>
      </c>
      <c r="H186">
        <v>759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</v>
      </c>
      <c r="W186">
        <v>56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885</v>
      </c>
    </row>
    <row r="187" spans="1:30" x14ac:dyDescent="0.25">
      <c r="H187" t="s">
        <v>399</v>
      </c>
    </row>
    <row r="188" spans="1:30" x14ac:dyDescent="0.25">
      <c r="A188">
        <v>91</v>
      </c>
      <c r="B188">
        <v>5249</v>
      </c>
      <c r="C188" t="s">
        <v>493</v>
      </c>
      <c r="D188" t="s">
        <v>15</v>
      </c>
      <c r="E188" t="s">
        <v>365</v>
      </c>
      <c r="F188" t="s">
        <v>494</v>
      </c>
      <c r="G188" t="str">
        <f>"00369285"</f>
        <v>00369285</v>
      </c>
      <c r="H188">
        <v>737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50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857</v>
      </c>
    </row>
    <row r="189" spans="1:30" x14ac:dyDescent="0.25">
      <c r="H189" t="s">
        <v>495</v>
      </c>
    </row>
    <row r="190" spans="1:30" x14ac:dyDescent="0.25">
      <c r="A190">
        <v>92</v>
      </c>
      <c r="B190">
        <v>3134</v>
      </c>
      <c r="C190" t="s">
        <v>496</v>
      </c>
      <c r="D190" t="s">
        <v>497</v>
      </c>
      <c r="E190" t="s">
        <v>178</v>
      </c>
      <c r="F190" t="s">
        <v>498</v>
      </c>
      <c r="G190" t="str">
        <f>"00229778"</f>
        <v>00229778</v>
      </c>
      <c r="H190" t="s">
        <v>499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30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500</v>
      </c>
    </row>
    <row r="191" spans="1:30" x14ac:dyDescent="0.25">
      <c r="H191" t="s">
        <v>501</v>
      </c>
    </row>
    <row r="192" spans="1:30" x14ac:dyDescent="0.25">
      <c r="A192">
        <v>93</v>
      </c>
      <c r="B192">
        <v>1023</v>
      </c>
      <c r="C192" t="s">
        <v>502</v>
      </c>
      <c r="D192" t="s">
        <v>503</v>
      </c>
      <c r="E192" t="s">
        <v>216</v>
      </c>
      <c r="F192" t="s">
        <v>504</v>
      </c>
      <c r="G192" t="str">
        <f>"00300214"</f>
        <v>00300214</v>
      </c>
      <c r="H192" t="s">
        <v>505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50</v>
      </c>
      <c r="O192">
        <v>0</v>
      </c>
      <c r="P192">
        <v>50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506</v>
      </c>
    </row>
    <row r="193" spans="1:30" x14ac:dyDescent="0.25">
      <c r="H193" t="s">
        <v>507</v>
      </c>
    </row>
    <row r="194" spans="1:30" x14ac:dyDescent="0.25">
      <c r="A194">
        <v>94</v>
      </c>
      <c r="B194">
        <v>2187</v>
      </c>
      <c r="C194" t="s">
        <v>508</v>
      </c>
      <c r="D194" t="s">
        <v>59</v>
      </c>
      <c r="E194" t="s">
        <v>15</v>
      </c>
      <c r="F194" t="s">
        <v>509</v>
      </c>
      <c r="G194" t="str">
        <f>"00330329"</f>
        <v>00330329</v>
      </c>
      <c r="H194" t="s">
        <v>510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511</v>
      </c>
    </row>
    <row r="195" spans="1:30" x14ac:dyDescent="0.25">
      <c r="H195" t="s">
        <v>512</v>
      </c>
    </row>
    <row r="196" spans="1:30" x14ac:dyDescent="0.25">
      <c r="A196">
        <v>95</v>
      </c>
      <c r="B196">
        <v>3066</v>
      </c>
      <c r="C196" t="s">
        <v>513</v>
      </c>
      <c r="D196" t="s">
        <v>514</v>
      </c>
      <c r="E196" t="s">
        <v>515</v>
      </c>
      <c r="F196" t="s">
        <v>516</v>
      </c>
      <c r="G196" t="str">
        <f>"201412004370"</f>
        <v>201412004370</v>
      </c>
      <c r="H196" t="s">
        <v>517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518</v>
      </c>
    </row>
    <row r="197" spans="1:30" x14ac:dyDescent="0.25">
      <c r="H197" t="s">
        <v>519</v>
      </c>
    </row>
    <row r="198" spans="1:30" x14ac:dyDescent="0.25">
      <c r="A198">
        <v>96</v>
      </c>
      <c r="B198">
        <v>5227</v>
      </c>
      <c r="C198" t="s">
        <v>520</v>
      </c>
      <c r="D198" t="s">
        <v>27</v>
      </c>
      <c r="E198" t="s">
        <v>20</v>
      </c>
      <c r="F198" t="s">
        <v>521</v>
      </c>
      <c r="G198" t="str">
        <f>"00369161"</f>
        <v>00369161</v>
      </c>
      <c r="H198" t="s">
        <v>522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50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523</v>
      </c>
    </row>
    <row r="199" spans="1:30" x14ac:dyDescent="0.25">
      <c r="H199" t="s">
        <v>524</v>
      </c>
    </row>
    <row r="201" spans="1:30" x14ac:dyDescent="0.25">
      <c r="A201" t="s">
        <v>525</v>
      </c>
    </row>
    <row r="202" spans="1:30" x14ac:dyDescent="0.25">
      <c r="A202" t="s">
        <v>526</v>
      </c>
    </row>
    <row r="203" spans="1:30" x14ac:dyDescent="0.25">
      <c r="A203" t="s">
        <v>527</v>
      </c>
    </row>
    <row r="204" spans="1:30" x14ac:dyDescent="0.25">
      <c r="A204" t="s">
        <v>528</v>
      </c>
    </row>
    <row r="205" spans="1:30" x14ac:dyDescent="0.25">
      <c r="A205" t="s">
        <v>529</v>
      </c>
    </row>
    <row r="206" spans="1:30" x14ac:dyDescent="0.25">
      <c r="A206" t="s">
        <v>530</v>
      </c>
    </row>
    <row r="207" spans="1:30" x14ac:dyDescent="0.25">
      <c r="A207" t="s">
        <v>531</v>
      </c>
    </row>
    <row r="208" spans="1:30" x14ac:dyDescent="0.25">
      <c r="A208" t="s">
        <v>532</v>
      </c>
    </row>
    <row r="209" spans="1:1" x14ac:dyDescent="0.25">
      <c r="A209" t="s">
        <v>533</v>
      </c>
    </row>
    <row r="210" spans="1:1" x14ac:dyDescent="0.25">
      <c r="A210" t="s">
        <v>534</v>
      </c>
    </row>
    <row r="211" spans="1:1" x14ac:dyDescent="0.25">
      <c r="A211" t="s">
        <v>535</v>
      </c>
    </row>
    <row r="212" spans="1:1" x14ac:dyDescent="0.25">
      <c r="A212" t="s">
        <v>536</v>
      </c>
    </row>
    <row r="213" spans="1:1" x14ac:dyDescent="0.25">
      <c r="A213" t="s">
        <v>537</v>
      </c>
    </row>
    <row r="214" spans="1:1" x14ac:dyDescent="0.25">
      <c r="A214" t="s">
        <v>538</v>
      </c>
    </row>
    <row r="215" spans="1:1" x14ac:dyDescent="0.25">
      <c r="A215" t="s">
        <v>539</v>
      </c>
    </row>
    <row r="216" spans="1:1" x14ac:dyDescent="0.25">
      <c r="A216" t="s">
        <v>540</v>
      </c>
    </row>
    <row r="217" spans="1:1" x14ac:dyDescent="0.25">
      <c r="A217" t="s">
        <v>541</v>
      </c>
    </row>
    <row r="218" spans="1:1" x14ac:dyDescent="0.25">
      <c r="A218" t="s">
        <v>542</v>
      </c>
    </row>
    <row r="219" spans="1:1" x14ac:dyDescent="0.25">
      <c r="A219" t="s">
        <v>543</v>
      </c>
    </row>
    <row r="220" spans="1:1" x14ac:dyDescent="0.25">
      <c r="A220" t="s">
        <v>544</v>
      </c>
    </row>
    <row r="221" spans="1:1" x14ac:dyDescent="0.25">
      <c r="A221" t="s">
        <v>545</v>
      </c>
    </row>
    <row r="222" spans="1:1" x14ac:dyDescent="0.25">
      <c r="A222" t="s">
        <v>546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2018-03-28T09:03:11Z</dcterms:created>
  <dcterms:modified xsi:type="dcterms:W3CDTF">2018-03-28T09:03:12Z</dcterms:modified>
</cp:coreProperties>
</file>