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3Κ_2018_ΠΕ_ΔΙΟΡΙΣΤΕΟΙ" sheetId="1" r:id="rId1"/>
  </sheets>
  <calcPr calcId="145621"/>
</workbook>
</file>

<file path=xl/calcChain.xml><?xml version="1.0" encoding="utf-8"?>
<calcChain xmlns="http://schemas.openxmlformats.org/spreadsheetml/2006/main">
  <c r="E7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</calcChain>
</file>

<file path=xl/sharedStrings.xml><?xml version="1.0" encoding="utf-8"?>
<sst xmlns="http://schemas.openxmlformats.org/spreadsheetml/2006/main" count="822" uniqueCount="398">
  <si>
    <t>ΠΛΗΡΩΣΗ ΘΕΣΕΩΝ ΜΕ ΣΕΙΡΑ ΠΡΟΤΕΡΑΙΟΤΗΤΑΣ (ΑΡΘΡΟ 18/Ν. 2190/1994) ΠΡΟΚΗΡΥΞΗ 3Κ/2018/02/02/2018</t>
  </si>
  <si>
    <t>Κ Α Τ Α Σ Τ Α Σ Η    Δ Ι Ο Ρ Ι Σ Τ Ε Ω Ν</t>
  </si>
  <si>
    <t>ΠΑΝΕΠΙΣΤΗΜΙΑΚΗΣ ΕΚΠΑΙΔΕΥΣΗΣ (ΠΕ)(ΕΝΙΑΙΟΣ)</t>
  </si>
  <si>
    <t>Α/Α</t>
  </si>
  <si>
    <t>Α.Μ.</t>
  </si>
  <si>
    <t>ΟΝΟΜΑΤΕΠΩΝΥΜΟ</t>
  </si>
  <si>
    <t>ΠΑΤΡΩΝΥΜΟ</t>
  </si>
  <si>
    <t>Α.Δ.Τ.</t>
  </si>
  <si>
    <t>ΜΟΝΑΔΙΚΟΣ ΚΩΔΙΚΟΣ ΥΠΟΨ.</t>
  </si>
  <si>
    <t>ΦΟΡΕΑΣ</t>
  </si>
  <si>
    <t>ΚΛΑΔΟΣ/ΕΙΔΙΚΟΤΗΤΑ</t>
  </si>
  <si>
    <t>ΚΩΔΙΚΟΣ ΘΕΣΗΣ</t>
  </si>
  <si>
    <t>ΤΥΠΟΣ ΠΙΝΑΚΑ</t>
  </si>
  <si>
    <t>ΕΝΤΟΠΙΟΤΗΤΑ</t>
  </si>
  <si>
    <t>ΕΙΔΙΚΕΣ ΙΔΙΟΤΗΤΕΣ</t>
  </si>
  <si>
    <t>ΒΑΘΜΟΛΟΓΙΑ</t>
  </si>
  <si>
    <t>BUICULESCU RALUCA</t>
  </si>
  <si>
    <t>VAL</t>
  </si>
  <si>
    <t>ΔΗΜΟΤΙΚΗ ΕΠΙΧΕΙΡΗΣΗ ΥΔΡΕΥΣΗΣ ΚΑΙ ΑΠΟΧΕΤΕΥΣΗΣ ΩΡΑΙΟΚΑΣΤΡΟΥ (Δ.Ε.Υ.Α.Ω.)</t>
  </si>
  <si>
    <t>ΠΕ ΧΗΜΙΚΩΝ ΜΗΧΑΝΙΚΩΝ</t>
  </si>
  <si>
    <t>ΒΠ</t>
  </si>
  <si>
    <t>ΑΔΑΜΟΠΟΥΛΟΣ ΑΝΤΩΝΙΟΣ</t>
  </si>
  <si>
    <t>ΑΔΑ</t>
  </si>
  <si>
    <t>ΑΝ426941</t>
  </si>
  <si>
    <t>ΔΗΜΟΤΙΚΗ ΕΠΙΧΕΙΡΗΣΗ ΥΔΡΕΥΣΗΣ - ΑΠΟΧΕΤΕΥΣΗΣ (Δ.Ε.Υ.Α.) ΑΝΑΤΟΛΙΚΟΥ ΟΛΥΜΠΟΥ ΔΗΜΟΥ ΔΙΟΥ - ΟΛΥΜΠΟΥ</t>
  </si>
  <si>
    <t>ΠΕ ΟΙΚΟΝΟΜΟΛΟΓΩΝ</t>
  </si>
  <si>
    <t>ΑΘΗΝΙΩΤΟΥ ΑΓΓΕΛΑ</t>
  </si>
  <si>
    <t>ΕΛΕ</t>
  </si>
  <si>
    <t>ΑΕ425847</t>
  </si>
  <si>
    <t>ΔΗΜΟΤΙΚΗ ΕΠΙΧΕΙΡΗΣΗ ΥΔΡΕΥΣΗΣ ΑΠΟΧΕΤΕΥΣΗΣ ΛΕΣΒΟΥ (Δ.Ε.Υ.Α.Λ.)</t>
  </si>
  <si>
    <t>ΑΛΕΞΑΝΔΡΟΥ ΕΛΕΝΗ</t>
  </si>
  <si>
    <t>ΧΡΗ</t>
  </si>
  <si>
    <t>ΑΕ154883</t>
  </si>
  <si>
    <t>ΔΗΜΟΤΙΚΗ ΕΠΙΧΕΙΡΗΣΗ ΥΔΡΕΥΣΗΣ ΑΠΟΧΕΤΕΥΣΗΣ (Δ.Ε.Υ.Α.) ΔΗΜΟΥ ΧΑΝΙΩΝ</t>
  </si>
  <si>
    <t>ΧΩΡ. ΕΜΠ.</t>
  </si>
  <si>
    <t>ΑΜΠΑΤΖΗΣ ΓΕΩΡΓΙΟΣ</t>
  </si>
  <si>
    <t>ΑΠΟ</t>
  </si>
  <si>
    <t>ΑΙ394854</t>
  </si>
  <si>
    <t>ΠΕ ΗΛΕΚΤΡΟΛΟΓΩΝ ΜΗΧΑΝΙΚΩΝ</t>
  </si>
  <si>
    <t>ΑΝΑΣΤΑΣΙΑΔΗΣ ΑΛΕΞΑΝΔΡΟΣ</t>
  </si>
  <si>
    <t>ΙΩΑ</t>
  </si>
  <si>
    <t>ΑΚ258330</t>
  </si>
  <si>
    <t>ΔΗΜΟΤΙΚΗ ΕΠΙΧΕΙΡΗΣΗ ΥΔΡΕΥΣΗΣ ΚΑΙ ΑΠΟΧΕΤΕΥΣΗΣ (Δ.Ε.Υ.Α.) ΧΑΛΚΙΔΑΣ "ΑΡΕΘΟΥΣΑ"</t>
  </si>
  <si>
    <t>ΠΕ ΜΗΧΑΝΟΛΟΓΩΝ ΜΗΧΑΝΙΚΩΝ ή ΗΛΕΚΤΡΟΛΟΓΩΝ ΜΗΧΑΝΙΚΩΝ</t>
  </si>
  <si>
    <t>ΑΝΔΡΙΑΝΑΚΗ ΜΑΡΙΑ</t>
  </si>
  <si>
    <t>ΓΕΩ</t>
  </si>
  <si>
    <t>ΑΕ461081</t>
  </si>
  <si>
    <t>ΔΗΜΟΤΙΚΗ ΕΠΙΧΕΙΡΗΣΗ ΥΔΡΕΥΣΗΣ ΚΑΙ ΑΠΟΧΕΤΕΥΣΗΣ (Δ.Ε.Υ.Α.) ΛΑΓΚΑΔΑ</t>
  </si>
  <si>
    <t>ΠΕ ΜΗΧΑΝΙΚΩΝ ΠΕΡΙΒΑΛΛΟΝΤΟΣ</t>
  </si>
  <si>
    <t>ΑΝΤΩΝΙΟΥ ΓΕΩΡΓΙΟΣ</t>
  </si>
  <si>
    <t>ΑΘΑ</t>
  </si>
  <si>
    <t>ΑΕ057862</t>
  </si>
  <si>
    <t>ΔΗΜΟΤΙΚΗ ΕΠΙΧΕΙΡΗΣΗ ΥΔΡΕΥΣΗΣ ΑΠΟΧΕΤΕΥΣΗΣ ΔΗΜΟΥ ΤΡΙΚΚΑΙΩΝ (Δ.Ε.Υ.Α. ΤΡΙΚΑΛΩΝ)</t>
  </si>
  <si>
    <t>ΠΕ ΔΙΟΙΚΗΤΙΚΩΝ - ΟΙΚΟΝΟΜΙΚΩΝ</t>
  </si>
  <si>
    <t>ΑΞΕΝΟΠΟΥΛΟΣ ΑΠΟΣΤΟΛΟΣ</t>
  </si>
  <si>
    <t>ΒΑΣ</t>
  </si>
  <si>
    <t>ΑΚ263860</t>
  </si>
  <si>
    <t>Δ.Ε.Υ.Α. ΔΗΜΟΥ ΚΑΒΑΛΑΣ</t>
  </si>
  <si>
    <t>ΑΡΔΙΤΣΟΓΛΟΥ ΑΝΑΣΤΑΣΙΑ</t>
  </si>
  <si>
    <t>ΣΑΒ</t>
  </si>
  <si>
    <t>Ρ200560</t>
  </si>
  <si>
    <t>ΔΗΜΟΤΙΚΗ ΕΠΙΧΕΙΡΗΣΗ ΥΔΡΕΥΣΗΣ ΑΠΟΧΕΤΕΥΣΗΣ ΜΕΙΖΟΝΟΣ ΠΕΡΙΟΧΗΣ ΒΟΛΟΥ (Δ.Ε.Υ.Α.Μ.Β.)</t>
  </si>
  <si>
    <t>ΠΕ ΧΗΜΙΚΩΝ</t>
  </si>
  <si>
    <t>ΑΣΛΑΝΙΔΟΥ ΟΛΓΑ</t>
  </si>
  <si>
    <t>ΘΕΟ</t>
  </si>
  <si>
    <t>ΑΒ903679</t>
  </si>
  <si>
    <t>ΔΗΜΟΤΙΚΗ ΕΠΙΧΕΙΡΗΣΗ ΥΔΡΕΥΣΗΣ - ΑΠΟΧΕΤΕΥΣΗΣ ΠΑΙΟΝΙΑΣ (Δ.Ε.Υ.Α.Π.)</t>
  </si>
  <si>
    <t>ΠΕ ΠΟΛΙΤΙΚΩΝ ΜΗΧΑΝΙΚΩΝ</t>
  </si>
  <si>
    <t>ΑΦΕΖΟΛΗΣ ΝΙΚΟΛΑΟΣ</t>
  </si>
  <si>
    <t>ΑΡΙ</t>
  </si>
  <si>
    <t>ΑΖ303400</t>
  </si>
  <si>
    <t>ΔΗΜΟΤΙΚΗ ΕΠΙΧΕΙΡΗΣΗ ΥΔΡΕΥΣΗΣ ΚΑΙ ΑΠΟΧΕΤΕΥΣΗΣ (Δ.Ε.Υ.Α.) ΛΑΜΙΑΣ</t>
  </si>
  <si>
    <t>ΠΕ ΟΙΚΟΝΟΜΙΚΩΝ ΛΟΓΙΣΤΙΚΩΝ</t>
  </si>
  <si>
    <t>ΒΑΒΟΥΡΑΚΗ ΑΙΚΑΤΕΡΙΝΗ</t>
  </si>
  <si>
    <t>ΑΒ963822</t>
  </si>
  <si>
    <t>ΒΑΖΟΥΡΑΣ ΠΟΛΥΝΙΚΗΣ</t>
  </si>
  <si>
    <t>ΚΩΝ</t>
  </si>
  <si>
    <t>ΑΙ857651</t>
  </si>
  <si>
    <t>ΒΑΚΟΝΔΙΟΣ ΔΗΜΗΤΡΙΟΣ</t>
  </si>
  <si>
    <t>Χ902103</t>
  </si>
  <si>
    <t>ΔΗΜΟΤΙΚΗ ΕΠΙΧΕΙΡΗΣΗ ΥΔΡΕΥΣΗΣ - ΑΠΟΧΕΤΕΥΣΗΣ (Δ.Ε.Υ.Α.Σ.) ΣΥΡΟΥ</t>
  </si>
  <si>
    <t>ΠΕ ΜΗΧΑΝΟΛΟΓΟΣ ΜΗΧΑΝΙΚΟΣ</t>
  </si>
  <si>
    <t>ΒΕΡΝΑΡΔΟΣ ΑΝΤΩΝΙΟΣ</t>
  </si>
  <si>
    <t>ΓΡΗ</t>
  </si>
  <si>
    <t>ΑΝ474482</t>
  </si>
  <si>
    <t>ΔΗΜΟΤΙΚΗ ΕΠΙΧΕΙΡΗΣΗ ΥΔΡΕΥΣΗΣ - ΑΠΟΧΕΤΕΥΣΗΣ ΔΗΜΟΥ ΚΕΡΚΥΡΑΣ (Δ.Ε.Υ.Α.Κ.)</t>
  </si>
  <si>
    <t>ΠΕ ΜΗΧΑΝΟΛΟΓΩΝ - ΗΛΕΚΤΡΟΛΟΓΩΝ ΜΗΧΑΝΙΚΩΝ</t>
  </si>
  <si>
    <t>ΠΟΛ (ΜΕ ΕΜΠ.)</t>
  </si>
  <si>
    <t>ΒΛΑΣΣΗ ΕΛΕΝΗ</t>
  </si>
  <si>
    <t>ΑΒ291938</t>
  </si>
  <si>
    <t>ΔΗΜΟΤΙΚΗ ΕΠΙΧΕΙΡΗΣΗ ΥΔΡΕΥΣΗΣ - ΑΠΟΧΕΤΕΥΣΗΣ (Δ.Ε.Υ.Α.) ΔΗΜΟΥ ΑΓΡΙΝΙΟΥ</t>
  </si>
  <si>
    <t>ΠΕ ΔΙΑΧΕΙΡΙΣΗΣ ΠΕΡΙΒ/ΝΤΟΣ ΚΑΙ ΦΥΣΙΚΩΝ ΠΟΡΩΝ</t>
  </si>
  <si>
    <t>ΒΛΑΧΟΥ ΑΙΚΑΤΕΡΙΝΗ</t>
  </si>
  <si>
    <t>ΑΙ856839</t>
  </si>
  <si>
    <t>ΠΕ ΤΟΠΟΓΡΑΦΩΝ ΜΗΧΑΝΙΚΩΝ</t>
  </si>
  <si>
    <t>ΓΑΛΑΝΗ ΓΕΩΡΓΙΑ</t>
  </si>
  <si>
    <t>ΑΕ702344</t>
  </si>
  <si>
    <t>ΔΗΜΟΤΙΚΗ ΕΠΙΧΕΙΡΗΣΗ ΥΔΡΕΥΣΗΣ ΑΠΟΧΕΤΕΥΣΗΣ ΕΡΕΤΡΙΑΣ</t>
  </si>
  <si>
    <t>ΓΕΩΡΓΙΑΔΟΥ ΕΙΡΗΝΗ</t>
  </si>
  <si>
    <t>Ρ971345</t>
  </si>
  <si>
    <t>ΔΗΜΟΤΙΚΗ ΕΠΙΧΕΙΡΗΣΗ ΥΔΡΕΥΣΗΣ - ΑΠΟΧΕΤΕΥΣΗΣ (Δ.Ε.Υ.Α.) ΔΗΜΟΥ ΣΕΡΡΩΝ</t>
  </si>
  <si>
    <t>ΓΕΩΡΓΟΥΛΑΣ ΣΤΥΛΙΑΝΟΣ</t>
  </si>
  <si>
    <t>ΑΒ812213</t>
  </si>
  <si>
    <t>ΔΗΜΟΤΙΚΗ ΕΠΙΧΕΙΡΗΣΗ ΥΔΡΕΥΣΗΣ - ΑΠΟΧΕΤΕΥΣΗΣ ΘΗΒΑΣ (Δ.Ε.Υ.Α.Θ.)</t>
  </si>
  <si>
    <t>ΠΕ ΗΛΕΚΤΡΟΛΟΓΩΝ ΜΗΧΑΝΙΚΩΝ &amp; ΜΗΧΑΝΙΚΩΝ Η/Υ</t>
  </si>
  <si>
    <t>ΓΙΑΛΙΤΑΚΗ ΑΙΚΑΤΕΡΙΝΗ</t>
  </si>
  <si>
    <t>ΑΖ961833</t>
  </si>
  <si>
    <t>ΔΗΜΟΤΙΚΗ ΕΠΙΧΕΙΡΗΣΗ ΥΔΡΕΥΣΗΣ ΑΠΟΧΕΤΕΥΣΗΣ ΧΕΡΣΟΝΗΣΟΥ (Δ.Ε.Υ.Α.Χ.)</t>
  </si>
  <si>
    <t>ΓΙΑΝΝΟΠΟΥΛΟΥ ΣΤΕΛΛΑ</t>
  </si>
  <si>
    <t>ΠΑΝ</t>
  </si>
  <si>
    <t>ΑΙ470111</t>
  </si>
  <si>
    <t>ΔΗΜΟΤΙΚΗ EΠΙΧΕΙΡΗΣΗ ΥΔΡΕΥΣΗΣ ΑΠΟΧΕΤΕΥΣΗΣ ΒΟΡΕΙΟΥ ΑΞΟΝΑ ΝΟΜΟΥ ΧΑΝΙΩΝ (Δ.Ε.Υ.Α.Β.Α.)</t>
  </si>
  <si>
    <t>ΓΙΟΞΑΣ ΓΕΡΑΣΙΜΟΣ</t>
  </si>
  <si>
    <t>ΑΙ415637</t>
  </si>
  <si>
    <t>ΠΕ ΓΕΩΛΟΓΩΝ</t>
  </si>
  <si>
    <t>ΓΚΕΚΑ ΙΩΑΝΝΑ</t>
  </si>
  <si>
    <t>ΔΗΜ</t>
  </si>
  <si>
    <t>Π409490</t>
  </si>
  <si>
    <t>ΓΚΙΑΟΥΡΑΚΗΣ ΔΗΜΗΤΡΙΟΣ</t>
  </si>
  <si>
    <t>ΑΖ966906</t>
  </si>
  <si>
    <t>ΔΗΜΟΤΙΚΗ ΕΠΙΧΕΙΡΗΣΗ ΥΔΡΕΥΣΗΣ ΑΠΟΧΕΤΕΥΣΗΣ ΜΑΛΕΒΙΖΙΟΥ (Δ.Ε.Y.A.M.)</t>
  </si>
  <si>
    <t>ΓΚΟΡΓΚΟΛΗΣ ΣΠΥΡΙΔΩΝ</t>
  </si>
  <si>
    <t>ΝΙΚ</t>
  </si>
  <si>
    <t>ΑΕ702439</t>
  </si>
  <si>
    <t>ΠΕ ΜΗΧΑΝΟΛΟΓΩΝ ΜΗΧΑΝΙΚΩΝ</t>
  </si>
  <si>
    <t>ΓΟΥΔΕΤΣΙΔΟΥ ΑΓΓΕΛΙΚΗ</t>
  </si>
  <si>
    <t>ΑΖ923294</t>
  </si>
  <si>
    <t>Δ.Ε.Υ.Α. ΟΡΕΣΤΙΑΔΑΣ</t>
  </si>
  <si>
    <t>ΔΑΛΛΑΣ ΓΕΩΡΓΙΟΣ</t>
  </si>
  <si>
    <t>ΑΕ913269</t>
  </si>
  <si>
    <t>ΠΕ ΜΗΧΑΝΙΚΩΝ ΗΛΕΚΤΡΟΝΙΚΩΝ ΥΠΟΛΟΓΙΣΤΩΝ</t>
  </si>
  <si>
    <t>ΔΑΜΙΑΝΙΔΗΣ ΗΛΙΑΣ</t>
  </si>
  <si>
    <t>ΑΙ893710</t>
  </si>
  <si>
    <t>ΔΑΝΑ ΑΙΚΑΤΕΡΙΝΗ</t>
  </si>
  <si>
    <t>ΑΒ860299</t>
  </si>
  <si>
    <t>Δ.Ε.Υ.Α. ΤΥΡΝΑΒΟΥ</t>
  </si>
  <si>
    <t>ΔΑΣΚΑΛΙΝΑΣ ΑΓΓΕΛΟΣ</t>
  </si>
  <si>
    <t>ΑΙ341870</t>
  </si>
  <si>
    <t>ΔΗΜΟΤΙΚΗ ΕΠΙΧΕΙΡΗΣΗ ΥΔΡΕΥΣΗΣ - ΑΠΟΧΕΤΕΥΣΗΣ (Δ.Ε.Υ.Α.) ΔΗΜΟΥ ΕΔΕΣΣΑΣ</t>
  </si>
  <si>
    <t>ΔΕΜΕΣΟΥΚΑ ΟΛΥΜΠΙΑ</t>
  </si>
  <si>
    <t>ΑΕ910944</t>
  </si>
  <si>
    <t>ΔΗΜΗΤΡΙΟΣ ΓΚΟΤΣΗΣ</t>
  </si>
  <si>
    <t>Χ837007</t>
  </si>
  <si>
    <t>ΠΕ ΤΟΠΟΓΡΑΦΩΝ</t>
  </si>
  <si>
    <t>ΕΥΑΓΓΕΛΟΥ ΧΡΙΣΤΙΝΑ</t>
  </si>
  <si>
    <t>ΑΜ400120</t>
  </si>
  <si>
    <t>ΔΗΜΟΤΙΚΗ ΕΠΙΧΕΙΡΗΣΗ ΥΔΡΕΥΣΗΣ, ΑΡΔΕΥΣΗΣ ΚΑΙ ΑΠΟΧΕΤΕΥΣΗΣ ΒΟΪΟΥ</t>
  </si>
  <si>
    <t>Ευθυμίου Μαρία</t>
  </si>
  <si>
    <t>Ευσ</t>
  </si>
  <si>
    <t>ΑΕ933709</t>
  </si>
  <si>
    <t>ΖΑΧΑΡΕΝΑΚΗ ΑΘΑΝΑΣΙΑ</t>
  </si>
  <si>
    <t>ΕΜΜ</t>
  </si>
  <si>
    <t>ΑΒ958845</t>
  </si>
  <si>
    <t>ΦΟΡΕΑΣ ΔΙΑΧΕΙΡΙΣΗΣ ΣΤΕΡΕΩΝ ΑΠΟΒΛΗΤΩΝ ΒΟΡΕΙΑΣ ΠΕΔΙΑΔΑΣ Α.Ε. Ο.Τ.Α.</t>
  </si>
  <si>
    <t>ΖΙΑΚΑ ΖΩΗ</t>
  </si>
  <si>
    <t>ΑΖ161136</t>
  </si>
  <si>
    <t>ΖΟΡΜΠΑ ΤΡΙΑΔΑ</t>
  </si>
  <si>
    <t>ΑΜ818577</t>
  </si>
  <si>
    <t>ΔΗΜΟΤΙΚΗ ΕΠΙΧΕΙΡΗΣΗ ΥΔΡΕΥΣΗΣ ΑΠΟΧΕΤΕΥΣΗΣ ΔΗΜΟΥ ΦΑΡΚΑΔΟΝΑΣ (Δ.Ε.Υ.Α.Φ.)</t>
  </si>
  <si>
    <t>ΠΕ ΜΗΧΑΝΙΚΩΝ (ΠΟΛΙΤΙΚΩΝ)</t>
  </si>
  <si>
    <t>ΖΟΥΡΑΡΑΚΗΣ ΝΙΚΟΛΑΟΣ</t>
  </si>
  <si>
    <t>ΣΤΥ</t>
  </si>
  <si>
    <t>ΑΚ477495</t>
  </si>
  <si>
    <t>ΖΟΥΡΟΥ ΙΟΥΛΙΑΝΑ ΧΙΛΝΤΕ</t>
  </si>
  <si>
    <t>ΤΖΕ</t>
  </si>
  <si>
    <t>Χ921348</t>
  </si>
  <si>
    <t>ΘΕΟΔΩΡΙΔΗΣ ΛΕΩΝΙΔΑΣ</t>
  </si>
  <si>
    <t>ΑΜ863845</t>
  </si>
  <si>
    <t>ΔΗΜΟΤΙΚΗ ΕΠΙΧΕΙΡΗΣΗ ΥΔΡΕΥΣΗΣ - ΑΠΟΧΕΤΕΥΣΗΣ (Δ.Ε.Υ.Α.) ΠΕΛΛΑΣ</t>
  </si>
  <si>
    <t>ΚΑΖΑΡΑΣ ΚΩΝΣΤΑΝΤΙΝΟΣ</t>
  </si>
  <si>
    <t>Τ036552</t>
  </si>
  <si>
    <t>ΔΗΜΟΤΙΚΗ ΕΠΙΧΕΙΡΗΣΗ ΥΔΡΕΥΣΗΣ - ΑΠΟΧΕΤΕΥΣΗΣ (Δ.Ε.Υ.Α.) ΔΗΜΟΥ ΚΟΡΙΝΘΙΩΝ</t>
  </si>
  <si>
    <t>ΚΑΚΑΡΑΝΤΖΑΣ ΣΩΤΗΡΙΟΣ</t>
  </si>
  <si>
    <t>ΧΡΥ</t>
  </si>
  <si>
    <t>ΑΕ326361</t>
  </si>
  <si>
    <t>ΔΗΜΟΤΙΚΗ ΕΠΙΧΕΙΡΗΣΗ ΥΔΡΕΥΣΗΣ ΑΠΟΧΕΤΕΥΣΗΣ ΔΗΜΟΥ ΔΕΛΤΑ (Δ.Ε.Υ.Α.Δ.Δ.)</t>
  </si>
  <si>
    <t>ΚΑΛΑΝΤΖΗΣ ΓΕΩΡΓΙΟΣ</t>
  </si>
  <si>
    <t>ΗΛΙ</t>
  </si>
  <si>
    <t>ΑΝ343816</t>
  </si>
  <si>
    <t>ΠΕΡΙΒΑΛΛΟΝΤΙΚΗ ΑΝΑΠΤΥΞΙΑΚΗ ΔΥΤΙΚΗΣ ΘΕΣΣΑΛΙΑΣ (Π.Α.ΔΥ.Θ. Α.Ε.)</t>
  </si>
  <si>
    <t>ΠΕ ΜΗΧΑΝΙΚΩΝ</t>
  </si>
  <si>
    <t>ΚΑΛΟΓΕΡΙΔΗΣ ΝΙΚΟΛΑΟΣ</t>
  </si>
  <si>
    <t>ΑΖ291796</t>
  </si>
  <si>
    <t>ΚΑΛΦΑΣ ΧΑΡΑΛΑΜΠΟΣ</t>
  </si>
  <si>
    <t>ΑΕ982918</t>
  </si>
  <si>
    <t>ΚΑΜΠΟΥΡΗΣ ΒΑΣΙΛΕΙΟΣ</t>
  </si>
  <si>
    <t>Φ192557</t>
  </si>
  <si>
    <t>ΚΑΡΑΓΙΑΝΝΗ ΕΛΕΝΗ</t>
  </si>
  <si>
    <t>ΑΚ967275</t>
  </si>
  <si>
    <t>ΚΑΡΑΟΥΛΑΣ ΝΙΚΟΛΑΟΣ</t>
  </si>
  <si>
    <t>ΑΕ796958</t>
  </si>
  <si>
    <t>ΚΑΡΑΤΖΕΤΖΟΥ ΑΝΝΑ</t>
  </si>
  <si>
    <t>ΧΑΡ</t>
  </si>
  <si>
    <t>Τ372746</t>
  </si>
  <si>
    <t>ΚΑΣΙΤΕΡΟΠΟΥΛΟΥ ΔΩΡΟΘΕΑ</t>
  </si>
  <si>
    <t>ΣΩΚ</t>
  </si>
  <si>
    <t>ΑΕ451025</t>
  </si>
  <si>
    <t>ΚΑΤΣΑΝΟΥ ΕΛΕΝΗ</t>
  </si>
  <si>
    <t>ΑΝΤ</t>
  </si>
  <si>
    <t>ΑΖ979014</t>
  </si>
  <si>
    <t>ΚΑΤΣΙΡΟΠΟΥΛΟΣ ΧΡΗΣΤΟΣ</t>
  </si>
  <si>
    <t>ΑΕ222548</t>
  </si>
  <si>
    <t>ΔΗΜΟΤΙΚΗ ΕΠΙΧΕΙΡΗΣΗ ΥΔΡΕΥΣΗΣ - ΑΠΟΧΕΤΕΥΣΗΣ (Δ.Ε.Υ.Α.) ΔΗΜΟΥ ΜΕΣΣΗΝΗΣ</t>
  </si>
  <si>
    <t>ΚΕΡΕΒΑΝΙΑΝ ΓΡΗΓΟΡΙΟΣ ΚΟΥΡΚΕΝ</t>
  </si>
  <si>
    <t>ΝΑΖ</t>
  </si>
  <si>
    <t>ΚΛΕΙΣΣΑ ΕΙΡΗΝΗ</t>
  </si>
  <si>
    <t>ΣΤΕ</t>
  </si>
  <si>
    <t>ΑΝ436499</t>
  </si>
  <si>
    <t>ΚΟΤΣΑΣ ΘΕΜΙΣΤΟΚΛΗΣ</t>
  </si>
  <si>
    <t>ΑΒ214196</t>
  </si>
  <si>
    <t>ΔΗΜΟΤΙΚΗ ΕΠΙΧΕΙΡΗΣΗ ΥΔΡΕΥΣΗΣ ΑΠΟΧΕΤΕΥΣΗΣ (Δ.Ε.Υ.Α.) ΣΚΙΑΘΟΥ</t>
  </si>
  <si>
    <t>ΚΟΥΡΑΒΕΛΟΥ ΑΙΚΑΤΕΡΙΝΗ</t>
  </si>
  <si>
    <t>ΑΙ752791</t>
  </si>
  <si>
    <t>ΔΗΜΟΤΙΚΗ ΕΠΙΧΕΙΡΗΣΗ ΥΔΡΕΥΣΗΣ - ΑΠΟΧΕΤΕΥΣΗΣ (Δ.Ε.Υ.Α.) ΚΥΠΑΡΙΣΣΙΑΣ ΔΗΜΟΥ ΤΡΙΦΥΛΙΑΣ</t>
  </si>
  <si>
    <t>ΚΥΖΑΣ ΓΕΩΡΓΙΟΣ</t>
  </si>
  <si>
    <t>ΖΑΧ</t>
  </si>
  <si>
    <t>ΑΒ461793</t>
  </si>
  <si>
    <t>ΚΩΝΣΤΑΝΤΙΟΣ ΧΡΥΣΟΒΑΛΑΝΤΗΣ ΧΑΡΑΛΑΜΠΟΣ</t>
  </si>
  <si>
    <t>ΑΜ989084</t>
  </si>
  <si>
    <t>ΚΩΣΤΕΝΙΔΟΥ ΕΥΑΓΓΕΛΙΑ</t>
  </si>
  <si>
    <t>ΓΑΒ</t>
  </si>
  <si>
    <t>ΑΝ247009</t>
  </si>
  <si>
    <t>ΛΑΙΟΣ ΠΑΝΑΓΙΩΤΗΣ</t>
  </si>
  <si>
    <t>ΑΖ997689</t>
  </si>
  <si>
    <t>ΛΑΜΠΡΗ ΟΛΓΑ</t>
  </si>
  <si>
    <t>Χ739461</t>
  </si>
  <si>
    <t>ΠΕ ΧΗΜΙΚΩΝ ΜΗΧΑΝΙΚΩΝ ή ΧΗΜΙΚΩΝ ΠΕΡΙΒΑΛΛΟΝΤΟΣ</t>
  </si>
  <si>
    <t>ΛΑΜΠΡΟΥ ΓΕΩΡΓΗΙΟΣ</t>
  </si>
  <si>
    <t>ΑΚ380513</t>
  </si>
  <si>
    <t>ΛΙΛΗ ΕΛΕΥΘΕΡΙΑ</t>
  </si>
  <si>
    <t>ΑΕ648093</t>
  </si>
  <si>
    <t>ΛΙΛΗΣ ΣΤΥΛΙΑΝΟΣ</t>
  </si>
  <si>
    <t>ΑΖ038621</t>
  </si>
  <si>
    <t>ΛΟΥΠΑΣΑΚΗ ΕΛΕΥΘΕΡΙΑ</t>
  </si>
  <si>
    <t>ΑΕ471140</t>
  </si>
  <si>
    <t>ΛΥΓΙΔΑΚΗΣ ΓΕΩΡΓΙΟΣ</t>
  </si>
  <si>
    <t>ΛΥΡΟΥ ΦΩΤΕΙΝΗ</t>
  </si>
  <si>
    <t>ΑΒ266773</t>
  </si>
  <si>
    <t>ΔΗΜΟΤΙΚΗ ΕΠΙΧΕΙΡΗΣΗ ΥΔΡΕΥΣΗΣ ΑΠΟΧΕΤΕΥΣΗΣ ΦΑΡΣΑΛΩΝ (Δ.Ε.Υ.Α.Φ.)</t>
  </si>
  <si>
    <t>ΠΕ ΔΙΟΙΚΗΤΙΚΩΝ</t>
  </si>
  <si>
    <t>ΜΑΛΛΙΝΗ ΔΕΣΠΟΙΝΑ</t>
  </si>
  <si>
    <t>ΑΙ721580</t>
  </si>
  <si>
    <t>Δ.Ε.Υ.Α. ΔΗΜΟΥ ΒΟΛΒΗΣ</t>
  </si>
  <si>
    <t>ΜΑΝΙΑΤΑΚΗΣ ΧΑΡΙΛΑΟΣ</t>
  </si>
  <si>
    <t>Ρ996038</t>
  </si>
  <si>
    <t>ΜΑΝΤΕΣ ΑΝΑΣΤΑΣΙΟΣ</t>
  </si>
  <si>
    <t>Ν944586</t>
  </si>
  <si>
    <t>Μαντζούκης Νικόλαος</t>
  </si>
  <si>
    <t>Χρή</t>
  </si>
  <si>
    <t>ΜΑΝΩΛΗΣ ΔΙΑΜΑΝΤΗΣ</t>
  </si>
  <si>
    <t>ΑΙ460437</t>
  </si>
  <si>
    <t>Δ.Ε.Υ.Α. ΡΕΘΥΜΝΗΣ</t>
  </si>
  <si>
    <t>ΜΑΡΙΝΕΛΛΗ ΜΑΡΙΝΑ</t>
  </si>
  <si>
    <t>ΚΥΡ</t>
  </si>
  <si>
    <t>ΑΚ681412</t>
  </si>
  <si>
    <t>ΜΑΧΑΙΡΑ ΣΟΥΛΤΑΝΑ- ΜΑΡΘΑ</t>
  </si>
  <si>
    <t>ΑΖ187780</t>
  </si>
  <si>
    <t>ΜΗΤΡΟΥΛΗ ΣΟΥΛΤΑΝΑ</t>
  </si>
  <si>
    <t>ΑΚ298480</t>
  </si>
  <si>
    <t>ΜΙΣΟΚΕΦΑΛΟΥ ΕΛΕΝΗ</t>
  </si>
  <si>
    <t>ΑΚ560599</t>
  </si>
  <si>
    <t>ΜΟΣΧΟΒΟΥΔΗ ΒΑΣΙΛΙΚΗ</t>
  </si>
  <si>
    <t>ΑΗ189417</t>
  </si>
  <si>
    <t>ΜΠΑΛΑΣΚΑΣ ΑΝΑΣΤΑΣΙΟΣ</t>
  </si>
  <si>
    <t>ΑΝ837807</t>
  </si>
  <si>
    <t>ΜΠΕΚΡΗ ΕΛΕΝΗ</t>
  </si>
  <si>
    <t>ΣΠΥ</t>
  </si>
  <si>
    <t>ΑΒ993760</t>
  </si>
  <si>
    <t>ΜΠΕΤΣΙΟΥ ΜΑΡΙΑ</t>
  </si>
  <si>
    <t>ΑΖ894981</t>
  </si>
  <si>
    <t>ΜΠΟΤΣΙΟΣ ΣΩΤΗΡΙΟΣ</t>
  </si>
  <si>
    <t>ΑΝ007483</t>
  </si>
  <si>
    <t>ΠΕ ΒΙΟΛΟΓΩΝ</t>
  </si>
  <si>
    <t>ΜΠΡΑΖΙΩΤΗ ΑΡΙΣΤΕΑ</t>
  </si>
  <si>
    <t>ΑΙ848086</t>
  </si>
  <si>
    <t>ΜΠΡΟΥΣΑΛΗ ΜΑΓΔΑΛΗΝΗ</t>
  </si>
  <si>
    <t>Χ791832</t>
  </si>
  <si>
    <t>ΝΤΟΥΡΑΚΟΠΟΥΛΟΣ ΙΩΑΝΝΗΣ</t>
  </si>
  <si>
    <t>ΑΝΔ</t>
  </si>
  <si>
    <t>ΑΜ625587</t>
  </si>
  <si>
    <t>ΔΗΜΟΤΙΚΗ ΕΠΙΧΕΙΡΗΣΗ ΥΔΡΕΥΣΗΣ - ΑΠΟΧΕΤΕΥΣΗΣ (Δ.Ε.Υ.Α.) ΜΙΝΩΑ ΠΕΔΙΑΔΑΣ</t>
  </si>
  <si>
    <t>ΞΕΝΑΚΗΣ ΑΝΤΩΝΙΟΣ</t>
  </si>
  <si>
    <t>ΜΑΡ</t>
  </si>
  <si>
    <t>Χ170379</t>
  </si>
  <si>
    <t>ΞΙΑΡΧΟΓΙΑΝΝΟΠΟΥΛΟΥ ΕΛΕΝΗ</t>
  </si>
  <si>
    <t>Φ364136</t>
  </si>
  <si>
    <t>ΟΥΡΕΙΛΙΔΗΣ ΚΩΝΣΤΑΝΤΙΝΟΣ</t>
  </si>
  <si>
    <t>ΟΝΟ</t>
  </si>
  <si>
    <t>ΑΗ915206</t>
  </si>
  <si>
    <t>ΔΗΜΟΤΙΚΗ ΕΠΙΧΕΙΡΗΣΗ ΥΔΡΕΥΣΗΣ ΑΠΟΧΕΤΕΥΣΗΣ ΔΗΜΟΥ ΑΛΕΞΑΝΔΡΟΥΠΟΛΗΣ (Δ.Ε.Υ.Α.Α.)</t>
  </si>
  <si>
    <t>ΠΑΝΑΡΕΤΟΣ ΚΩΝΣΤΑΝΤΙΝΟΣ</t>
  </si>
  <si>
    <t>ΑΗ755829</t>
  </si>
  <si>
    <t>ΠΑΝΤΑΖΟΠΟΥΛΟΣ ΙΩΑΝΝΗΣ</t>
  </si>
  <si>
    <t>ΑΝΑ</t>
  </si>
  <si>
    <t>ΑΖ207745</t>
  </si>
  <si>
    <t>ΠΑΠΑΒΑΣΙΛΕΙΟΥ ΓΕΩΡΓΙΟΣ</t>
  </si>
  <si>
    <t>ΣΩΤ</t>
  </si>
  <si>
    <t>ΑΝ268718</t>
  </si>
  <si>
    <t>ΔΗΜΟΤΙΚΗ ΕΠΙΧΕΙΡΗΣΗ ΥΔΡΕΥΣΗΣ - ΑΠΟΧΕΤΕΥΣΗΣ (Δ.Ε.Υ.Α.) ΔΗΜΟΥ ΚΑΛΑΜΑΤΑΣ</t>
  </si>
  <si>
    <t>ΠΑΠΑΔΑΚΗ ΜΑΡΙΝΑ</t>
  </si>
  <si>
    <t>ΦΑΙ</t>
  </si>
  <si>
    <t>ΑΖ957170</t>
  </si>
  <si>
    <t>ΠΑΠΑΔΙΩΤΗ ΙΩΑΝΝΑ</t>
  </si>
  <si>
    <t>ΑΒ106496</t>
  </si>
  <si>
    <t>ΠΑΠΑΔΟΠΟΥΛΟΥ ΕΛΕΝΗ</t>
  </si>
  <si>
    <t>ΑΑ402927</t>
  </si>
  <si>
    <t>ΠΑΠΑΔΟΠΟΥΛΟΥ ΚΑΛΛΙΟΠΗ</t>
  </si>
  <si>
    <t>ΑΖ007089</t>
  </si>
  <si>
    <t>ΔΗΜΟΣ ΚΑΡΠΑΘΟΥ</t>
  </si>
  <si>
    <t>ΠΑΠΑΔΟΠΟΥΛΟΥ ΝΑΤΑΛΙΑ</t>
  </si>
  <si>
    <t>ΑΚ467438</t>
  </si>
  <si>
    <t>ΔΗΜΟΤΙΚΗ ΕΠΙΧΕΙΡΗΣΗ ΥΔΡΕΥΣΗΣ ΑΠΟΧΕΤΕΥΣΗΣ ΔΗΜΟΥ ΦΑΙΣΤΟΥ (Δ.Ε.Υ.Α. ΦΑΙΣΤΟΥ)</t>
  </si>
  <si>
    <t>ΠΑΠΑΕΥΑΓΓΕΛΟΥ ΒΑΣΙΛΙΚΗ</t>
  </si>
  <si>
    <t>ΑΖ281939</t>
  </si>
  <si>
    <t>ΠΑΠΩΤΗ ΒΑΣΙΛΙΚΗ</t>
  </si>
  <si>
    <t>ΑΙ168564</t>
  </si>
  <si>
    <t>ΠΑΡΔΑΛΟΠΟΥΛΟΣ ΣΤΥΛΙΑΝΟΣ</t>
  </si>
  <si>
    <t>ΑΖ172659</t>
  </si>
  <si>
    <t>ΠΑΤΣΑΤΖΗΣ ΧΑΡΙΛΑΟΣ</t>
  </si>
  <si>
    <t>ΑΖ433054</t>
  </si>
  <si>
    <t>ΠΑΧΗΣ ΔΗΜΗΤΡΙΟΣ</t>
  </si>
  <si>
    <t>ΑΙ753958</t>
  </si>
  <si>
    <t>ΔΗΜΟΤΙΚΗ ΕΠΙΧΕΙΡΗΣΗ ΥΔΡΕΥΣΗΣ - ΑΠΟΧΕΤΕΥΣΗΣ ΛΟΥΤΡΑΚΙΟΥ - ΑΓΙΩΝ ΘΕΟΔΩΡΩΝ (Δ.Ε.Υ.Α.Λ.-ΑΓ.Θ.)</t>
  </si>
  <si>
    <t>ΠΕΚΡΙΔΗΣ ΓΕΩΡΓΙΟΣ</t>
  </si>
  <si>
    <t>ΑΜ848215</t>
  </si>
  <si>
    <t>ΠΙΤΣΑΡΗ ΣΤΥΛΙΑΝΗ</t>
  </si>
  <si>
    <t>ΑΙ284657</t>
  </si>
  <si>
    <t>ΠΛΑΚΑ ΓΕΩΡΓΙΑ</t>
  </si>
  <si>
    <t>ΑΙ468699</t>
  </si>
  <si>
    <t>ΠΛΙΤΣΗ ΔΗΜΗΤΡΑ</t>
  </si>
  <si>
    <t>ΑΗ577865</t>
  </si>
  <si>
    <t>ΠΟΥΡΝΑΡΑΣ ΑΝΤΩΝΙΟΣ</t>
  </si>
  <si>
    <t>ΑΓΑ</t>
  </si>
  <si>
    <t>Φ160570</t>
  </si>
  <si>
    <t>ΣΑΒΒΙΛΩΤΙΔΟΥ ΜΑΡΙΑ</t>
  </si>
  <si>
    <t>ΚΟΣ</t>
  </si>
  <si>
    <t>Χ392778</t>
  </si>
  <si>
    <t>ΔΗΜΟΤΙΚΗ ΕΠΙΧΕΙΡΗΣΗ ΥΔΡΕΥΣΗΣ - ΑΠΟΧΕΤΕΥΣΗΣ ΤΕΜΠΩΝ</t>
  </si>
  <si>
    <t>ΣΚΑΝΔΑΛΑΚΗ ΜΑΡΙΝΑ</t>
  </si>
  <si>
    <t>ΑΜ482675</t>
  </si>
  <si>
    <t>ΠΕ ΜΗΧΑΝΙΚΩΝ Η/Υ</t>
  </si>
  <si>
    <t>ΣΠΑΧΟΣ ΘΩΜΑΣ</t>
  </si>
  <si>
    <t>ΑΜ384759</t>
  </si>
  <si>
    <t>ΣΤΡΑΝΤΖΑΛΗ ΒΑΣΙΛΙΚΗ</t>
  </si>
  <si>
    <t>ΑΙ489559</t>
  </si>
  <si>
    <t>ΤΑΜΠΑΚΑΚΗ ΕΥΑΓΓΕΛΙΑ</t>
  </si>
  <si>
    <t>Χ854668</t>
  </si>
  <si>
    <t>ΤΑΣΚΑΡΗ ΟΛΥΜΠΙΑ</t>
  </si>
  <si>
    <t>ΑΗ172470</t>
  </si>
  <si>
    <t>ΤΕΓΟΥ ΣΕΒΑΣΤΗ</t>
  </si>
  <si>
    <t>ΑΖ815807</t>
  </si>
  <si>
    <t>ΤΕΛΛΑΚΗΣ ΙΩΑΝΝΗΣ</t>
  </si>
  <si>
    <t>ΣΤΑ</t>
  </si>
  <si>
    <t>ΑΚ965351</t>
  </si>
  <si>
    <t>ΠΕ ΑΓΡΟΝΟΜΩΝ ΤΟΠΟΓΡΑΦΩΝ</t>
  </si>
  <si>
    <t>ΤΕΡΖΗ ΑΙΚΑΤΕΡΙΝΗ</t>
  </si>
  <si>
    <t>Χ482593</t>
  </si>
  <si>
    <t>ΤΟΥΜΠΑΝΟΣ ΙΩΑΝΝΗΣ</t>
  </si>
  <si>
    <t>ΑΜ723819</t>
  </si>
  <si>
    <t>ΤΟΥΤΖΙΑΡΗ ΜΑΓΔΑΛΗΝΗ</t>
  </si>
  <si>
    <t>ΑΝ212410</t>
  </si>
  <si>
    <t>ΤΣΑΜΗΣ ΑΛΚΙΒΙΑΔΗΣ</t>
  </si>
  <si>
    <t>ΑΒ341560</t>
  </si>
  <si>
    <t>ΤΣΙΑΡΑΠΑΣ ΧΡΗΣΤΟΣ</t>
  </si>
  <si>
    <t>ΕΥΣ</t>
  </si>
  <si>
    <t>ΑΗ405426</t>
  </si>
  <si>
    <t>ΠΕ ΜΗΧΑΝΟΛΟΓΩΝ ή ΗΛΕΚΤΡΟΛΟΓΩΝ ΜΗΧΑΝΙΚΩΝ</t>
  </si>
  <si>
    <t>ΤΣΟΜΠΑΝΟΓΛΟΥ ΣΤΥΛΙΑΝΟΣ</t>
  </si>
  <si>
    <t>Π257048</t>
  </si>
  <si>
    <t>ΦΑΡΜΑΚΗΣ ΘΩΜΑΣ</t>
  </si>
  <si>
    <t>ΑΛΕ</t>
  </si>
  <si>
    <t>ΑΖ241332</t>
  </si>
  <si>
    <t>ΦΡΑΓΚΟΥ ΠΑΝΑΓΙΩΤΗΣ</t>
  </si>
  <si>
    <t>ΑΖ777457</t>
  </si>
  <si>
    <t>ΦΩΤΟΠΟΥΛΟΥ ΣΤΑΥΡΟΥΛΑ</t>
  </si>
  <si>
    <t>ΑΖ641778</t>
  </si>
  <si>
    <t>ΔΗΜΟΤΙΚΗ ΕΠΙΧΕΙΡΗΣΗ ΥΔΡΕΥΣΗΣ ΚΑΙ ΑΠΟΧΕΤΕΥΣΗΣ ΒΕΡΟΙΑΣ (Δ.Ε.Υ.Α.Β.)</t>
  </si>
  <si>
    <t>ΧΑΤΖΗΑΓΓΕΛΙΔΗΣ ΚΩΝΣΤΑΝΤΙΝΟΣ</t>
  </si>
  <si>
    <t>ΑΖ340645</t>
  </si>
  <si>
    <t>ΧΑΤΖΗΠΑΝΑΓΙΩΤΗ ΜΑΡΙΑ</t>
  </si>
  <si>
    <t>ΑΙ727549</t>
  </si>
  <si>
    <t>ΧΑΤΖΗΠΑΣΧΑΛΗ ΑΣΠΑΣΙΑ</t>
  </si>
  <si>
    <t>ΑΗ074851</t>
  </si>
  <si>
    <t>ΠΕ ΜΗΧΑΝΙΚΩΝ (ΕΙΔ. ΜΗΧΑΝΟΛΟΓΩΝ)</t>
  </si>
  <si>
    <t>ΧΑΧΛΑΔΑΚΗΣ ΙΩΑΝΝΗΣ</t>
  </si>
  <si>
    <t>ΑΜ975280</t>
  </si>
  <si>
    <t>ΧΟΥΛΗ ΕΛΕΝΗ</t>
  </si>
  <si>
    <t>ΑΕ011715</t>
  </si>
  <si>
    <t>ΧΟΥΜΑΝΙΔΗΣ ΔΗΜΗΤΡΙΟΣ</t>
  </si>
  <si>
    <t>ΑΒ242547</t>
  </si>
  <si>
    <t>ΧΡΙΣΤΟΔΟΥΛΑΚΗΣ ΓΕΩΡΓΙΟΣ</t>
  </si>
  <si>
    <t>ΑΗ013594</t>
  </si>
  <si>
    <t>ΧΡΙΣΤΟΔΟΥΛΟΥ ΙΩΑΝΝΗΣ</t>
  </si>
  <si>
    <t>ΠΑΣ</t>
  </si>
  <si>
    <t>ΑΗ561359</t>
  </si>
  <si>
    <t>ΧΡΙΣΤΟΦΑΣ ΠΑΝΑΓΙΩΤΗΣ</t>
  </si>
  <si>
    <t>ΜΙΧ</t>
  </si>
  <si>
    <t>Χ919441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</si>
</sst>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9"/>
  <sheetViews>
    <sheetView tabSelected="1" workbookViewId="0"/>
  </sheetViews>
  <sheetFormatPr defaultRowHeight="15" x14ac:dyDescent="0.25"/>
  <sheetData>
    <row r="1" spans="1:13" x14ac:dyDescent="0.25">
      <c r="A1" t="s">
        <v>0</v>
      </c>
    </row>
    <row r="2" spans="1:13" x14ac:dyDescent="0.25">
      <c r="A2" t="s">
        <v>1</v>
      </c>
    </row>
    <row r="4" spans="1:13" x14ac:dyDescent="0.25">
      <c r="A4" t="s">
        <v>2</v>
      </c>
    </row>
    <row r="6" spans="1:13" x14ac:dyDescent="0.25">
      <c r="A6" t="s">
        <v>3</v>
      </c>
      <c r="B6" t="s">
        <v>4</v>
      </c>
      <c r="C6" t="s">
        <v>5</v>
      </c>
      <c r="D6" t="s">
        <v>6</v>
      </c>
      <c r="E6" t="s">
        <v>7</v>
      </c>
      <c r="F6" t="s">
        <v>8</v>
      </c>
      <c r="G6" t="s">
        <v>9</v>
      </c>
      <c r="H6" t="s">
        <v>10</v>
      </c>
      <c r="I6" t="s">
        <v>11</v>
      </c>
      <c r="J6" t="s">
        <v>12</v>
      </c>
      <c r="K6" t="s">
        <v>13</v>
      </c>
      <c r="L6" t="s">
        <v>14</v>
      </c>
      <c r="M6" t="s">
        <v>15</v>
      </c>
    </row>
    <row r="7" spans="1:13" x14ac:dyDescent="0.25">
      <c r="A7">
        <v>1</v>
      </c>
      <c r="B7">
        <v>1229</v>
      </c>
      <c r="C7" t="s">
        <v>16</v>
      </c>
      <c r="D7" t="s">
        <v>17</v>
      </c>
      <c r="E7" t="str">
        <f>"053076738"</f>
        <v>053076738</v>
      </c>
      <c r="F7" t="str">
        <f>"00132691"</f>
        <v>00132691</v>
      </c>
      <c r="G7" t="s">
        <v>18</v>
      </c>
      <c r="H7" t="s">
        <v>19</v>
      </c>
      <c r="I7">
        <v>1107</v>
      </c>
      <c r="J7" t="s">
        <v>20</v>
      </c>
      <c r="K7">
        <v>0</v>
      </c>
      <c r="M7">
        <v>2353.6999999999998</v>
      </c>
    </row>
    <row r="8" spans="1:13" x14ac:dyDescent="0.25">
      <c r="A8">
        <v>2</v>
      </c>
      <c r="B8">
        <v>1543</v>
      </c>
      <c r="C8" t="s">
        <v>21</v>
      </c>
      <c r="D8" t="s">
        <v>22</v>
      </c>
      <c r="E8" t="s">
        <v>23</v>
      </c>
      <c r="F8" t="str">
        <f>"201406018975"</f>
        <v>201406018975</v>
      </c>
      <c r="G8" t="s">
        <v>24</v>
      </c>
      <c r="H8" t="s">
        <v>25</v>
      </c>
      <c r="I8">
        <v>1064</v>
      </c>
      <c r="J8" t="s">
        <v>20</v>
      </c>
      <c r="K8">
        <v>0</v>
      </c>
      <c r="M8">
        <v>2014.4</v>
      </c>
    </row>
    <row r="9" spans="1:13" x14ac:dyDescent="0.25">
      <c r="A9">
        <v>3</v>
      </c>
      <c r="B9">
        <v>244</v>
      </c>
      <c r="C9" t="s">
        <v>26</v>
      </c>
      <c r="D9" t="s">
        <v>27</v>
      </c>
      <c r="E9" t="s">
        <v>28</v>
      </c>
      <c r="F9" t="str">
        <f>"200801001079"</f>
        <v>200801001079</v>
      </c>
      <c r="G9" t="s">
        <v>29</v>
      </c>
      <c r="H9" t="s">
        <v>19</v>
      </c>
      <c r="I9">
        <v>1111</v>
      </c>
      <c r="J9" t="s">
        <v>20</v>
      </c>
      <c r="K9">
        <v>6</v>
      </c>
      <c r="M9">
        <v>1860.3</v>
      </c>
    </row>
    <row r="10" spans="1:13" x14ac:dyDescent="0.25">
      <c r="A10">
        <v>4</v>
      </c>
      <c r="B10">
        <v>2671</v>
      </c>
      <c r="C10" t="s">
        <v>30</v>
      </c>
      <c r="D10" t="s">
        <v>31</v>
      </c>
      <c r="E10" t="s">
        <v>32</v>
      </c>
      <c r="F10" t="str">
        <f>"201511013259"</f>
        <v>201511013259</v>
      </c>
      <c r="G10" t="s">
        <v>33</v>
      </c>
      <c r="H10" t="s">
        <v>25</v>
      </c>
      <c r="I10">
        <v>1068</v>
      </c>
      <c r="J10" t="s">
        <v>20</v>
      </c>
      <c r="K10">
        <v>0</v>
      </c>
      <c r="L10" t="s">
        <v>34</v>
      </c>
      <c r="M10">
        <v>1834.3</v>
      </c>
    </row>
    <row r="11" spans="1:13" x14ac:dyDescent="0.25">
      <c r="A11">
        <v>5</v>
      </c>
      <c r="B11">
        <v>1658</v>
      </c>
      <c r="C11" t="s">
        <v>35</v>
      </c>
      <c r="D11" t="s">
        <v>36</v>
      </c>
      <c r="E11" t="s">
        <v>37</v>
      </c>
      <c r="F11" t="str">
        <f>"201406013581"</f>
        <v>201406013581</v>
      </c>
      <c r="G11" t="s">
        <v>33</v>
      </c>
      <c r="H11" t="s">
        <v>38</v>
      </c>
      <c r="I11">
        <v>1018</v>
      </c>
      <c r="J11" t="s">
        <v>20</v>
      </c>
      <c r="K11">
        <v>0</v>
      </c>
      <c r="M11">
        <v>1919.7</v>
      </c>
    </row>
    <row r="12" spans="1:13" x14ac:dyDescent="0.25">
      <c r="A12">
        <v>6</v>
      </c>
      <c r="B12">
        <v>1340</v>
      </c>
      <c r="C12" t="s">
        <v>39</v>
      </c>
      <c r="D12" t="s">
        <v>40</v>
      </c>
      <c r="E12" t="s">
        <v>41</v>
      </c>
      <c r="F12" t="str">
        <f>"201410002751"</f>
        <v>201410002751</v>
      </c>
      <c r="G12" t="s">
        <v>42</v>
      </c>
      <c r="H12" t="s">
        <v>43</v>
      </c>
      <c r="I12">
        <v>1027</v>
      </c>
      <c r="J12" t="s">
        <v>20</v>
      </c>
      <c r="K12">
        <v>0</v>
      </c>
      <c r="L12" t="s">
        <v>34</v>
      </c>
      <c r="M12">
        <v>1737.1</v>
      </c>
    </row>
    <row r="13" spans="1:13" x14ac:dyDescent="0.25">
      <c r="A13">
        <v>7</v>
      </c>
      <c r="B13">
        <v>2145</v>
      </c>
      <c r="C13" t="s">
        <v>44</v>
      </c>
      <c r="D13" t="s">
        <v>45</v>
      </c>
      <c r="E13" t="s">
        <v>46</v>
      </c>
      <c r="F13" t="str">
        <f>"00185353"</f>
        <v>00185353</v>
      </c>
      <c r="G13" t="s">
        <v>47</v>
      </c>
      <c r="H13" t="s">
        <v>48</v>
      </c>
      <c r="I13">
        <v>1024</v>
      </c>
      <c r="J13" t="s">
        <v>20</v>
      </c>
      <c r="K13">
        <v>0</v>
      </c>
      <c r="M13">
        <v>2312.1999999999998</v>
      </c>
    </row>
    <row r="14" spans="1:13" x14ac:dyDescent="0.25">
      <c r="A14">
        <v>8</v>
      </c>
      <c r="B14">
        <v>2384</v>
      </c>
      <c r="C14" t="s">
        <v>49</v>
      </c>
      <c r="D14" t="s">
        <v>50</v>
      </c>
      <c r="E14" t="s">
        <v>51</v>
      </c>
      <c r="F14" t="str">
        <f>"201304002708"</f>
        <v>201304002708</v>
      </c>
      <c r="G14" t="s">
        <v>52</v>
      </c>
      <c r="H14" t="s">
        <v>53</v>
      </c>
      <c r="I14">
        <v>1007</v>
      </c>
      <c r="J14" t="s">
        <v>20</v>
      </c>
      <c r="K14">
        <v>0</v>
      </c>
      <c r="M14">
        <v>2502</v>
      </c>
    </row>
    <row r="15" spans="1:13" x14ac:dyDescent="0.25">
      <c r="A15">
        <v>9</v>
      </c>
      <c r="B15">
        <v>3595</v>
      </c>
      <c r="C15" t="s">
        <v>54</v>
      </c>
      <c r="D15" t="s">
        <v>55</v>
      </c>
      <c r="E15" t="s">
        <v>56</v>
      </c>
      <c r="F15" t="str">
        <f>"200804000265"</f>
        <v>200804000265</v>
      </c>
      <c r="G15" t="s">
        <v>57</v>
      </c>
      <c r="H15" t="s">
        <v>38</v>
      </c>
      <c r="I15">
        <v>1012</v>
      </c>
      <c r="J15" t="s">
        <v>20</v>
      </c>
      <c r="K15">
        <v>0</v>
      </c>
      <c r="M15">
        <v>2078.6</v>
      </c>
    </row>
    <row r="16" spans="1:13" x14ac:dyDescent="0.25">
      <c r="A16">
        <v>10</v>
      </c>
      <c r="B16">
        <v>3832</v>
      </c>
      <c r="C16" t="s">
        <v>58</v>
      </c>
      <c r="D16" t="s">
        <v>59</v>
      </c>
      <c r="E16" t="s">
        <v>60</v>
      </c>
      <c r="F16" t="str">
        <f>"201402001850"</f>
        <v>201402001850</v>
      </c>
      <c r="G16" t="s">
        <v>61</v>
      </c>
      <c r="H16" t="s">
        <v>62</v>
      </c>
      <c r="I16">
        <v>1103</v>
      </c>
      <c r="J16" t="s">
        <v>20</v>
      </c>
      <c r="K16">
        <v>0</v>
      </c>
      <c r="M16">
        <v>2242.6999999999998</v>
      </c>
    </row>
    <row r="17" spans="1:13" x14ac:dyDescent="0.25">
      <c r="A17">
        <v>11</v>
      </c>
      <c r="B17">
        <v>3705</v>
      </c>
      <c r="C17" t="s">
        <v>63</v>
      </c>
      <c r="D17" t="s">
        <v>64</v>
      </c>
      <c r="E17" t="s">
        <v>65</v>
      </c>
      <c r="F17" t="str">
        <f>"00015790"</f>
        <v>00015790</v>
      </c>
      <c r="G17" t="s">
        <v>66</v>
      </c>
      <c r="H17" t="s">
        <v>67</v>
      </c>
      <c r="I17">
        <v>1080</v>
      </c>
      <c r="J17" t="s">
        <v>20</v>
      </c>
      <c r="K17">
        <v>6</v>
      </c>
      <c r="M17">
        <v>1927.5</v>
      </c>
    </row>
    <row r="18" spans="1:13" x14ac:dyDescent="0.25">
      <c r="A18">
        <v>12</v>
      </c>
      <c r="B18">
        <v>6</v>
      </c>
      <c r="C18" t="s">
        <v>68</v>
      </c>
      <c r="D18" t="s">
        <v>69</v>
      </c>
      <c r="E18" t="s">
        <v>70</v>
      </c>
      <c r="F18" t="str">
        <f>"200801009215"</f>
        <v>200801009215</v>
      </c>
      <c r="G18" t="s">
        <v>71</v>
      </c>
      <c r="H18" t="s">
        <v>72</v>
      </c>
      <c r="I18">
        <v>1048</v>
      </c>
      <c r="J18" t="s">
        <v>20</v>
      </c>
      <c r="K18">
        <v>0</v>
      </c>
      <c r="L18" t="s">
        <v>34</v>
      </c>
      <c r="M18">
        <v>1439.2</v>
      </c>
    </row>
    <row r="19" spans="1:13" x14ac:dyDescent="0.25">
      <c r="A19">
        <v>13</v>
      </c>
      <c r="B19">
        <v>1261</v>
      </c>
      <c r="C19" t="s">
        <v>73</v>
      </c>
      <c r="D19" t="s">
        <v>40</v>
      </c>
      <c r="E19" t="s">
        <v>74</v>
      </c>
      <c r="F19" t="str">
        <f>"00013113"</f>
        <v>00013113</v>
      </c>
      <c r="G19" t="s">
        <v>71</v>
      </c>
      <c r="H19" t="s">
        <v>62</v>
      </c>
      <c r="I19">
        <v>1104</v>
      </c>
      <c r="J19" t="s">
        <v>20</v>
      </c>
      <c r="K19">
        <v>0</v>
      </c>
      <c r="M19">
        <v>2178.6</v>
      </c>
    </row>
    <row r="20" spans="1:13" x14ac:dyDescent="0.25">
      <c r="A20">
        <v>14</v>
      </c>
      <c r="B20">
        <v>568</v>
      </c>
      <c r="C20" t="s">
        <v>75</v>
      </c>
      <c r="D20" t="s">
        <v>76</v>
      </c>
      <c r="E20" t="s">
        <v>77</v>
      </c>
      <c r="F20" t="str">
        <f>"201412001595"</f>
        <v>201412001595</v>
      </c>
      <c r="G20" t="s">
        <v>52</v>
      </c>
      <c r="H20" t="s">
        <v>67</v>
      </c>
      <c r="I20">
        <v>1088</v>
      </c>
      <c r="J20" t="s">
        <v>20</v>
      </c>
      <c r="K20">
        <v>0</v>
      </c>
      <c r="M20">
        <v>2158.9</v>
      </c>
    </row>
    <row r="21" spans="1:13" x14ac:dyDescent="0.25">
      <c r="A21">
        <v>15</v>
      </c>
      <c r="B21">
        <v>143</v>
      </c>
      <c r="C21" t="s">
        <v>78</v>
      </c>
      <c r="D21" t="s">
        <v>45</v>
      </c>
      <c r="E21" t="s">
        <v>79</v>
      </c>
      <c r="F21" t="str">
        <f>"00160462"</f>
        <v>00160462</v>
      </c>
      <c r="G21" t="s">
        <v>80</v>
      </c>
      <c r="H21" t="s">
        <v>81</v>
      </c>
      <c r="I21">
        <v>1031</v>
      </c>
      <c r="J21" t="s">
        <v>20</v>
      </c>
      <c r="K21">
        <v>6</v>
      </c>
      <c r="M21">
        <v>2145.8000000000002</v>
      </c>
    </row>
    <row r="22" spans="1:13" x14ac:dyDescent="0.25">
      <c r="A22">
        <v>16</v>
      </c>
      <c r="B22">
        <v>2306</v>
      </c>
      <c r="C22" t="s">
        <v>82</v>
      </c>
      <c r="D22" t="s">
        <v>83</v>
      </c>
      <c r="E22" t="s">
        <v>84</v>
      </c>
      <c r="F22" t="str">
        <f>"201409000690"</f>
        <v>201409000690</v>
      </c>
      <c r="G22" t="s">
        <v>85</v>
      </c>
      <c r="H22" t="s">
        <v>86</v>
      </c>
      <c r="I22">
        <v>1025</v>
      </c>
      <c r="J22" t="s">
        <v>20</v>
      </c>
      <c r="K22">
        <v>6</v>
      </c>
      <c r="L22" t="s">
        <v>87</v>
      </c>
      <c r="M22">
        <v>1383.7</v>
      </c>
    </row>
    <row r="23" spans="1:13" x14ac:dyDescent="0.25">
      <c r="A23">
        <v>17</v>
      </c>
      <c r="B23">
        <v>1509</v>
      </c>
      <c r="C23" t="s">
        <v>88</v>
      </c>
      <c r="D23" t="s">
        <v>64</v>
      </c>
      <c r="E23" t="s">
        <v>89</v>
      </c>
      <c r="F23" t="str">
        <f>"201308000076"</f>
        <v>201308000076</v>
      </c>
      <c r="G23" t="s">
        <v>90</v>
      </c>
      <c r="H23" t="s">
        <v>91</v>
      </c>
      <c r="I23">
        <v>1004</v>
      </c>
      <c r="J23" t="s">
        <v>20</v>
      </c>
      <c r="K23">
        <v>0</v>
      </c>
      <c r="M23">
        <v>2315.8000000000002</v>
      </c>
    </row>
    <row r="24" spans="1:13" x14ac:dyDescent="0.25">
      <c r="A24">
        <v>18</v>
      </c>
      <c r="B24">
        <v>1898</v>
      </c>
      <c r="C24" t="s">
        <v>92</v>
      </c>
      <c r="D24" t="s">
        <v>50</v>
      </c>
      <c r="E24" t="s">
        <v>93</v>
      </c>
      <c r="F24" t="str">
        <f>"00281050"</f>
        <v>00281050</v>
      </c>
      <c r="G24" t="s">
        <v>71</v>
      </c>
      <c r="H24" t="s">
        <v>94</v>
      </c>
      <c r="I24">
        <v>1097</v>
      </c>
      <c r="J24" t="s">
        <v>20</v>
      </c>
      <c r="K24">
        <v>0</v>
      </c>
      <c r="M24">
        <v>1967.9</v>
      </c>
    </row>
    <row r="25" spans="1:13" x14ac:dyDescent="0.25">
      <c r="A25">
        <v>19</v>
      </c>
      <c r="B25">
        <v>4271</v>
      </c>
      <c r="C25" t="s">
        <v>95</v>
      </c>
      <c r="D25" t="s">
        <v>31</v>
      </c>
      <c r="E25" t="s">
        <v>96</v>
      </c>
      <c r="F25" t="str">
        <f>"200805000293"</f>
        <v>200805000293</v>
      </c>
      <c r="G25" t="s">
        <v>97</v>
      </c>
      <c r="H25" t="s">
        <v>25</v>
      </c>
      <c r="I25">
        <v>1051</v>
      </c>
      <c r="J25" t="s">
        <v>20</v>
      </c>
      <c r="K25">
        <v>0</v>
      </c>
      <c r="M25">
        <v>2038.2</v>
      </c>
    </row>
    <row r="26" spans="1:13" x14ac:dyDescent="0.25">
      <c r="A26">
        <v>20</v>
      </c>
      <c r="B26">
        <v>1279</v>
      </c>
      <c r="C26" t="s">
        <v>98</v>
      </c>
      <c r="D26" t="s">
        <v>45</v>
      </c>
      <c r="E26" t="s">
        <v>99</v>
      </c>
      <c r="F26" t="str">
        <f>"201303000884"</f>
        <v>201303000884</v>
      </c>
      <c r="G26" t="s">
        <v>100</v>
      </c>
      <c r="H26" t="s">
        <v>25</v>
      </c>
      <c r="I26">
        <v>1065</v>
      </c>
      <c r="J26" t="s">
        <v>20</v>
      </c>
      <c r="K26">
        <v>6</v>
      </c>
      <c r="M26">
        <v>1740.8</v>
      </c>
    </row>
    <row r="27" spans="1:13" x14ac:dyDescent="0.25">
      <c r="A27">
        <v>21</v>
      </c>
      <c r="B27">
        <v>800</v>
      </c>
      <c r="C27" t="s">
        <v>101</v>
      </c>
      <c r="D27" t="s">
        <v>76</v>
      </c>
      <c r="E27" t="s">
        <v>102</v>
      </c>
      <c r="F27" t="str">
        <f>"00255969"</f>
        <v>00255969</v>
      </c>
      <c r="G27" t="s">
        <v>103</v>
      </c>
      <c r="H27" t="s">
        <v>104</v>
      </c>
      <c r="I27">
        <v>1020</v>
      </c>
      <c r="J27" t="s">
        <v>20</v>
      </c>
      <c r="K27">
        <v>0</v>
      </c>
      <c r="M27">
        <v>2015</v>
      </c>
    </row>
    <row r="28" spans="1:13" x14ac:dyDescent="0.25">
      <c r="A28">
        <v>22</v>
      </c>
      <c r="B28">
        <v>579</v>
      </c>
      <c r="C28" t="s">
        <v>105</v>
      </c>
      <c r="D28" t="s">
        <v>45</v>
      </c>
      <c r="E28" t="s">
        <v>106</v>
      </c>
      <c r="F28" t="str">
        <f>"201405000873"</f>
        <v>201405000873</v>
      </c>
      <c r="G28" t="s">
        <v>107</v>
      </c>
      <c r="H28" t="s">
        <v>53</v>
      </c>
      <c r="I28">
        <v>1009</v>
      </c>
      <c r="J28" t="s">
        <v>20</v>
      </c>
      <c r="K28">
        <v>0</v>
      </c>
      <c r="L28" t="s">
        <v>34</v>
      </c>
      <c r="M28">
        <v>1655.8</v>
      </c>
    </row>
    <row r="29" spans="1:13" x14ac:dyDescent="0.25">
      <c r="A29">
        <v>23</v>
      </c>
      <c r="B29">
        <v>1536</v>
      </c>
      <c r="C29" t="s">
        <v>108</v>
      </c>
      <c r="D29" t="s">
        <v>109</v>
      </c>
      <c r="E29" t="s">
        <v>110</v>
      </c>
      <c r="F29" t="str">
        <f>"00250005"</f>
        <v>00250005</v>
      </c>
      <c r="G29" t="s">
        <v>111</v>
      </c>
      <c r="H29" t="s">
        <v>94</v>
      </c>
      <c r="I29">
        <v>1098</v>
      </c>
      <c r="J29" t="s">
        <v>20</v>
      </c>
      <c r="K29">
        <v>0</v>
      </c>
      <c r="M29">
        <v>1972.8</v>
      </c>
    </row>
    <row r="30" spans="1:13" x14ac:dyDescent="0.25">
      <c r="A30">
        <v>24</v>
      </c>
      <c r="B30">
        <v>1655</v>
      </c>
      <c r="C30" t="s">
        <v>112</v>
      </c>
      <c r="D30" t="s">
        <v>45</v>
      </c>
      <c r="E30" t="s">
        <v>113</v>
      </c>
      <c r="F30" t="str">
        <f>"201410012798"</f>
        <v>201410012798</v>
      </c>
      <c r="G30" t="s">
        <v>42</v>
      </c>
      <c r="H30" t="s">
        <v>114</v>
      </c>
      <c r="I30">
        <v>1003</v>
      </c>
      <c r="J30" t="s">
        <v>20</v>
      </c>
      <c r="K30">
        <v>0</v>
      </c>
      <c r="M30">
        <v>2151</v>
      </c>
    </row>
    <row r="31" spans="1:13" x14ac:dyDescent="0.25">
      <c r="A31">
        <v>25</v>
      </c>
      <c r="B31">
        <v>1396</v>
      </c>
      <c r="C31" t="s">
        <v>115</v>
      </c>
      <c r="D31" t="s">
        <v>116</v>
      </c>
      <c r="E31" t="s">
        <v>117</v>
      </c>
      <c r="F31" t="str">
        <f>"00249455"</f>
        <v>00249455</v>
      </c>
      <c r="G31" t="s">
        <v>85</v>
      </c>
      <c r="H31" t="s">
        <v>94</v>
      </c>
      <c r="I31">
        <v>1094</v>
      </c>
      <c r="J31" t="s">
        <v>20</v>
      </c>
      <c r="K31">
        <v>6</v>
      </c>
      <c r="M31">
        <v>1607.8</v>
      </c>
    </row>
    <row r="32" spans="1:13" x14ac:dyDescent="0.25">
      <c r="A32">
        <v>26</v>
      </c>
      <c r="B32">
        <v>71</v>
      </c>
      <c r="C32" t="s">
        <v>118</v>
      </c>
      <c r="D32" t="s">
        <v>45</v>
      </c>
      <c r="E32" t="s">
        <v>119</v>
      </c>
      <c r="F32" t="str">
        <f>"00015496"</f>
        <v>00015496</v>
      </c>
      <c r="G32" t="s">
        <v>120</v>
      </c>
      <c r="H32" t="s">
        <v>38</v>
      </c>
      <c r="I32">
        <v>1011</v>
      </c>
      <c r="J32" t="s">
        <v>20</v>
      </c>
      <c r="K32">
        <v>0</v>
      </c>
      <c r="M32">
        <v>1925.2</v>
      </c>
    </row>
    <row r="33" spans="1:13" x14ac:dyDescent="0.25">
      <c r="A33">
        <v>27</v>
      </c>
      <c r="B33">
        <v>330</v>
      </c>
      <c r="C33" t="s">
        <v>121</v>
      </c>
      <c r="D33" t="s">
        <v>122</v>
      </c>
      <c r="E33" t="s">
        <v>123</v>
      </c>
      <c r="F33" t="str">
        <f>"00151976"</f>
        <v>00151976</v>
      </c>
      <c r="G33" t="s">
        <v>52</v>
      </c>
      <c r="H33" t="s">
        <v>124</v>
      </c>
      <c r="I33">
        <v>1044</v>
      </c>
      <c r="J33" t="s">
        <v>20</v>
      </c>
      <c r="K33">
        <v>0</v>
      </c>
      <c r="M33">
        <v>1983.8</v>
      </c>
    </row>
    <row r="34" spans="1:13" x14ac:dyDescent="0.25">
      <c r="A34">
        <v>28</v>
      </c>
      <c r="B34">
        <v>1681</v>
      </c>
      <c r="C34" t="s">
        <v>125</v>
      </c>
      <c r="D34" t="s">
        <v>31</v>
      </c>
      <c r="E34" t="s">
        <v>126</v>
      </c>
      <c r="F34" t="str">
        <f>"200712005792"</f>
        <v>200712005792</v>
      </c>
      <c r="G34" t="s">
        <v>127</v>
      </c>
      <c r="H34" t="s">
        <v>25</v>
      </c>
      <c r="I34">
        <v>1050</v>
      </c>
      <c r="J34" t="s">
        <v>20</v>
      </c>
      <c r="K34">
        <v>6</v>
      </c>
      <c r="M34">
        <v>1815.4</v>
      </c>
    </row>
    <row r="35" spans="1:13" x14ac:dyDescent="0.25">
      <c r="A35">
        <v>29</v>
      </c>
      <c r="B35">
        <v>5053</v>
      </c>
      <c r="C35" t="s">
        <v>128</v>
      </c>
      <c r="D35" t="s">
        <v>40</v>
      </c>
      <c r="E35" t="s">
        <v>129</v>
      </c>
      <c r="F35" t="str">
        <f>"00368819"</f>
        <v>00368819</v>
      </c>
      <c r="G35" t="s">
        <v>57</v>
      </c>
      <c r="H35" t="s">
        <v>130</v>
      </c>
      <c r="I35">
        <v>1023</v>
      </c>
      <c r="J35" t="s">
        <v>20</v>
      </c>
      <c r="K35">
        <v>0</v>
      </c>
      <c r="M35">
        <v>2083.1999999999998</v>
      </c>
    </row>
    <row r="36" spans="1:13" x14ac:dyDescent="0.25">
      <c r="A36">
        <v>30</v>
      </c>
      <c r="B36">
        <v>4321</v>
      </c>
      <c r="C36" t="s">
        <v>131</v>
      </c>
      <c r="D36" t="s">
        <v>76</v>
      </c>
      <c r="E36" t="s">
        <v>132</v>
      </c>
      <c r="F36" t="str">
        <f>"00369268"</f>
        <v>00369268</v>
      </c>
      <c r="G36" t="s">
        <v>66</v>
      </c>
      <c r="H36" t="s">
        <v>38</v>
      </c>
      <c r="I36">
        <v>1013</v>
      </c>
      <c r="J36" t="s">
        <v>20</v>
      </c>
      <c r="K36">
        <v>6</v>
      </c>
      <c r="M36">
        <v>1676.4</v>
      </c>
    </row>
    <row r="37" spans="1:13" x14ac:dyDescent="0.25">
      <c r="A37">
        <v>31</v>
      </c>
      <c r="B37">
        <v>1167</v>
      </c>
      <c r="C37" t="s">
        <v>133</v>
      </c>
      <c r="D37" t="s">
        <v>55</v>
      </c>
      <c r="E37" t="s">
        <v>134</v>
      </c>
      <c r="F37" t="str">
        <f>"201304000090"</f>
        <v>201304000090</v>
      </c>
      <c r="G37" t="s">
        <v>135</v>
      </c>
      <c r="H37" t="s">
        <v>25</v>
      </c>
      <c r="I37">
        <v>1061</v>
      </c>
      <c r="J37" t="s">
        <v>20</v>
      </c>
      <c r="K37">
        <v>0</v>
      </c>
      <c r="M37">
        <v>1918.9</v>
      </c>
    </row>
    <row r="38" spans="1:13" x14ac:dyDescent="0.25">
      <c r="A38">
        <v>32</v>
      </c>
      <c r="B38">
        <v>805</v>
      </c>
      <c r="C38" t="s">
        <v>136</v>
      </c>
      <c r="D38" t="s">
        <v>116</v>
      </c>
      <c r="E38" t="s">
        <v>137</v>
      </c>
      <c r="F38" t="str">
        <f>"00240299"</f>
        <v>00240299</v>
      </c>
      <c r="G38" t="s">
        <v>138</v>
      </c>
      <c r="H38" t="s">
        <v>81</v>
      </c>
      <c r="I38">
        <v>1030</v>
      </c>
      <c r="J38" t="s">
        <v>20</v>
      </c>
      <c r="K38">
        <v>6</v>
      </c>
      <c r="M38">
        <v>2007.2</v>
      </c>
    </row>
    <row r="39" spans="1:13" x14ac:dyDescent="0.25">
      <c r="A39">
        <v>33</v>
      </c>
      <c r="B39">
        <v>4116</v>
      </c>
      <c r="C39" t="s">
        <v>139</v>
      </c>
      <c r="D39" t="s">
        <v>27</v>
      </c>
      <c r="E39" t="s">
        <v>140</v>
      </c>
      <c r="F39" t="str">
        <f>"201402009343"</f>
        <v>201402009343</v>
      </c>
      <c r="G39" t="s">
        <v>57</v>
      </c>
      <c r="H39" t="s">
        <v>124</v>
      </c>
      <c r="I39">
        <v>1035</v>
      </c>
      <c r="J39" t="s">
        <v>20</v>
      </c>
      <c r="K39">
        <v>0</v>
      </c>
      <c r="M39">
        <v>2113</v>
      </c>
    </row>
    <row r="40" spans="1:13" x14ac:dyDescent="0.25">
      <c r="A40">
        <v>34</v>
      </c>
      <c r="B40">
        <v>1973</v>
      </c>
      <c r="C40" t="s">
        <v>141</v>
      </c>
      <c r="D40" t="s">
        <v>50</v>
      </c>
      <c r="E40" t="s">
        <v>142</v>
      </c>
      <c r="F40" t="str">
        <f>"201412004534"</f>
        <v>201412004534</v>
      </c>
      <c r="G40" t="s">
        <v>90</v>
      </c>
      <c r="H40" t="s">
        <v>143</v>
      </c>
      <c r="I40">
        <v>1093</v>
      </c>
      <c r="J40" t="s">
        <v>20</v>
      </c>
      <c r="K40">
        <v>0</v>
      </c>
      <c r="M40">
        <v>1990.2</v>
      </c>
    </row>
    <row r="41" spans="1:13" x14ac:dyDescent="0.25">
      <c r="A41">
        <v>35</v>
      </c>
      <c r="B41">
        <v>47</v>
      </c>
      <c r="C41" t="s">
        <v>144</v>
      </c>
      <c r="D41" t="s">
        <v>27</v>
      </c>
      <c r="E41" t="s">
        <v>145</v>
      </c>
      <c r="F41" t="str">
        <f>"201410012218"</f>
        <v>201410012218</v>
      </c>
      <c r="G41" t="s">
        <v>146</v>
      </c>
      <c r="H41" t="s">
        <v>124</v>
      </c>
      <c r="I41">
        <v>1037</v>
      </c>
      <c r="J41" t="s">
        <v>20</v>
      </c>
      <c r="K41">
        <v>0</v>
      </c>
      <c r="M41">
        <v>2053.3000000000002</v>
      </c>
    </row>
    <row r="42" spans="1:13" x14ac:dyDescent="0.25">
      <c r="A42">
        <v>36</v>
      </c>
      <c r="B42">
        <v>4647</v>
      </c>
      <c r="C42" t="s">
        <v>147</v>
      </c>
      <c r="D42" t="s">
        <v>148</v>
      </c>
      <c r="E42" t="s">
        <v>149</v>
      </c>
      <c r="F42" t="str">
        <f>"00013997"</f>
        <v>00013997</v>
      </c>
      <c r="G42" t="s">
        <v>66</v>
      </c>
      <c r="H42" t="s">
        <v>62</v>
      </c>
      <c r="I42">
        <v>1102</v>
      </c>
      <c r="J42" t="s">
        <v>20</v>
      </c>
      <c r="K42">
        <v>6</v>
      </c>
      <c r="M42">
        <v>1703.7</v>
      </c>
    </row>
    <row r="43" spans="1:13" x14ac:dyDescent="0.25">
      <c r="A43">
        <v>37</v>
      </c>
      <c r="B43">
        <v>2303</v>
      </c>
      <c r="C43" t="s">
        <v>150</v>
      </c>
      <c r="D43" t="s">
        <v>151</v>
      </c>
      <c r="E43" t="s">
        <v>152</v>
      </c>
      <c r="F43" t="str">
        <f>"00330571"</f>
        <v>00330571</v>
      </c>
      <c r="G43" t="s">
        <v>153</v>
      </c>
      <c r="H43" t="s">
        <v>67</v>
      </c>
      <c r="I43">
        <v>1077</v>
      </c>
      <c r="J43" t="s">
        <v>20</v>
      </c>
      <c r="K43">
        <v>0</v>
      </c>
      <c r="M43">
        <v>2116.3000000000002</v>
      </c>
    </row>
    <row r="44" spans="1:13" x14ac:dyDescent="0.25">
      <c r="A44">
        <v>38</v>
      </c>
      <c r="B44">
        <v>2194</v>
      </c>
      <c r="C44" t="s">
        <v>154</v>
      </c>
      <c r="D44" t="s">
        <v>116</v>
      </c>
      <c r="E44" t="s">
        <v>155</v>
      </c>
      <c r="F44" t="str">
        <f>"201504004567"</f>
        <v>201504004567</v>
      </c>
      <c r="G44" t="s">
        <v>71</v>
      </c>
      <c r="H44" t="s">
        <v>19</v>
      </c>
      <c r="I44">
        <v>1116</v>
      </c>
      <c r="J44" t="s">
        <v>20</v>
      </c>
      <c r="K44">
        <v>0</v>
      </c>
      <c r="M44">
        <v>2198</v>
      </c>
    </row>
    <row r="45" spans="1:13" x14ac:dyDescent="0.25">
      <c r="A45">
        <v>39</v>
      </c>
      <c r="B45">
        <v>768</v>
      </c>
      <c r="C45" t="s">
        <v>156</v>
      </c>
      <c r="D45" t="s">
        <v>151</v>
      </c>
      <c r="E45" t="s">
        <v>157</v>
      </c>
      <c r="F45" t="str">
        <f>"201405001571"</f>
        <v>201405001571</v>
      </c>
      <c r="G45" t="s">
        <v>158</v>
      </c>
      <c r="H45" t="s">
        <v>159</v>
      </c>
      <c r="I45">
        <v>1069</v>
      </c>
      <c r="J45" t="s">
        <v>20</v>
      </c>
      <c r="K45">
        <v>0</v>
      </c>
      <c r="M45">
        <v>2191.3000000000002</v>
      </c>
    </row>
    <row r="46" spans="1:13" x14ac:dyDescent="0.25">
      <c r="A46">
        <v>40</v>
      </c>
      <c r="B46">
        <v>1621</v>
      </c>
      <c r="C46" t="s">
        <v>160</v>
      </c>
      <c r="D46" t="s">
        <v>161</v>
      </c>
      <c r="E46" t="s">
        <v>162</v>
      </c>
      <c r="F46" t="str">
        <f>"201410003331"</f>
        <v>201410003331</v>
      </c>
      <c r="G46" t="s">
        <v>153</v>
      </c>
      <c r="H46" t="s">
        <v>25</v>
      </c>
      <c r="I46">
        <v>1053</v>
      </c>
      <c r="J46" t="s">
        <v>20</v>
      </c>
      <c r="K46">
        <v>0</v>
      </c>
      <c r="M46">
        <v>1915.6</v>
      </c>
    </row>
    <row r="47" spans="1:13" x14ac:dyDescent="0.25">
      <c r="A47">
        <v>41</v>
      </c>
      <c r="B47">
        <v>1238</v>
      </c>
      <c r="C47" t="s">
        <v>163</v>
      </c>
      <c r="D47" t="s">
        <v>164</v>
      </c>
      <c r="E47" t="s">
        <v>165</v>
      </c>
      <c r="F47" t="str">
        <f>"00309363"</f>
        <v>00309363</v>
      </c>
      <c r="G47" t="s">
        <v>29</v>
      </c>
      <c r="H47" t="s">
        <v>38</v>
      </c>
      <c r="I47">
        <v>1015</v>
      </c>
      <c r="J47" t="s">
        <v>20</v>
      </c>
      <c r="K47">
        <v>6</v>
      </c>
      <c r="M47">
        <v>2687.8</v>
      </c>
    </row>
    <row r="48" spans="1:13" x14ac:dyDescent="0.25">
      <c r="A48">
        <v>42</v>
      </c>
      <c r="B48">
        <v>906</v>
      </c>
      <c r="C48" t="s">
        <v>166</v>
      </c>
      <c r="D48" t="s">
        <v>45</v>
      </c>
      <c r="E48" t="s">
        <v>167</v>
      </c>
      <c r="F48" t="str">
        <f>"201303001032"</f>
        <v>201303001032</v>
      </c>
      <c r="G48" t="s">
        <v>168</v>
      </c>
      <c r="H48" t="s">
        <v>25</v>
      </c>
      <c r="I48">
        <v>1063</v>
      </c>
      <c r="J48" t="s">
        <v>20</v>
      </c>
      <c r="K48">
        <v>6</v>
      </c>
      <c r="M48">
        <v>1617.5</v>
      </c>
    </row>
    <row r="49" spans="1:13" x14ac:dyDescent="0.25">
      <c r="A49">
        <v>43</v>
      </c>
      <c r="B49">
        <v>5134</v>
      </c>
      <c r="C49" t="s">
        <v>169</v>
      </c>
      <c r="D49" t="s">
        <v>122</v>
      </c>
      <c r="E49" t="s">
        <v>170</v>
      </c>
      <c r="F49" t="str">
        <f>"201402008515"</f>
        <v>201402008515</v>
      </c>
      <c r="G49" t="s">
        <v>171</v>
      </c>
      <c r="H49" t="s">
        <v>124</v>
      </c>
      <c r="I49">
        <v>1038</v>
      </c>
      <c r="J49" t="s">
        <v>20</v>
      </c>
      <c r="K49">
        <v>0</v>
      </c>
      <c r="M49">
        <v>2040.1</v>
      </c>
    </row>
    <row r="50" spans="1:13" x14ac:dyDescent="0.25">
      <c r="A50">
        <v>44</v>
      </c>
      <c r="B50">
        <v>1218</v>
      </c>
      <c r="C50" t="s">
        <v>172</v>
      </c>
      <c r="D50" t="s">
        <v>173</v>
      </c>
      <c r="E50" t="s">
        <v>174</v>
      </c>
      <c r="F50" t="str">
        <f>"201402007876"</f>
        <v>201402007876</v>
      </c>
      <c r="G50" t="s">
        <v>175</v>
      </c>
      <c r="H50" t="s">
        <v>124</v>
      </c>
      <c r="I50">
        <v>1033</v>
      </c>
      <c r="J50" t="s">
        <v>20</v>
      </c>
      <c r="K50">
        <v>0</v>
      </c>
      <c r="M50">
        <v>2051.4</v>
      </c>
    </row>
    <row r="51" spans="1:13" x14ac:dyDescent="0.25">
      <c r="A51">
        <v>45</v>
      </c>
      <c r="B51">
        <v>2319</v>
      </c>
      <c r="C51" t="s">
        <v>176</v>
      </c>
      <c r="D51" t="s">
        <v>177</v>
      </c>
      <c r="E51" t="s">
        <v>178</v>
      </c>
      <c r="F51" t="str">
        <f>"201410004094"</f>
        <v>201410004094</v>
      </c>
      <c r="G51" t="s">
        <v>179</v>
      </c>
      <c r="H51" t="s">
        <v>180</v>
      </c>
      <c r="I51">
        <v>1021</v>
      </c>
      <c r="J51" t="s">
        <v>20</v>
      </c>
      <c r="K51">
        <v>0</v>
      </c>
      <c r="M51">
        <v>2031.2</v>
      </c>
    </row>
    <row r="52" spans="1:13" x14ac:dyDescent="0.25">
      <c r="A52">
        <v>46</v>
      </c>
      <c r="B52">
        <v>4405</v>
      </c>
      <c r="C52" t="s">
        <v>181</v>
      </c>
      <c r="D52" t="s">
        <v>76</v>
      </c>
      <c r="E52" t="s">
        <v>182</v>
      </c>
      <c r="F52" t="str">
        <f>"00256658"</f>
        <v>00256658</v>
      </c>
      <c r="G52" t="s">
        <v>146</v>
      </c>
      <c r="H52" t="s">
        <v>25</v>
      </c>
      <c r="I52">
        <v>1059</v>
      </c>
      <c r="J52" t="s">
        <v>20</v>
      </c>
      <c r="K52">
        <v>0</v>
      </c>
      <c r="M52">
        <v>2051.3000000000002</v>
      </c>
    </row>
    <row r="53" spans="1:13" x14ac:dyDescent="0.25">
      <c r="A53">
        <v>47</v>
      </c>
      <c r="B53">
        <v>1395</v>
      </c>
      <c r="C53" t="s">
        <v>183</v>
      </c>
      <c r="D53" t="s">
        <v>116</v>
      </c>
      <c r="E53" t="s">
        <v>184</v>
      </c>
      <c r="F53" t="str">
        <f>"201503000499"</f>
        <v>201503000499</v>
      </c>
      <c r="G53" t="s">
        <v>61</v>
      </c>
      <c r="H53" t="s">
        <v>19</v>
      </c>
      <c r="I53">
        <v>1112</v>
      </c>
      <c r="J53" t="s">
        <v>20</v>
      </c>
      <c r="K53">
        <v>0</v>
      </c>
      <c r="M53">
        <v>2382.6</v>
      </c>
    </row>
    <row r="54" spans="1:13" x14ac:dyDescent="0.25">
      <c r="A54">
        <v>48</v>
      </c>
      <c r="B54">
        <v>2990</v>
      </c>
      <c r="C54" t="s">
        <v>185</v>
      </c>
      <c r="D54" t="s">
        <v>40</v>
      </c>
      <c r="E54" t="s">
        <v>186</v>
      </c>
      <c r="F54" t="str">
        <f>"00255710"</f>
        <v>00255710</v>
      </c>
      <c r="G54" t="s">
        <v>33</v>
      </c>
      <c r="H54" t="s">
        <v>94</v>
      </c>
      <c r="I54">
        <v>1099</v>
      </c>
      <c r="J54" t="s">
        <v>20</v>
      </c>
      <c r="K54">
        <v>0</v>
      </c>
      <c r="M54">
        <v>1908.4</v>
      </c>
    </row>
    <row r="55" spans="1:13" x14ac:dyDescent="0.25">
      <c r="A55">
        <v>49</v>
      </c>
      <c r="B55">
        <v>614</v>
      </c>
      <c r="C55" t="s">
        <v>187</v>
      </c>
      <c r="D55" t="s">
        <v>36</v>
      </c>
      <c r="E55" t="s">
        <v>188</v>
      </c>
      <c r="F55" t="str">
        <f>"201406001610"</f>
        <v>201406001610</v>
      </c>
      <c r="G55" t="s">
        <v>90</v>
      </c>
      <c r="H55" t="s">
        <v>25</v>
      </c>
      <c r="I55">
        <v>1049</v>
      </c>
      <c r="J55" t="s">
        <v>20</v>
      </c>
      <c r="K55">
        <v>0</v>
      </c>
      <c r="M55">
        <v>1830.5</v>
      </c>
    </row>
    <row r="56" spans="1:13" x14ac:dyDescent="0.25">
      <c r="A56">
        <v>50</v>
      </c>
      <c r="B56">
        <v>898</v>
      </c>
      <c r="C56" t="s">
        <v>189</v>
      </c>
      <c r="D56" t="s">
        <v>116</v>
      </c>
      <c r="E56" t="s">
        <v>190</v>
      </c>
      <c r="F56" t="str">
        <f>"200802011088"</f>
        <v>200802011088</v>
      </c>
      <c r="G56" t="s">
        <v>179</v>
      </c>
      <c r="H56" t="s">
        <v>180</v>
      </c>
      <c r="I56">
        <v>1021</v>
      </c>
      <c r="J56" t="s">
        <v>20</v>
      </c>
      <c r="K56">
        <v>0</v>
      </c>
      <c r="M56">
        <v>1996.1</v>
      </c>
    </row>
    <row r="57" spans="1:13" x14ac:dyDescent="0.25">
      <c r="A57">
        <v>51</v>
      </c>
      <c r="B57">
        <v>4496</v>
      </c>
      <c r="C57" t="s">
        <v>191</v>
      </c>
      <c r="D57" t="s">
        <v>192</v>
      </c>
      <c r="E57" t="s">
        <v>193</v>
      </c>
      <c r="F57" t="str">
        <f>"00017619"</f>
        <v>00017619</v>
      </c>
      <c r="G57" t="s">
        <v>146</v>
      </c>
      <c r="H57" t="s">
        <v>67</v>
      </c>
      <c r="I57">
        <v>1081</v>
      </c>
      <c r="J57" t="s">
        <v>20</v>
      </c>
      <c r="K57">
        <v>0</v>
      </c>
      <c r="M57">
        <v>2375</v>
      </c>
    </row>
    <row r="58" spans="1:13" x14ac:dyDescent="0.25">
      <c r="A58">
        <v>52</v>
      </c>
      <c r="B58">
        <v>873</v>
      </c>
      <c r="C58" t="s">
        <v>194</v>
      </c>
      <c r="D58" t="s">
        <v>195</v>
      </c>
      <c r="E58" t="s">
        <v>196</v>
      </c>
      <c r="F58" t="str">
        <f>"200801002355"</f>
        <v>200801002355</v>
      </c>
      <c r="G58" t="s">
        <v>71</v>
      </c>
      <c r="H58" t="s">
        <v>67</v>
      </c>
      <c r="I58">
        <v>1089</v>
      </c>
      <c r="J58" t="s">
        <v>20</v>
      </c>
      <c r="K58">
        <v>0</v>
      </c>
      <c r="M58">
        <v>2184.4</v>
      </c>
    </row>
    <row r="59" spans="1:13" x14ac:dyDescent="0.25">
      <c r="A59">
        <v>53</v>
      </c>
      <c r="B59">
        <v>3809</v>
      </c>
      <c r="C59" t="s">
        <v>197</v>
      </c>
      <c r="D59" t="s">
        <v>198</v>
      </c>
      <c r="E59" t="s">
        <v>199</v>
      </c>
      <c r="F59" t="str">
        <f>"00193670"</f>
        <v>00193670</v>
      </c>
      <c r="G59" t="s">
        <v>33</v>
      </c>
      <c r="H59" t="s">
        <v>67</v>
      </c>
      <c r="I59">
        <v>1091</v>
      </c>
      <c r="J59" t="s">
        <v>20</v>
      </c>
      <c r="K59">
        <v>0</v>
      </c>
      <c r="M59">
        <v>2084.1</v>
      </c>
    </row>
    <row r="60" spans="1:13" x14ac:dyDescent="0.25">
      <c r="A60">
        <v>54</v>
      </c>
      <c r="B60">
        <v>3060</v>
      </c>
      <c r="C60" t="s">
        <v>200</v>
      </c>
      <c r="D60" t="s">
        <v>55</v>
      </c>
      <c r="E60" t="s">
        <v>201</v>
      </c>
      <c r="F60" t="str">
        <f>"200802003190"</f>
        <v>200802003190</v>
      </c>
      <c r="G60" t="s">
        <v>202</v>
      </c>
      <c r="H60" t="s">
        <v>124</v>
      </c>
      <c r="I60">
        <v>1041</v>
      </c>
      <c r="J60" t="s">
        <v>20</v>
      </c>
      <c r="K60">
        <v>0</v>
      </c>
      <c r="M60">
        <v>2191.1999999999998</v>
      </c>
    </row>
    <row r="61" spans="1:13" x14ac:dyDescent="0.25">
      <c r="A61">
        <v>55</v>
      </c>
      <c r="B61">
        <v>2400</v>
      </c>
      <c r="C61" t="s">
        <v>203</v>
      </c>
      <c r="D61" t="s">
        <v>204</v>
      </c>
      <c r="E61">
        <v>1315</v>
      </c>
      <c r="F61" t="str">
        <f>"00287659"</f>
        <v>00287659</v>
      </c>
      <c r="G61" t="s">
        <v>29</v>
      </c>
      <c r="H61" t="s">
        <v>124</v>
      </c>
      <c r="I61">
        <v>1039</v>
      </c>
      <c r="J61" t="s">
        <v>20</v>
      </c>
      <c r="K61">
        <v>6</v>
      </c>
      <c r="M61">
        <v>1814.8</v>
      </c>
    </row>
    <row r="62" spans="1:13" x14ac:dyDescent="0.25">
      <c r="A62">
        <v>56</v>
      </c>
      <c r="B62">
        <v>2654</v>
      </c>
      <c r="C62" t="s">
        <v>205</v>
      </c>
      <c r="D62" t="s">
        <v>206</v>
      </c>
      <c r="E62" t="s">
        <v>207</v>
      </c>
      <c r="F62" t="str">
        <f>"200801000575"</f>
        <v>200801000575</v>
      </c>
      <c r="G62" t="s">
        <v>103</v>
      </c>
      <c r="H62" t="s">
        <v>72</v>
      </c>
      <c r="I62">
        <v>1047</v>
      </c>
      <c r="J62" t="s">
        <v>20</v>
      </c>
      <c r="K62">
        <v>0</v>
      </c>
      <c r="M62">
        <v>1888.9</v>
      </c>
    </row>
    <row r="63" spans="1:13" x14ac:dyDescent="0.25">
      <c r="A63">
        <v>57</v>
      </c>
      <c r="B63">
        <v>842</v>
      </c>
      <c r="C63" t="s">
        <v>208</v>
      </c>
      <c r="D63" t="s">
        <v>122</v>
      </c>
      <c r="E63" t="s">
        <v>209</v>
      </c>
      <c r="F63" t="str">
        <f>"201506000764"</f>
        <v>201506000764</v>
      </c>
      <c r="G63" t="s">
        <v>210</v>
      </c>
      <c r="H63" t="s">
        <v>25</v>
      </c>
      <c r="I63">
        <v>1066</v>
      </c>
      <c r="J63" t="s">
        <v>20</v>
      </c>
      <c r="K63">
        <v>6</v>
      </c>
      <c r="M63">
        <v>1701.4</v>
      </c>
    </row>
    <row r="64" spans="1:13" x14ac:dyDescent="0.25">
      <c r="A64">
        <v>58</v>
      </c>
      <c r="B64">
        <v>3432</v>
      </c>
      <c r="C64" t="s">
        <v>211</v>
      </c>
      <c r="D64" t="s">
        <v>55</v>
      </c>
      <c r="E64" t="s">
        <v>212</v>
      </c>
      <c r="F64" t="str">
        <f>"201504003661"</f>
        <v>201504003661</v>
      </c>
      <c r="G64" t="s">
        <v>213</v>
      </c>
      <c r="H64" t="s">
        <v>19</v>
      </c>
      <c r="I64">
        <v>1114</v>
      </c>
      <c r="J64" t="s">
        <v>20</v>
      </c>
      <c r="K64">
        <v>0</v>
      </c>
      <c r="M64">
        <v>2143</v>
      </c>
    </row>
    <row r="65" spans="1:13" x14ac:dyDescent="0.25">
      <c r="A65">
        <v>59</v>
      </c>
      <c r="B65">
        <v>911</v>
      </c>
      <c r="C65" t="s">
        <v>214</v>
      </c>
      <c r="D65" t="s">
        <v>215</v>
      </c>
      <c r="E65" t="s">
        <v>216</v>
      </c>
      <c r="F65" t="str">
        <f>"200906000540"</f>
        <v>200906000540</v>
      </c>
      <c r="G65" t="s">
        <v>47</v>
      </c>
      <c r="H65" t="s">
        <v>62</v>
      </c>
      <c r="I65">
        <v>1101</v>
      </c>
      <c r="J65" t="s">
        <v>20</v>
      </c>
      <c r="K65">
        <v>0</v>
      </c>
      <c r="M65">
        <v>2357.9</v>
      </c>
    </row>
    <row r="66" spans="1:13" x14ac:dyDescent="0.25">
      <c r="A66">
        <v>60</v>
      </c>
      <c r="B66">
        <v>1756</v>
      </c>
      <c r="C66" t="s">
        <v>217</v>
      </c>
      <c r="D66" t="s">
        <v>64</v>
      </c>
      <c r="E66" t="s">
        <v>218</v>
      </c>
      <c r="F66" t="str">
        <f>"201402009031"</f>
        <v>201402009031</v>
      </c>
      <c r="G66" t="s">
        <v>33</v>
      </c>
      <c r="H66" t="s">
        <v>38</v>
      </c>
      <c r="I66">
        <v>1019</v>
      </c>
      <c r="J66" t="s">
        <v>20</v>
      </c>
      <c r="K66">
        <v>0</v>
      </c>
      <c r="M66">
        <v>1707.8</v>
      </c>
    </row>
    <row r="67" spans="1:13" x14ac:dyDescent="0.25">
      <c r="A67">
        <v>61</v>
      </c>
      <c r="B67">
        <v>1879</v>
      </c>
      <c r="C67" t="s">
        <v>219</v>
      </c>
      <c r="D67" t="s">
        <v>220</v>
      </c>
      <c r="E67" t="s">
        <v>221</v>
      </c>
      <c r="F67" t="str">
        <f>"00012899"</f>
        <v>00012899</v>
      </c>
      <c r="G67" t="s">
        <v>103</v>
      </c>
      <c r="H67" t="s">
        <v>19</v>
      </c>
      <c r="I67">
        <v>1105</v>
      </c>
      <c r="J67" t="s">
        <v>20</v>
      </c>
      <c r="K67">
        <v>0</v>
      </c>
      <c r="M67">
        <v>2197.1</v>
      </c>
    </row>
    <row r="68" spans="1:13" x14ac:dyDescent="0.25">
      <c r="A68">
        <v>62</v>
      </c>
      <c r="B68">
        <v>1654</v>
      </c>
      <c r="C68" t="s">
        <v>222</v>
      </c>
      <c r="D68" t="s">
        <v>76</v>
      </c>
      <c r="E68" t="s">
        <v>223</v>
      </c>
      <c r="F68" t="str">
        <f>"00325331"</f>
        <v>00325331</v>
      </c>
      <c r="G68" t="s">
        <v>42</v>
      </c>
      <c r="H68" t="s">
        <v>25</v>
      </c>
      <c r="I68">
        <v>1052</v>
      </c>
      <c r="J68" t="s">
        <v>20</v>
      </c>
      <c r="K68">
        <v>0</v>
      </c>
      <c r="M68">
        <v>2014.2</v>
      </c>
    </row>
    <row r="69" spans="1:13" x14ac:dyDescent="0.25">
      <c r="A69">
        <v>63</v>
      </c>
      <c r="B69">
        <v>905</v>
      </c>
      <c r="C69" t="s">
        <v>224</v>
      </c>
      <c r="D69" t="s">
        <v>109</v>
      </c>
      <c r="E69" t="s">
        <v>225</v>
      </c>
      <c r="F69" t="str">
        <f>"201504002291"</f>
        <v>201504002291</v>
      </c>
      <c r="G69" t="s">
        <v>66</v>
      </c>
      <c r="H69" t="s">
        <v>226</v>
      </c>
      <c r="I69">
        <v>1119</v>
      </c>
      <c r="J69" t="s">
        <v>20</v>
      </c>
      <c r="K69">
        <v>6</v>
      </c>
      <c r="M69">
        <v>1714.6</v>
      </c>
    </row>
    <row r="70" spans="1:13" x14ac:dyDescent="0.25">
      <c r="A70">
        <v>64</v>
      </c>
      <c r="B70">
        <v>4152</v>
      </c>
      <c r="C70" t="s">
        <v>227</v>
      </c>
      <c r="D70" t="s">
        <v>31</v>
      </c>
      <c r="E70" t="s">
        <v>228</v>
      </c>
      <c r="F70" t="str">
        <f>"201504005430"</f>
        <v>201504005430</v>
      </c>
      <c r="G70" t="s">
        <v>52</v>
      </c>
      <c r="H70" t="s">
        <v>94</v>
      </c>
      <c r="I70">
        <v>1096</v>
      </c>
      <c r="J70" t="s">
        <v>20</v>
      </c>
      <c r="K70">
        <v>0</v>
      </c>
      <c r="M70">
        <v>2095</v>
      </c>
    </row>
    <row r="71" spans="1:13" x14ac:dyDescent="0.25">
      <c r="A71">
        <v>65</v>
      </c>
      <c r="B71">
        <v>4640</v>
      </c>
      <c r="C71" t="s">
        <v>229</v>
      </c>
      <c r="D71" t="s">
        <v>122</v>
      </c>
      <c r="E71" t="s">
        <v>230</v>
      </c>
      <c r="F71" t="str">
        <f>"201402008221"</f>
        <v>201402008221</v>
      </c>
      <c r="G71" t="s">
        <v>24</v>
      </c>
      <c r="H71" t="s">
        <v>124</v>
      </c>
      <c r="I71">
        <v>1042</v>
      </c>
      <c r="J71" t="s">
        <v>20</v>
      </c>
      <c r="K71">
        <v>0</v>
      </c>
      <c r="M71">
        <v>2104.9</v>
      </c>
    </row>
    <row r="72" spans="1:13" x14ac:dyDescent="0.25">
      <c r="A72">
        <v>66</v>
      </c>
      <c r="B72">
        <v>3773</v>
      </c>
      <c r="C72" t="s">
        <v>231</v>
      </c>
      <c r="D72" t="s">
        <v>116</v>
      </c>
      <c r="E72" t="s">
        <v>232</v>
      </c>
      <c r="F72" t="str">
        <f>"200802005690"</f>
        <v>200802005690</v>
      </c>
      <c r="G72" t="s">
        <v>52</v>
      </c>
      <c r="H72" t="s">
        <v>25</v>
      </c>
      <c r="I72">
        <v>1067</v>
      </c>
      <c r="J72" t="s">
        <v>20</v>
      </c>
      <c r="K72">
        <v>0</v>
      </c>
      <c r="M72">
        <v>1962.4</v>
      </c>
    </row>
    <row r="73" spans="1:13" x14ac:dyDescent="0.25">
      <c r="A73">
        <v>67</v>
      </c>
      <c r="B73">
        <v>4399</v>
      </c>
      <c r="C73" t="s">
        <v>233</v>
      </c>
      <c r="D73" t="s">
        <v>151</v>
      </c>
      <c r="E73" t="s">
        <v>234</v>
      </c>
      <c r="F73" t="str">
        <f>"200802001387"</f>
        <v>200802001387</v>
      </c>
      <c r="G73" t="s">
        <v>111</v>
      </c>
      <c r="H73" t="s">
        <v>67</v>
      </c>
      <c r="I73">
        <v>1090</v>
      </c>
      <c r="J73" t="s">
        <v>20</v>
      </c>
      <c r="K73">
        <v>0</v>
      </c>
      <c r="M73">
        <v>2314.9</v>
      </c>
    </row>
    <row r="74" spans="1:13" x14ac:dyDescent="0.25">
      <c r="A74">
        <v>68</v>
      </c>
      <c r="B74">
        <v>1882</v>
      </c>
      <c r="C74" t="s">
        <v>235</v>
      </c>
      <c r="D74" t="s">
        <v>122</v>
      </c>
      <c r="E74">
        <v>76179</v>
      </c>
      <c r="F74" t="str">
        <f>"00325946"</f>
        <v>00325946</v>
      </c>
      <c r="G74" t="s">
        <v>33</v>
      </c>
      <c r="H74" t="s">
        <v>124</v>
      </c>
      <c r="I74">
        <v>1046</v>
      </c>
      <c r="J74" t="s">
        <v>20</v>
      </c>
      <c r="K74">
        <v>0</v>
      </c>
      <c r="M74">
        <v>2349.6</v>
      </c>
    </row>
    <row r="75" spans="1:13" x14ac:dyDescent="0.25">
      <c r="A75">
        <v>69</v>
      </c>
      <c r="B75">
        <v>4606</v>
      </c>
      <c r="C75" t="s">
        <v>236</v>
      </c>
      <c r="D75" t="s">
        <v>55</v>
      </c>
      <c r="E75" t="s">
        <v>237</v>
      </c>
      <c r="F75" t="str">
        <f>"00223607"</f>
        <v>00223607</v>
      </c>
      <c r="G75" t="s">
        <v>238</v>
      </c>
      <c r="H75" t="s">
        <v>239</v>
      </c>
      <c r="I75">
        <v>1006</v>
      </c>
      <c r="J75" t="s">
        <v>20</v>
      </c>
      <c r="K75">
        <v>0</v>
      </c>
      <c r="M75">
        <v>2339.5</v>
      </c>
    </row>
    <row r="76" spans="1:13" x14ac:dyDescent="0.25">
      <c r="A76">
        <v>70</v>
      </c>
      <c r="B76">
        <v>770</v>
      </c>
      <c r="C76" t="s">
        <v>240</v>
      </c>
      <c r="D76" t="s">
        <v>116</v>
      </c>
      <c r="E76" t="s">
        <v>241</v>
      </c>
      <c r="F76" t="str">
        <f>"201511020583"</f>
        <v>201511020583</v>
      </c>
      <c r="G76" t="s">
        <v>242</v>
      </c>
      <c r="H76" t="s">
        <v>25</v>
      </c>
      <c r="I76">
        <v>1054</v>
      </c>
      <c r="J76" t="s">
        <v>20</v>
      </c>
      <c r="K76">
        <v>0</v>
      </c>
      <c r="M76">
        <v>2168</v>
      </c>
    </row>
    <row r="77" spans="1:13" x14ac:dyDescent="0.25">
      <c r="A77">
        <v>71</v>
      </c>
      <c r="B77">
        <v>4416</v>
      </c>
      <c r="C77" t="s">
        <v>243</v>
      </c>
      <c r="D77" t="s">
        <v>198</v>
      </c>
      <c r="E77" t="s">
        <v>244</v>
      </c>
      <c r="F77" t="str">
        <f>"00360104"</f>
        <v>00360104</v>
      </c>
      <c r="G77" t="s">
        <v>107</v>
      </c>
      <c r="H77" t="s">
        <v>67</v>
      </c>
      <c r="I77">
        <v>1076</v>
      </c>
      <c r="J77" t="s">
        <v>20</v>
      </c>
      <c r="K77">
        <v>0</v>
      </c>
      <c r="M77">
        <v>2186</v>
      </c>
    </row>
    <row r="78" spans="1:13" x14ac:dyDescent="0.25">
      <c r="A78">
        <v>72</v>
      </c>
      <c r="B78">
        <v>287</v>
      </c>
      <c r="C78" t="s">
        <v>245</v>
      </c>
      <c r="D78" t="s">
        <v>31</v>
      </c>
      <c r="E78" t="s">
        <v>246</v>
      </c>
      <c r="F78" t="str">
        <f>"201408000247"</f>
        <v>201408000247</v>
      </c>
      <c r="G78" t="s">
        <v>85</v>
      </c>
      <c r="H78" t="s">
        <v>86</v>
      </c>
      <c r="I78">
        <v>1025</v>
      </c>
      <c r="J78" t="s">
        <v>20</v>
      </c>
      <c r="K78">
        <v>6</v>
      </c>
      <c r="L78" t="s">
        <v>34</v>
      </c>
      <c r="M78">
        <v>1318.9</v>
      </c>
    </row>
    <row r="79" spans="1:13" x14ac:dyDescent="0.25">
      <c r="A79">
        <v>73</v>
      </c>
      <c r="B79">
        <v>2304</v>
      </c>
      <c r="C79" t="s">
        <v>247</v>
      </c>
      <c r="D79" t="s">
        <v>248</v>
      </c>
      <c r="E79">
        <v>288611023</v>
      </c>
      <c r="F79" t="str">
        <f>"00340177"</f>
        <v>00340177</v>
      </c>
      <c r="G79" t="s">
        <v>85</v>
      </c>
      <c r="H79" t="s">
        <v>86</v>
      </c>
      <c r="I79">
        <v>1025</v>
      </c>
      <c r="J79" t="s">
        <v>20</v>
      </c>
      <c r="K79">
        <v>6</v>
      </c>
      <c r="M79">
        <v>1914</v>
      </c>
    </row>
    <row r="80" spans="1:13" x14ac:dyDescent="0.25">
      <c r="A80">
        <v>74</v>
      </c>
      <c r="B80">
        <v>4933</v>
      </c>
      <c r="C80" t="s">
        <v>249</v>
      </c>
      <c r="D80" t="s">
        <v>45</v>
      </c>
      <c r="E80" t="s">
        <v>250</v>
      </c>
      <c r="F80" t="str">
        <f>"201412004387"</f>
        <v>201412004387</v>
      </c>
      <c r="G80" t="s">
        <v>251</v>
      </c>
      <c r="H80" t="s">
        <v>43</v>
      </c>
      <c r="I80">
        <v>1028</v>
      </c>
      <c r="J80" t="s">
        <v>20</v>
      </c>
      <c r="K80">
        <v>0</v>
      </c>
      <c r="M80">
        <v>2033.1</v>
      </c>
    </row>
    <row r="81" spans="1:13" x14ac:dyDescent="0.25">
      <c r="A81">
        <v>75</v>
      </c>
      <c r="B81">
        <v>3197</v>
      </c>
      <c r="C81" t="s">
        <v>252</v>
      </c>
      <c r="D81" t="s">
        <v>253</v>
      </c>
      <c r="E81" t="s">
        <v>254</v>
      </c>
      <c r="F81" t="str">
        <f>"200802000488"</f>
        <v>200802000488</v>
      </c>
      <c r="G81" t="s">
        <v>120</v>
      </c>
      <c r="H81" t="s">
        <v>67</v>
      </c>
      <c r="I81">
        <v>1075</v>
      </c>
      <c r="J81" t="s">
        <v>20</v>
      </c>
      <c r="K81">
        <v>0</v>
      </c>
      <c r="M81">
        <v>2194.6</v>
      </c>
    </row>
    <row r="82" spans="1:13" x14ac:dyDescent="0.25">
      <c r="A82">
        <v>76</v>
      </c>
      <c r="B82">
        <v>4292</v>
      </c>
      <c r="C82" t="s">
        <v>255</v>
      </c>
      <c r="D82" t="s">
        <v>45</v>
      </c>
      <c r="E82" t="s">
        <v>256</v>
      </c>
      <c r="F82" t="str">
        <f>"201409002360"</f>
        <v>201409002360</v>
      </c>
      <c r="G82" t="s">
        <v>210</v>
      </c>
      <c r="H82" t="s">
        <v>38</v>
      </c>
      <c r="I82">
        <v>1016</v>
      </c>
      <c r="J82" t="s">
        <v>20</v>
      </c>
      <c r="K82">
        <v>6</v>
      </c>
      <c r="M82">
        <v>1640.1</v>
      </c>
    </row>
    <row r="83" spans="1:13" x14ac:dyDescent="0.25">
      <c r="A83">
        <v>77</v>
      </c>
      <c r="B83">
        <v>2117</v>
      </c>
      <c r="C83" t="s">
        <v>257</v>
      </c>
      <c r="D83" t="s">
        <v>64</v>
      </c>
      <c r="E83" t="s">
        <v>258</v>
      </c>
      <c r="F83" t="str">
        <f>"200712001997"</f>
        <v>200712001997</v>
      </c>
      <c r="G83" t="s">
        <v>100</v>
      </c>
      <c r="H83" t="s">
        <v>19</v>
      </c>
      <c r="I83">
        <v>1115</v>
      </c>
      <c r="J83" t="s">
        <v>20</v>
      </c>
      <c r="K83">
        <v>6</v>
      </c>
      <c r="M83">
        <v>2183.6999999999998</v>
      </c>
    </row>
    <row r="84" spans="1:13" x14ac:dyDescent="0.25">
      <c r="A84">
        <v>78</v>
      </c>
      <c r="B84">
        <v>965</v>
      </c>
      <c r="C84" t="s">
        <v>259</v>
      </c>
      <c r="D84" t="s">
        <v>109</v>
      </c>
      <c r="E84" t="s">
        <v>260</v>
      </c>
      <c r="F84" t="str">
        <f>"200905000335"</f>
        <v>200905000335</v>
      </c>
      <c r="G84" t="s">
        <v>42</v>
      </c>
      <c r="H84" t="s">
        <v>67</v>
      </c>
      <c r="I84">
        <v>1072</v>
      </c>
      <c r="J84" t="s">
        <v>20</v>
      </c>
      <c r="K84">
        <v>0</v>
      </c>
      <c r="L84" t="s">
        <v>34</v>
      </c>
      <c r="M84">
        <v>1954.5</v>
      </c>
    </row>
    <row r="85" spans="1:13" x14ac:dyDescent="0.25">
      <c r="A85">
        <v>79</v>
      </c>
      <c r="B85">
        <v>1934</v>
      </c>
      <c r="C85" t="s">
        <v>261</v>
      </c>
      <c r="D85" t="s">
        <v>50</v>
      </c>
      <c r="E85" t="s">
        <v>262</v>
      </c>
      <c r="F85" t="str">
        <f>"00018318"</f>
        <v>00018318</v>
      </c>
      <c r="G85" t="s">
        <v>135</v>
      </c>
      <c r="H85" t="s">
        <v>94</v>
      </c>
      <c r="I85">
        <v>1095</v>
      </c>
      <c r="J85" t="s">
        <v>20</v>
      </c>
      <c r="K85">
        <v>0</v>
      </c>
      <c r="M85">
        <v>2051.6999999999998</v>
      </c>
    </row>
    <row r="86" spans="1:13" x14ac:dyDescent="0.25">
      <c r="A86">
        <v>80</v>
      </c>
      <c r="B86">
        <v>2681</v>
      </c>
      <c r="C86" t="s">
        <v>263</v>
      </c>
      <c r="D86" t="s">
        <v>31</v>
      </c>
      <c r="E86" t="s">
        <v>264</v>
      </c>
      <c r="F86" t="str">
        <f>"00083339"</f>
        <v>00083339</v>
      </c>
      <c r="G86" t="s">
        <v>251</v>
      </c>
      <c r="H86" t="s">
        <v>67</v>
      </c>
      <c r="I86">
        <v>1087</v>
      </c>
      <c r="J86" t="s">
        <v>20</v>
      </c>
      <c r="K86">
        <v>0</v>
      </c>
      <c r="M86">
        <v>2071.5</v>
      </c>
    </row>
    <row r="87" spans="1:13" x14ac:dyDescent="0.25">
      <c r="A87">
        <v>81</v>
      </c>
      <c r="B87">
        <v>5122</v>
      </c>
      <c r="C87" t="s">
        <v>265</v>
      </c>
      <c r="D87" t="s">
        <v>266</v>
      </c>
      <c r="E87" t="s">
        <v>267</v>
      </c>
      <c r="F87" t="str">
        <f>"00363426"</f>
        <v>00363426</v>
      </c>
      <c r="G87" t="s">
        <v>90</v>
      </c>
      <c r="H87" t="s">
        <v>67</v>
      </c>
      <c r="I87">
        <v>1070</v>
      </c>
      <c r="J87" t="s">
        <v>20</v>
      </c>
      <c r="K87">
        <v>0</v>
      </c>
      <c r="M87">
        <v>2451.3000000000002</v>
      </c>
    </row>
    <row r="88" spans="1:13" x14ac:dyDescent="0.25">
      <c r="A88">
        <v>82</v>
      </c>
      <c r="B88">
        <v>3983</v>
      </c>
      <c r="C88" t="s">
        <v>268</v>
      </c>
      <c r="D88" t="s">
        <v>45</v>
      </c>
      <c r="E88" t="s">
        <v>269</v>
      </c>
      <c r="F88" t="str">
        <f>"201406013721"</f>
        <v>201406013721</v>
      </c>
      <c r="G88" t="s">
        <v>57</v>
      </c>
      <c r="H88" t="s">
        <v>19</v>
      </c>
      <c r="I88">
        <v>1108</v>
      </c>
      <c r="J88" t="s">
        <v>20</v>
      </c>
      <c r="K88">
        <v>0</v>
      </c>
      <c r="M88">
        <v>2325.4</v>
      </c>
    </row>
    <row r="89" spans="1:13" x14ac:dyDescent="0.25">
      <c r="A89">
        <v>83</v>
      </c>
      <c r="B89">
        <v>310</v>
      </c>
      <c r="C89" t="s">
        <v>270</v>
      </c>
      <c r="D89" t="s">
        <v>45</v>
      </c>
      <c r="E89" t="s">
        <v>271</v>
      </c>
      <c r="F89" t="str">
        <f>"201511025048"</f>
        <v>201511025048</v>
      </c>
      <c r="G89" t="s">
        <v>57</v>
      </c>
      <c r="H89" t="s">
        <v>272</v>
      </c>
      <c r="I89">
        <v>1002</v>
      </c>
      <c r="J89" t="s">
        <v>20</v>
      </c>
      <c r="K89">
        <v>0</v>
      </c>
      <c r="M89">
        <v>2383.8000000000002</v>
      </c>
    </row>
    <row r="90" spans="1:13" x14ac:dyDescent="0.25">
      <c r="A90">
        <v>84</v>
      </c>
      <c r="B90">
        <v>3045</v>
      </c>
      <c r="C90" t="s">
        <v>273</v>
      </c>
      <c r="D90" t="s">
        <v>55</v>
      </c>
      <c r="E90" t="s">
        <v>274</v>
      </c>
      <c r="F90" t="str">
        <f>"201506001708"</f>
        <v>201506001708</v>
      </c>
      <c r="G90" t="s">
        <v>71</v>
      </c>
      <c r="H90" t="s">
        <v>72</v>
      </c>
      <c r="I90">
        <v>1048</v>
      </c>
      <c r="J90" t="s">
        <v>20</v>
      </c>
      <c r="K90">
        <v>0</v>
      </c>
      <c r="M90">
        <v>1878.2</v>
      </c>
    </row>
    <row r="91" spans="1:13" x14ac:dyDescent="0.25">
      <c r="A91">
        <v>85</v>
      </c>
      <c r="B91">
        <v>4976</v>
      </c>
      <c r="C91" t="s">
        <v>275</v>
      </c>
      <c r="D91" t="s">
        <v>76</v>
      </c>
      <c r="E91" t="s">
        <v>276</v>
      </c>
      <c r="F91" t="str">
        <f>"201412005937"</f>
        <v>201412005937</v>
      </c>
      <c r="G91" t="s">
        <v>103</v>
      </c>
      <c r="H91" t="s">
        <v>67</v>
      </c>
      <c r="I91">
        <v>1071</v>
      </c>
      <c r="J91" t="s">
        <v>20</v>
      </c>
      <c r="K91">
        <v>0</v>
      </c>
      <c r="L91" t="s">
        <v>34</v>
      </c>
      <c r="M91">
        <v>1643</v>
      </c>
    </row>
    <row r="92" spans="1:13" x14ac:dyDescent="0.25">
      <c r="A92">
        <v>86</v>
      </c>
      <c r="B92">
        <v>2020</v>
      </c>
      <c r="C92" t="s">
        <v>277</v>
      </c>
      <c r="D92" t="s">
        <v>278</v>
      </c>
      <c r="E92" t="s">
        <v>279</v>
      </c>
      <c r="F92" t="str">
        <f>"201411000770"</f>
        <v>201411000770</v>
      </c>
      <c r="G92" t="s">
        <v>280</v>
      </c>
      <c r="H92" t="s">
        <v>67</v>
      </c>
      <c r="I92">
        <v>1074</v>
      </c>
      <c r="J92" t="s">
        <v>20</v>
      </c>
      <c r="K92">
        <v>0</v>
      </c>
      <c r="M92">
        <v>2160.6999999999998</v>
      </c>
    </row>
    <row r="93" spans="1:13" x14ac:dyDescent="0.25">
      <c r="A93">
        <v>87</v>
      </c>
      <c r="B93">
        <v>4758</v>
      </c>
      <c r="C93" t="s">
        <v>281</v>
      </c>
      <c r="D93" t="s">
        <v>282</v>
      </c>
      <c r="E93" t="s">
        <v>283</v>
      </c>
      <c r="F93" t="str">
        <f>"00292484"</f>
        <v>00292484</v>
      </c>
      <c r="G93" t="s">
        <v>120</v>
      </c>
      <c r="H93" t="s">
        <v>124</v>
      </c>
      <c r="I93">
        <v>1032</v>
      </c>
      <c r="J93" t="s">
        <v>20</v>
      </c>
      <c r="K93">
        <v>0</v>
      </c>
      <c r="M93">
        <v>2103.5</v>
      </c>
    </row>
    <row r="94" spans="1:13" x14ac:dyDescent="0.25">
      <c r="A94">
        <v>88</v>
      </c>
      <c r="B94">
        <v>1875</v>
      </c>
      <c r="C94" t="s">
        <v>284</v>
      </c>
      <c r="D94" t="s">
        <v>40</v>
      </c>
      <c r="E94" t="s">
        <v>285</v>
      </c>
      <c r="F94" t="str">
        <f>"00045928"</f>
        <v>00045928</v>
      </c>
      <c r="G94" t="s">
        <v>107</v>
      </c>
      <c r="H94" t="s">
        <v>53</v>
      </c>
      <c r="I94">
        <v>1009</v>
      </c>
      <c r="J94" t="s">
        <v>20</v>
      </c>
      <c r="K94">
        <v>0</v>
      </c>
      <c r="M94">
        <v>2252.5</v>
      </c>
    </row>
    <row r="95" spans="1:13" x14ac:dyDescent="0.25">
      <c r="A95">
        <v>89</v>
      </c>
      <c r="B95">
        <v>908</v>
      </c>
      <c r="C95" t="s">
        <v>286</v>
      </c>
      <c r="D95" t="s">
        <v>287</v>
      </c>
      <c r="E95" t="s">
        <v>288</v>
      </c>
      <c r="F95" t="str">
        <f>"201409004649"</f>
        <v>201409004649</v>
      </c>
      <c r="G95" t="s">
        <v>289</v>
      </c>
      <c r="H95" t="s">
        <v>38</v>
      </c>
      <c r="I95">
        <v>1010</v>
      </c>
      <c r="J95" t="s">
        <v>20</v>
      </c>
      <c r="K95">
        <v>6</v>
      </c>
      <c r="M95">
        <v>2273.6</v>
      </c>
    </row>
    <row r="96" spans="1:13" x14ac:dyDescent="0.25">
      <c r="A96">
        <v>90</v>
      </c>
      <c r="B96">
        <v>88</v>
      </c>
      <c r="C96" t="s">
        <v>290</v>
      </c>
      <c r="D96" t="s">
        <v>45</v>
      </c>
      <c r="E96" t="s">
        <v>291</v>
      </c>
      <c r="F96" t="str">
        <f>"00011321"</f>
        <v>00011321</v>
      </c>
      <c r="G96" t="s">
        <v>85</v>
      </c>
      <c r="H96" t="s">
        <v>19</v>
      </c>
      <c r="I96">
        <v>1109</v>
      </c>
      <c r="J96" t="s">
        <v>20</v>
      </c>
      <c r="K96">
        <v>6</v>
      </c>
      <c r="M96">
        <v>1836.8</v>
      </c>
    </row>
    <row r="97" spans="1:13" x14ac:dyDescent="0.25">
      <c r="A97">
        <v>91</v>
      </c>
      <c r="B97">
        <v>190</v>
      </c>
      <c r="C97" t="s">
        <v>292</v>
      </c>
      <c r="D97" t="s">
        <v>293</v>
      </c>
      <c r="E97" t="s">
        <v>294</v>
      </c>
      <c r="F97" t="str">
        <f>"00281893"</f>
        <v>00281893</v>
      </c>
      <c r="G97" t="s">
        <v>71</v>
      </c>
      <c r="H97" t="s">
        <v>67</v>
      </c>
      <c r="I97">
        <v>1089</v>
      </c>
      <c r="J97" t="s">
        <v>20</v>
      </c>
      <c r="K97">
        <v>0</v>
      </c>
      <c r="L97" t="s">
        <v>34</v>
      </c>
      <c r="M97">
        <v>1593.7</v>
      </c>
    </row>
    <row r="98" spans="1:13" x14ac:dyDescent="0.25">
      <c r="A98">
        <v>92</v>
      </c>
      <c r="B98">
        <v>589</v>
      </c>
      <c r="C98" t="s">
        <v>295</v>
      </c>
      <c r="D98" t="s">
        <v>296</v>
      </c>
      <c r="E98" t="s">
        <v>297</v>
      </c>
      <c r="F98" t="str">
        <f>"201412005575"</f>
        <v>201412005575</v>
      </c>
      <c r="G98" t="s">
        <v>298</v>
      </c>
      <c r="H98" t="s">
        <v>67</v>
      </c>
      <c r="I98">
        <v>1086</v>
      </c>
      <c r="J98" t="s">
        <v>20</v>
      </c>
      <c r="K98">
        <v>0</v>
      </c>
      <c r="M98">
        <v>2155.4</v>
      </c>
    </row>
    <row r="99" spans="1:13" x14ac:dyDescent="0.25">
      <c r="A99">
        <v>93</v>
      </c>
      <c r="B99">
        <v>2921</v>
      </c>
      <c r="C99" t="s">
        <v>299</v>
      </c>
      <c r="D99" t="s">
        <v>300</v>
      </c>
      <c r="E99" t="s">
        <v>301</v>
      </c>
      <c r="F99" t="str">
        <f>"00015218"</f>
        <v>00015218</v>
      </c>
      <c r="G99" t="s">
        <v>111</v>
      </c>
      <c r="H99" t="s">
        <v>19</v>
      </c>
      <c r="I99">
        <v>1118</v>
      </c>
      <c r="J99" t="s">
        <v>20</v>
      </c>
      <c r="K99">
        <v>0</v>
      </c>
      <c r="M99">
        <v>2218.6</v>
      </c>
    </row>
    <row r="100" spans="1:13" x14ac:dyDescent="0.25">
      <c r="A100">
        <v>94</v>
      </c>
      <c r="B100">
        <v>3322</v>
      </c>
      <c r="C100" t="s">
        <v>302</v>
      </c>
      <c r="D100" t="s">
        <v>109</v>
      </c>
      <c r="E100" t="s">
        <v>303</v>
      </c>
      <c r="F100" t="str">
        <f>"00215423"</f>
        <v>00215423</v>
      </c>
      <c r="G100" t="s">
        <v>61</v>
      </c>
      <c r="H100" t="s">
        <v>67</v>
      </c>
      <c r="I100">
        <v>1085</v>
      </c>
      <c r="J100" t="s">
        <v>20</v>
      </c>
      <c r="K100">
        <v>0</v>
      </c>
      <c r="M100">
        <v>2392.6999999999998</v>
      </c>
    </row>
    <row r="101" spans="1:13" x14ac:dyDescent="0.25">
      <c r="A101">
        <v>95</v>
      </c>
      <c r="B101">
        <v>5315</v>
      </c>
      <c r="C101" t="s">
        <v>304</v>
      </c>
      <c r="D101" t="s">
        <v>45</v>
      </c>
      <c r="E101" t="s">
        <v>305</v>
      </c>
      <c r="F101" t="str">
        <f>"200808000463"</f>
        <v>200808000463</v>
      </c>
      <c r="G101" t="s">
        <v>66</v>
      </c>
      <c r="H101" t="s">
        <v>25</v>
      </c>
      <c r="I101">
        <v>1058</v>
      </c>
      <c r="J101" t="s">
        <v>20</v>
      </c>
      <c r="K101">
        <v>6</v>
      </c>
      <c r="M101">
        <v>1499.5</v>
      </c>
    </row>
    <row r="102" spans="1:13" x14ac:dyDescent="0.25">
      <c r="A102">
        <v>96</v>
      </c>
      <c r="B102">
        <v>598</v>
      </c>
      <c r="C102" t="s">
        <v>306</v>
      </c>
      <c r="D102" t="s">
        <v>45</v>
      </c>
      <c r="E102" t="s">
        <v>307</v>
      </c>
      <c r="F102" t="str">
        <f>"201409002572"</f>
        <v>201409002572</v>
      </c>
      <c r="G102" t="s">
        <v>308</v>
      </c>
      <c r="H102" t="s">
        <v>124</v>
      </c>
      <c r="I102">
        <v>1036</v>
      </c>
      <c r="J102" t="s">
        <v>20</v>
      </c>
      <c r="K102">
        <v>6</v>
      </c>
      <c r="M102">
        <v>1663.8</v>
      </c>
    </row>
    <row r="103" spans="1:13" x14ac:dyDescent="0.25">
      <c r="A103">
        <v>97</v>
      </c>
      <c r="B103">
        <v>4671</v>
      </c>
      <c r="C103" t="s">
        <v>309</v>
      </c>
      <c r="D103" t="s">
        <v>116</v>
      </c>
      <c r="E103" t="s">
        <v>310</v>
      </c>
      <c r="F103" t="str">
        <f>"00368220"</f>
        <v>00368220</v>
      </c>
      <c r="G103" t="s">
        <v>311</v>
      </c>
      <c r="H103" t="s">
        <v>19</v>
      </c>
      <c r="I103">
        <v>1106</v>
      </c>
      <c r="J103" t="s">
        <v>20</v>
      </c>
      <c r="K103">
        <v>0</v>
      </c>
      <c r="M103">
        <v>2354.3000000000002</v>
      </c>
    </row>
    <row r="104" spans="1:13" x14ac:dyDescent="0.25">
      <c r="A104">
        <v>98</v>
      </c>
      <c r="B104">
        <v>3674</v>
      </c>
      <c r="C104" t="s">
        <v>312</v>
      </c>
      <c r="D104" t="s">
        <v>36</v>
      </c>
      <c r="E104" t="s">
        <v>313</v>
      </c>
      <c r="F104" t="str">
        <f>"201412006413"</f>
        <v>201412006413</v>
      </c>
      <c r="G104" t="s">
        <v>103</v>
      </c>
      <c r="H104" t="s">
        <v>239</v>
      </c>
      <c r="I104">
        <v>1005</v>
      </c>
      <c r="J104" t="s">
        <v>20</v>
      </c>
      <c r="K104">
        <v>0</v>
      </c>
      <c r="M104">
        <v>2247.1</v>
      </c>
    </row>
    <row r="105" spans="1:13" x14ac:dyDescent="0.25">
      <c r="A105">
        <v>99</v>
      </c>
      <c r="B105">
        <v>383</v>
      </c>
      <c r="C105" t="s">
        <v>314</v>
      </c>
      <c r="D105" t="s">
        <v>64</v>
      </c>
      <c r="E105" t="s">
        <v>315</v>
      </c>
      <c r="F105" t="str">
        <f>"00013160"</f>
        <v>00013160</v>
      </c>
      <c r="G105" t="s">
        <v>175</v>
      </c>
      <c r="H105" t="s">
        <v>62</v>
      </c>
      <c r="I105">
        <v>1100</v>
      </c>
      <c r="J105" t="s">
        <v>20</v>
      </c>
      <c r="K105">
        <v>0</v>
      </c>
      <c r="M105">
        <v>2287</v>
      </c>
    </row>
    <row r="106" spans="1:13" x14ac:dyDescent="0.25">
      <c r="A106">
        <v>100</v>
      </c>
      <c r="B106">
        <v>4609</v>
      </c>
      <c r="C106" t="s">
        <v>316</v>
      </c>
      <c r="D106" t="s">
        <v>40</v>
      </c>
      <c r="E106" t="s">
        <v>317</v>
      </c>
      <c r="F106" t="str">
        <f>"200801004190"</f>
        <v>200801004190</v>
      </c>
      <c r="G106" t="s">
        <v>238</v>
      </c>
      <c r="H106" t="s">
        <v>67</v>
      </c>
      <c r="I106">
        <v>1082</v>
      </c>
      <c r="J106" t="s">
        <v>20</v>
      </c>
      <c r="K106">
        <v>0</v>
      </c>
      <c r="M106">
        <v>2113.3000000000002</v>
      </c>
    </row>
    <row r="107" spans="1:13" x14ac:dyDescent="0.25">
      <c r="A107">
        <v>101</v>
      </c>
      <c r="B107">
        <v>1424</v>
      </c>
      <c r="C107" t="s">
        <v>318</v>
      </c>
      <c r="D107" t="s">
        <v>109</v>
      </c>
      <c r="E107" t="s">
        <v>319</v>
      </c>
      <c r="F107" t="str">
        <f>"201304005129"</f>
        <v>201304005129</v>
      </c>
      <c r="G107" t="s">
        <v>29</v>
      </c>
      <c r="H107" t="s">
        <v>25</v>
      </c>
      <c r="I107">
        <v>1062</v>
      </c>
      <c r="J107" t="s">
        <v>20</v>
      </c>
      <c r="K107">
        <v>6</v>
      </c>
      <c r="M107">
        <v>1804.2</v>
      </c>
    </row>
    <row r="108" spans="1:13" x14ac:dyDescent="0.25">
      <c r="A108">
        <v>102</v>
      </c>
      <c r="B108">
        <v>5340</v>
      </c>
      <c r="C108" t="s">
        <v>320</v>
      </c>
      <c r="D108" t="s">
        <v>122</v>
      </c>
      <c r="E108" t="s">
        <v>321</v>
      </c>
      <c r="F108" t="str">
        <f>"201504003736"</f>
        <v>201504003736</v>
      </c>
      <c r="G108" t="s">
        <v>322</v>
      </c>
      <c r="H108" t="s">
        <v>25</v>
      </c>
      <c r="I108">
        <v>1060</v>
      </c>
      <c r="J108" t="s">
        <v>20</v>
      </c>
      <c r="K108">
        <v>0</v>
      </c>
      <c r="M108">
        <v>2165.9</v>
      </c>
    </row>
    <row r="109" spans="1:13" x14ac:dyDescent="0.25">
      <c r="A109">
        <v>103</v>
      </c>
      <c r="B109">
        <v>1419</v>
      </c>
      <c r="C109" t="s">
        <v>323</v>
      </c>
      <c r="D109" t="s">
        <v>40</v>
      </c>
      <c r="E109" t="s">
        <v>324</v>
      </c>
      <c r="F109" t="str">
        <f>"201504000613"</f>
        <v>201504000613</v>
      </c>
      <c r="G109" t="s">
        <v>298</v>
      </c>
      <c r="H109" t="s">
        <v>19</v>
      </c>
      <c r="I109">
        <v>1113</v>
      </c>
      <c r="J109" t="s">
        <v>20</v>
      </c>
      <c r="K109">
        <v>0</v>
      </c>
      <c r="M109">
        <v>2184.3000000000002</v>
      </c>
    </row>
    <row r="110" spans="1:13" x14ac:dyDescent="0.25">
      <c r="A110">
        <v>104</v>
      </c>
      <c r="B110">
        <v>4648</v>
      </c>
      <c r="C110" t="s">
        <v>325</v>
      </c>
      <c r="D110" t="s">
        <v>36</v>
      </c>
      <c r="E110" t="s">
        <v>326</v>
      </c>
      <c r="F110" t="str">
        <f>"201412006378"</f>
        <v>201412006378</v>
      </c>
      <c r="G110" t="s">
        <v>322</v>
      </c>
      <c r="H110" t="s">
        <v>19</v>
      </c>
      <c r="I110">
        <v>1110</v>
      </c>
      <c r="J110" t="s">
        <v>20</v>
      </c>
      <c r="K110">
        <v>0</v>
      </c>
      <c r="M110">
        <v>2281.1999999999998</v>
      </c>
    </row>
    <row r="111" spans="1:13" x14ac:dyDescent="0.25">
      <c r="A111">
        <v>105</v>
      </c>
      <c r="B111">
        <v>1159</v>
      </c>
      <c r="C111" t="s">
        <v>327</v>
      </c>
      <c r="D111" t="s">
        <v>192</v>
      </c>
      <c r="E111" t="s">
        <v>328</v>
      </c>
      <c r="F111" t="str">
        <f>"200802002418"</f>
        <v>200802002418</v>
      </c>
      <c r="G111" t="s">
        <v>33</v>
      </c>
      <c r="H111" t="s">
        <v>25</v>
      </c>
      <c r="I111">
        <v>1068</v>
      </c>
      <c r="J111" t="s">
        <v>20</v>
      </c>
      <c r="K111">
        <v>0</v>
      </c>
      <c r="M111">
        <v>1936</v>
      </c>
    </row>
    <row r="112" spans="1:13" x14ac:dyDescent="0.25">
      <c r="A112">
        <v>106</v>
      </c>
      <c r="B112">
        <v>52</v>
      </c>
      <c r="C112" t="s">
        <v>329</v>
      </c>
      <c r="D112" t="s">
        <v>45</v>
      </c>
      <c r="E112" t="s">
        <v>330</v>
      </c>
      <c r="F112" t="str">
        <f>"201504002284"</f>
        <v>201504002284</v>
      </c>
      <c r="G112" t="s">
        <v>33</v>
      </c>
      <c r="H112" t="s">
        <v>67</v>
      </c>
      <c r="I112">
        <v>1092</v>
      </c>
      <c r="J112" t="s">
        <v>20</v>
      </c>
      <c r="K112">
        <v>0</v>
      </c>
      <c r="M112">
        <v>1966.8</v>
      </c>
    </row>
    <row r="113" spans="1:13" x14ac:dyDescent="0.25">
      <c r="A113">
        <v>107</v>
      </c>
      <c r="B113">
        <v>2206</v>
      </c>
      <c r="C113" t="s">
        <v>331</v>
      </c>
      <c r="D113" t="s">
        <v>332</v>
      </c>
      <c r="E113" t="s">
        <v>333</v>
      </c>
      <c r="F113" t="str">
        <f>"00219530"</f>
        <v>00219530</v>
      </c>
      <c r="G113" t="s">
        <v>100</v>
      </c>
      <c r="H113" t="s">
        <v>124</v>
      </c>
      <c r="I113">
        <v>1043</v>
      </c>
      <c r="J113" t="s">
        <v>20</v>
      </c>
      <c r="K113">
        <v>6</v>
      </c>
      <c r="L113" t="s">
        <v>34</v>
      </c>
      <c r="M113">
        <v>1476.8</v>
      </c>
    </row>
    <row r="114" spans="1:13" x14ac:dyDescent="0.25">
      <c r="A114">
        <v>108</v>
      </c>
      <c r="B114">
        <v>4697</v>
      </c>
      <c r="C114" t="s">
        <v>334</v>
      </c>
      <c r="D114" t="s">
        <v>335</v>
      </c>
      <c r="E114" t="s">
        <v>336</v>
      </c>
      <c r="F114" t="str">
        <f>"00020387"</f>
        <v>00020387</v>
      </c>
      <c r="G114" t="s">
        <v>337</v>
      </c>
      <c r="H114" t="s">
        <v>67</v>
      </c>
      <c r="I114">
        <v>1083</v>
      </c>
      <c r="J114" t="s">
        <v>20</v>
      </c>
      <c r="K114">
        <v>0</v>
      </c>
      <c r="M114">
        <v>2193.5</v>
      </c>
    </row>
    <row r="115" spans="1:13" x14ac:dyDescent="0.25">
      <c r="A115">
        <v>109</v>
      </c>
      <c r="B115">
        <v>2060</v>
      </c>
      <c r="C115" t="s">
        <v>338</v>
      </c>
      <c r="D115" t="s">
        <v>116</v>
      </c>
      <c r="E115" t="s">
        <v>339</v>
      </c>
      <c r="F115" t="str">
        <f>"00110484"</f>
        <v>00110484</v>
      </c>
      <c r="G115" t="s">
        <v>111</v>
      </c>
      <c r="H115" t="s">
        <v>340</v>
      </c>
      <c r="I115">
        <v>1022</v>
      </c>
      <c r="J115" t="s">
        <v>20</v>
      </c>
      <c r="K115">
        <v>0</v>
      </c>
      <c r="M115">
        <v>1926.4</v>
      </c>
    </row>
    <row r="116" spans="1:13" x14ac:dyDescent="0.25">
      <c r="A116">
        <v>110</v>
      </c>
      <c r="B116">
        <v>1662</v>
      </c>
      <c r="C116" t="s">
        <v>341</v>
      </c>
      <c r="D116" t="s">
        <v>64</v>
      </c>
      <c r="E116" t="s">
        <v>342</v>
      </c>
      <c r="F116" t="str">
        <f>"00251366"</f>
        <v>00251366</v>
      </c>
      <c r="G116" t="s">
        <v>61</v>
      </c>
      <c r="H116" t="s">
        <v>124</v>
      </c>
      <c r="I116">
        <v>1040</v>
      </c>
      <c r="J116" t="s">
        <v>20</v>
      </c>
      <c r="K116">
        <v>0</v>
      </c>
      <c r="M116">
        <v>1968.7</v>
      </c>
    </row>
    <row r="117" spans="1:13" x14ac:dyDescent="0.25">
      <c r="A117">
        <v>111</v>
      </c>
      <c r="B117">
        <v>1967</v>
      </c>
      <c r="C117" t="s">
        <v>343</v>
      </c>
      <c r="D117" t="s">
        <v>76</v>
      </c>
      <c r="E117" t="s">
        <v>344</v>
      </c>
      <c r="F117" t="str">
        <f>"201304002057"</f>
        <v>201304002057</v>
      </c>
      <c r="G117" t="s">
        <v>103</v>
      </c>
      <c r="H117" t="s">
        <v>72</v>
      </c>
      <c r="I117">
        <v>1047</v>
      </c>
      <c r="J117" t="s">
        <v>20</v>
      </c>
      <c r="K117">
        <v>0</v>
      </c>
      <c r="L117" t="s">
        <v>34</v>
      </c>
      <c r="M117">
        <v>1456</v>
      </c>
    </row>
    <row r="118" spans="1:13" x14ac:dyDescent="0.25">
      <c r="A118">
        <v>112</v>
      </c>
      <c r="B118">
        <v>2827</v>
      </c>
      <c r="C118" t="s">
        <v>345</v>
      </c>
      <c r="D118" t="s">
        <v>253</v>
      </c>
      <c r="E118" t="s">
        <v>346</v>
      </c>
      <c r="F118" t="str">
        <f>"201504004765"</f>
        <v>201504004765</v>
      </c>
      <c r="G118" t="s">
        <v>153</v>
      </c>
      <c r="H118" t="s">
        <v>67</v>
      </c>
      <c r="I118">
        <v>1077</v>
      </c>
      <c r="J118" t="s">
        <v>20</v>
      </c>
      <c r="K118">
        <v>0</v>
      </c>
      <c r="L118" t="s">
        <v>34</v>
      </c>
      <c r="M118">
        <v>1798</v>
      </c>
    </row>
    <row r="119" spans="1:13" x14ac:dyDescent="0.25">
      <c r="A119">
        <v>113</v>
      </c>
      <c r="B119">
        <v>1418</v>
      </c>
      <c r="C119" t="s">
        <v>347</v>
      </c>
      <c r="D119" t="s">
        <v>122</v>
      </c>
      <c r="E119" t="s">
        <v>348</v>
      </c>
      <c r="F119" t="str">
        <f>"00184859"</f>
        <v>00184859</v>
      </c>
      <c r="G119" t="s">
        <v>47</v>
      </c>
      <c r="H119" t="s">
        <v>67</v>
      </c>
      <c r="I119">
        <v>1078</v>
      </c>
      <c r="J119" t="s">
        <v>20</v>
      </c>
      <c r="K119">
        <v>0</v>
      </c>
      <c r="M119">
        <v>2379.1</v>
      </c>
    </row>
    <row r="120" spans="1:13" x14ac:dyDescent="0.25">
      <c r="A120">
        <v>114</v>
      </c>
      <c r="B120">
        <v>477</v>
      </c>
      <c r="C120" t="s">
        <v>349</v>
      </c>
      <c r="D120" t="s">
        <v>116</v>
      </c>
      <c r="E120" t="s">
        <v>350</v>
      </c>
      <c r="F120" t="str">
        <f>"201401001418"</f>
        <v>201401001418</v>
      </c>
      <c r="G120" t="s">
        <v>57</v>
      </c>
      <c r="H120" t="s">
        <v>67</v>
      </c>
      <c r="I120">
        <v>1079</v>
      </c>
      <c r="J120" t="s">
        <v>20</v>
      </c>
      <c r="K120">
        <v>0</v>
      </c>
      <c r="M120">
        <v>2160.6999999999998</v>
      </c>
    </row>
    <row r="121" spans="1:13" x14ac:dyDescent="0.25">
      <c r="A121">
        <v>115</v>
      </c>
      <c r="B121">
        <v>5271</v>
      </c>
      <c r="C121" t="s">
        <v>351</v>
      </c>
      <c r="D121" t="s">
        <v>352</v>
      </c>
      <c r="E121" t="s">
        <v>353</v>
      </c>
      <c r="F121" t="str">
        <f>"00176566"</f>
        <v>00176566</v>
      </c>
      <c r="G121" t="s">
        <v>61</v>
      </c>
      <c r="H121" t="s">
        <v>354</v>
      </c>
      <c r="I121">
        <v>1001</v>
      </c>
      <c r="J121" t="s">
        <v>20</v>
      </c>
      <c r="K121">
        <v>0</v>
      </c>
      <c r="M121">
        <v>2006.4</v>
      </c>
    </row>
    <row r="122" spans="1:13" x14ac:dyDescent="0.25">
      <c r="A122">
        <v>116</v>
      </c>
      <c r="B122">
        <v>407</v>
      </c>
      <c r="C122" t="s">
        <v>355</v>
      </c>
      <c r="D122" t="s">
        <v>198</v>
      </c>
      <c r="E122" t="s">
        <v>356</v>
      </c>
      <c r="F122" t="str">
        <f>"201410007771"</f>
        <v>201410007771</v>
      </c>
      <c r="G122" t="s">
        <v>71</v>
      </c>
      <c r="H122" t="s">
        <v>124</v>
      </c>
      <c r="I122">
        <v>1045</v>
      </c>
      <c r="J122" t="s">
        <v>20</v>
      </c>
      <c r="K122">
        <v>0</v>
      </c>
      <c r="M122">
        <v>2112.9</v>
      </c>
    </row>
    <row r="123" spans="1:13" x14ac:dyDescent="0.25">
      <c r="A123">
        <v>117</v>
      </c>
      <c r="B123">
        <v>769</v>
      </c>
      <c r="C123" t="s">
        <v>357</v>
      </c>
      <c r="D123" t="s">
        <v>151</v>
      </c>
      <c r="E123" t="s">
        <v>358</v>
      </c>
      <c r="F123" t="str">
        <f>"201408000135"</f>
        <v>201408000135</v>
      </c>
      <c r="G123" t="s">
        <v>175</v>
      </c>
      <c r="H123" t="s">
        <v>25</v>
      </c>
      <c r="I123">
        <v>1055</v>
      </c>
      <c r="J123" t="s">
        <v>20</v>
      </c>
      <c r="K123">
        <v>0</v>
      </c>
      <c r="M123">
        <v>2118</v>
      </c>
    </row>
    <row r="124" spans="1:13" x14ac:dyDescent="0.25">
      <c r="A124">
        <v>118</v>
      </c>
      <c r="B124">
        <v>3419</v>
      </c>
      <c r="C124" t="s">
        <v>359</v>
      </c>
      <c r="D124" t="s">
        <v>161</v>
      </c>
      <c r="E124" t="s">
        <v>360</v>
      </c>
      <c r="F124" t="str">
        <f>"201504002302"</f>
        <v>201504002302</v>
      </c>
      <c r="G124" t="s">
        <v>111</v>
      </c>
      <c r="H124" t="s">
        <v>94</v>
      </c>
      <c r="I124">
        <v>1098</v>
      </c>
      <c r="J124" t="s">
        <v>20</v>
      </c>
      <c r="K124">
        <v>0</v>
      </c>
      <c r="M124">
        <v>1890.8</v>
      </c>
    </row>
    <row r="125" spans="1:13" x14ac:dyDescent="0.25">
      <c r="A125">
        <v>119</v>
      </c>
      <c r="B125">
        <v>450</v>
      </c>
      <c r="C125" t="s">
        <v>361</v>
      </c>
      <c r="D125" t="s">
        <v>45</v>
      </c>
      <c r="E125" t="s">
        <v>362</v>
      </c>
      <c r="F125" t="str">
        <f>"201503000290"</f>
        <v>201503000290</v>
      </c>
      <c r="G125" t="s">
        <v>42</v>
      </c>
      <c r="H125" t="s">
        <v>43</v>
      </c>
      <c r="I125">
        <v>1027</v>
      </c>
      <c r="J125" t="s">
        <v>20</v>
      </c>
      <c r="K125">
        <v>0</v>
      </c>
      <c r="M125">
        <v>2076.1</v>
      </c>
    </row>
    <row r="126" spans="1:13" x14ac:dyDescent="0.25">
      <c r="A126">
        <v>120</v>
      </c>
      <c r="B126">
        <v>5330</v>
      </c>
      <c r="C126" t="s">
        <v>363</v>
      </c>
      <c r="D126" t="s">
        <v>364</v>
      </c>
      <c r="E126" t="s">
        <v>365</v>
      </c>
      <c r="F126" t="str">
        <f>"201410010335"</f>
        <v>201410010335</v>
      </c>
      <c r="G126" t="s">
        <v>311</v>
      </c>
      <c r="H126" t="s">
        <v>366</v>
      </c>
      <c r="I126">
        <v>1026</v>
      </c>
      <c r="J126" t="s">
        <v>20</v>
      </c>
      <c r="K126">
        <v>0</v>
      </c>
      <c r="M126">
        <v>2039.7</v>
      </c>
    </row>
    <row r="127" spans="1:13" x14ac:dyDescent="0.25">
      <c r="A127">
        <v>121</v>
      </c>
      <c r="B127">
        <v>373</v>
      </c>
      <c r="C127" t="s">
        <v>367</v>
      </c>
      <c r="D127" t="s">
        <v>116</v>
      </c>
      <c r="E127" t="s">
        <v>368</v>
      </c>
      <c r="F127" t="str">
        <f>"201410012665"</f>
        <v>201410012665</v>
      </c>
      <c r="G127" t="s">
        <v>57</v>
      </c>
      <c r="H127" t="s">
        <v>25</v>
      </c>
      <c r="I127">
        <v>1056</v>
      </c>
      <c r="J127" t="s">
        <v>20</v>
      </c>
      <c r="K127">
        <v>0</v>
      </c>
      <c r="M127">
        <v>2113.4</v>
      </c>
    </row>
    <row r="128" spans="1:13" x14ac:dyDescent="0.25">
      <c r="A128">
        <v>122</v>
      </c>
      <c r="B128">
        <v>4730</v>
      </c>
      <c r="C128" t="s">
        <v>369</v>
      </c>
      <c r="D128" t="s">
        <v>370</v>
      </c>
      <c r="E128" t="s">
        <v>371</v>
      </c>
      <c r="F128" t="str">
        <f>"201506000302"</f>
        <v>201506000302</v>
      </c>
      <c r="G128" t="s">
        <v>179</v>
      </c>
      <c r="H128" t="s">
        <v>25</v>
      </c>
      <c r="I128">
        <v>1057</v>
      </c>
      <c r="J128" t="s">
        <v>20</v>
      </c>
      <c r="K128">
        <v>0</v>
      </c>
      <c r="M128">
        <v>1995.6</v>
      </c>
    </row>
    <row r="129" spans="1:13" x14ac:dyDescent="0.25">
      <c r="A129">
        <v>123</v>
      </c>
      <c r="B129">
        <v>3504</v>
      </c>
      <c r="C129" t="s">
        <v>372</v>
      </c>
      <c r="D129" t="s">
        <v>116</v>
      </c>
      <c r="E129" t="s">
        <v>373</v>
      </c>
      <c r="F129" t="str">
        <f>"201410002757"</f>
        <v>201410002757</v>
      </c>
      <c r="G129" t="s">
        <v>135</v>
      </c>
      <c r="H129" t="s">
        <v>38</v>
      </c>
      <c r="I129">
        <v>1014</v>
      </c>
      <c r="J129" t="s">
        <v>20</v>
      </c>
      <c r="K129">
        <v>0</v>
      </c>
      <c r="M129">
        <v>1954.9</v>
      </c>
    </row>
    <row r="130" spans="1:13" x14ac:dyDescent="0.25">
      <c r="A130">
        <v>124</v>
      </c>
      <c r="B130">
        <v>3176</v>
      </c>
      <c r="C130" t="s">
        <v>374</v>
      </c>
      <c r="D130" t="s">
        <v>116</v>
      </c>
      <c r="E130" t="s">
        <v>375</v>
      </c>
      <c r="F130" t="str">
        <f>"00015600"</f>
        <v>00015600</v>
      </c>
      <c r="G130" t="s">
        <v>376</v>
      </c>
      <c r="H130" t="s">
        <v>67</v>
      </c>
      <c r="I130">
        <v>1073</v>
      </c>
      <c r="J130" t="s">
        <v>20</v>
      </c>
      <c r="K130">
        <v>0</v>
      </c>
      <c r="M130">
        <v>2347.5</v>
      </c>
    </row>
    <row r="131" spans="1:13" x14ac:dyDescent="0.25">
      <c r="A131">
        <v>125</v>
      </c>
      <c r="B131">
        <v>1479</v>
      </c>
      <c r="C131" t="s">
        <v>377</v>
      </c>
      <c r="D131" t="s">
        <v>40</v>
      </c>
      <c r="E131" t="s">
        <v>378</v>
      </c>
      <c r="F131" t="str">
        <f>"00285254"</f>
        <v>00285254</v>
      </c>
      <c r="G131" t="s">
        <v>100</v>
      </c>
      <c r="H131" t="s">
        <v>124</v>
      </c>
      <c r="I131">
        <v>1043</v>
      </c>
      <c r="J131" t="s">
        <v>20</v>
      </c>
      <c r="K131">
        <v>6</v>
      </c>
      <c r="M131">
        <v>1755.6</v>
      </c>
    </row>
    <row r="132" spans="1:13" x14ac:dyDescent="0.25">
      <c r="A132">
        <v>126</v>
      </c>
      <c r="B132">
        <v>294</v>
      </c>
      <c r="C132" t="s">
        <v>379</v>
      </c>
      <c r="D132" t="s">
        <v>40</v>
      </c>
      <c r="E132" t="s">
        <v>380</v>
      </c>
      <c r="F132" t="str">
        <f>"201510003786"</f>
        <v>201510003786</v>
      </c>
      <c r="G132" t="s">
        <v>47</v>
      </c>
      <c r="H132" t="s">
        <v>124</v>
      </c>
      <c r="I132">
        <v>1034</v>
      </c>
      <c r="J132" t="s">
        <v>20</v>
      </c>
      <c r="K132">
        <v>0</v>
      </c>
      <c r="M132">
        <v>2043.1</v>
      </c>
    </row>
    <row r="133" spans="1:13" x14ac:dyDescent="0.25">
      <c r="A133">
        <v>127</v>
      </c>
      <c r="B133">
        <v>3058</v>
      </c>
      <c r="C133" t="s">
        <v>381</v>
      </c>
      <c r="D133" t="s">
        <v>50</v>
      </c>
      <c r="E133" t="s">
        <v>382</v>
      </c>
      <c r="F133" t="str">
        <f>"201409003763"</f>
        <v>201409003763</v>
      </c>
      <c r="G133" t="s">
        <v>97</v>
      </c>
      <c r="H133" t="s">
        <v>383</v>
      </c>
      <c r="I133">
        <v>1029</v>
      </c>
      <c r="J133" t="s">
        <v>20</v>
      </c>
      <c r="K133">
        <v>0</v>
      </c>
      <c r="M133">
        <v>2030.2</v>
      </c>
    </row>
    <row r="134" spans="1:13" x14ac:dyDescent="0.25">
      <c r="A134">
        <v>128</v>
      </c>
      <c r="B134">
        <v>120</v>
      </c>
      <c r="C134" t="s">
        <v>384</v>
      </c>
      <c r="D134" t="s">
        <v>122</v>
      </c>
      <c r="E134" t="s">
        <v>385</v>
      </c>
      <c r="F134" t="str">
        <f>"200801005976"</f>
        <v>200801005976</v>
      </c>
      <c r="G134" t="s">
        <v>111</v>
      </c>
      <c r="H134" t="s">
        <v>19</v>
      </c>
      <c r="I134">
        <v>1117</v>
      </c>
      <c r="J134" t="s">
        <v>20</v>
      </c>
      <c r="K134">
        <v>0</v>
      </c>
      <c r="M134">
        <v>2283.6999999999998</v>
      </c>
    </row>
    <row r="135" spans="1:13" x14ac:dyDescent="0.25">
      <c r="A135">
        <v>129</v>
      </c>
      <c r="B135">
        <v>1570</v>
      </c>
      <c r="C135" t="s">
        <v>386</v>
      </c>
      <c r="D135" t="s">
        <v>40</v>
      </c>
      <c r="E135" t="s">
        <v>387</v>
      </c>
      <c r="F135" t="str">
        <f>"00189381"</f>
        <v>00189381</v>
      </c>
      <c r="G135" t="s">
        <v>42</v>
      </c>
      <c r="H135" t="s">
        <v>67</v>
      </c>
      <c r="I135">
        <v>1072</v>
      </c>
      <c r="J135" t="s">
        <v>20</v>
      </c>
      <c r="K135">
        <v>0</v>
      </c>
      <c r="M135">
        <v>2408.4</v>
      </c>
    </row>
    <row r="136" spans="1:13" x14ac:dyDescent="0.25">
      <c r="A136">
        <v>130</v>
      </c>
      <c r="B136">
        <v>1825</v>
      </c>
      <c r="C136" t="s">
        <v>388</v>
      </c>
      <c r="D136" t="s">
        <v>109</v>
      </c>
      <c r="E136" t="s">
        <v>389</v>
      </c>
      <c r="F136" t="str">
        <f>"201402010255"</f>
        <v>201402010255</v>
      </c>
      <c r="G136" t="s">
        <v>103</v>
      </c>
      <c r="H136" t="s">
        <v>67</v>
      </c>
      <c r="I136">
        <v>1071</v>
      </c>
      <c r="J136" t="s">
        <v>20</v>
      </c>
      <c r="K136">
        <v>0</v>
      </c>
      <c r="M136">
        <v>2174.1</v>
      </c>
    </row>
    <row r="137" spans="1:13" x14ac:dyDescent="0.25">
      <c r="A137">
        <v>131</v>
      </c>
      <c r="B137">
        <v>1353</v>
      </c>
      <c r="C137" t="s">
        <v>390</v>
      </c>
      <c r="D137" t="s">
        <v>122</v>
      </c>
      <c r="E137" t="s">
        <v>391</v>
      </c>
      <c r="F137" t="str">
        <f>"201402003216"</f>
        <v>201402003216</v>
      </c>
      <c r="G137" t="s">
        <v>111</v>
      </c>
      <c r="H137" t="s">
        <v>38</v>
      </c>
      <c r="I137">
        <v>1017</v>
      </c>
      <c r="J137" t="s">
        <v>20</v>
      </c>
      <c r="K137">
        <v>0</v>
      </c>
      <c r="M137">
        <v>1976.1</v>
      </c>
    </row>
    <row r="138" spans="1:13" x14ac:dyDescent="0.25">
      <c r="A138">
        <v>132</v>
      </c>
      <c r="B138">
        <v>1516</v>
      </c>
      <c r="C138" t="s">
        <v>392</v>
      </c>
      <c r="D138" t="s">
        <v>393</v>
      </c>
      <c r="E138" t="s">
        <v>394</v>
      </c>
      <c r="F138" t="str">
        <f>"00234916"</f>
        <v>00234916</v>
      </c>
      <c r="G138" t="s">
        <v>111</v>
      </c>
      <c r="H138" t="s">
        <v>53</v>
      </c>
      <c r="I138">
        <v>1008</v>
      </c>
      <c r="J138" t="s">
        <v>20</v>
      </c>
      <c r="K138">
        <v>0</v>
      </c>
      <c r="M138">
        <v>2068.6999999999998</v>
      </c>
    </row>
    <row r="139" spans="1:13" x14ac:dyDescent="0.25">
      <c r="A139">
        <v>133</v>
      </c>
      <c r="B139">
        <v>3300</v>
      </c>
      <c r="C139" t="s">
        <v>395</v>
      </c>
      <c r="D139" t="s">
        <v>396</v>
      </c>
      <c r="E139" t="s">
        <v>397</v>
      </c>
      <c r="F139" t="str">
        <f>"200801009408"</f>
        <v>200801009408</v>
      </c>
      <c r="G139" t="s">
        <v>29</v>
      </c>
      <c r="H139" t="s">
        <v>67</v>
      </c>
      <c r="I139">
        <v>1084</v>
      </c>
      <c r="J139" t="s">
        <v>20</v>
      </c>
      <c r="K139">
        <v>6</v>
      </c>
      <c r="M139">
        <v>1889.6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3Κ_2018_ΠΕ_ΔΙΟΡΙΣΤΕΟΙ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2018-03-28T09:23:21Z</dcterms:created>
  <dcterms:modified xsi:type="dcterms:W3CDTF">2018-03-28T09:23:54Z</dcterms:modified>
</cp:coreProperties>
</file>