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84" i="1" l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<sst xmlns="http://schemas.openxmlformats.org/spreadsheetml/2006/main" count="1280" uniqueCount="962">
  <si>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</si>
  <si>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</si>
  <si>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</si>
  <si>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</si>
  <si>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ΟΙΚΟΝΟΜΙΚΩΝ ΛΟΓΙΣΤΙΚΩΝ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</si>
  <si>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</si>
  <si>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</si>
  <si>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</si>
  <si>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</si>
  <si>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</si>
  <si>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</si>
  <si>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</si>
  <si>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</si>
  <si>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</si>
  <si>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</si>
  <si>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</si>
  <si>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</si>
  <si>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</si>
  <si>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ΦΑΡΜΑΚΗΣ</t>
  </si>
  <si>
    <t>ΘΩΜΑΣ</t>
  </si>
  <si>
    <t>ΑΛΕΞΑΝΔΡΟΣ</t>
  </si>
  <si>
    <t>ΑΖ241332</t>
  </si>
  <si>
    <t>897,6</t>
  </si>
  <si>
    <t>1575,6</t>
  </si>
  <si>
    <t>1054-1055-1060-1059-1049-1056-1057-1048-1052-1051-1047-1053-1008-1009-1007-1061</t>
  </si>
  <si>
    <t>ΛΙΛΗΣ</t>
  </si>
  <si>
    <t>ΣΤΥΛΙΑΝΟΣ</t>
  </si>
  <si>
    <t>ΔΗΜΗΤΡΙΟΣ</t>
  </si>
  <si>
    <t>ΑΖ038621</t>
  </si>
  <si>
    <t>774,4</t>
  </si>
  <si>
    <t>1542,4</t>
  </si>
  <si>
    <t>1006-1005-1007-1067-1048-1047</t>
  </si>
  <si>
    <t>ΔΑΝΑ</t>
  </si>
  <si>
    <t>ΑΙΚΑΤΕΡΙΝΗ</t>
  </si>
  <si>
    <t>ΒΑΣΙΛΕΙΟΣ</t>
  </si>
  <si>
    <t>ΑΒ860299</t>
  </si>
  <si>
    <t>790,9</t>
  </si>
  <si>
    <t>1498,9</t>
  </si>
  <si>
    <t>1055-1054-1059-1061-1056-1066-1068-1053-1052-1051-1063-1064-1062-1065-1067-1058-1057-1050-1048-1047-1049-1060-1008-1009-1007-1005</t>
  </si>
  <si>
    <t>ΚΛΕΙΣΣΑ</t>
  </si>
  <si>
    <t>ΕΙΡΗΝΗ</t>
  </si>
  <si>
    <t>ΣΤΕΦΑΝΟΣ</t>
  </si>
  <si>
    <t>ΑΝ436499</t>
  </si>
  <si>
    <t>1468,9</t>
  </si>
  <si>
    <t>1053-1054-1055-1051-1052-1047-1060-1068-1066</t>
  </si>
  <si>
    <t>ΜΠΡΑΖΙΩΤΗ</t>
  </si>
  <si>
    <t>ΑΡΙΣΤΕΑ</t>
  </si>
  <si>
    <t>ΑΙ848086</t>
  </si>
  <si>
    <t>750,2</t>
  </si>
  <si>
    <t>1458,2</t>
  </si>
  <si>
    <t>1007-1067-1057-1061-1064-1048-1047-1049-1059-1054-1055-1051-1052-1056-1060-1008-1009-1053-1068</t>
  </si>
  <si>
    <t>ΣΤΡΑΝΤΖΑΛΗ</t>
  </si>
  <si>
    <t>ΒΑΣΙΛΙΚΗ</t>
  </si>
  <si>
    <t>ΚΩΝΣΤΑΝΤΙΝΟΣ</t>
  </si>
  <si>
    <t>ΑΙ489559</t>
  </si>
  <si>
    <t>1052-1047-1051-1054-1005-1055-1058-1061-1060-1056-1057-1007-1009-1008-1048-1049-1053-1064-1067-1063-1065-1068-1066-1062-1050</t>
  </si>
  <si>
    <t>ΑΦΕΖΟΛΗΣ</t>
  </si>
  <si>
    <t>ΝΙΚΟΛΑΟΣ</t>
  </si>
  <si>
    <t>ΑΡΙΣΤΟΤΕΛΗΣ</t>
  </si>
  <si>
    <t>ΑΖ303400</t>
  </si>
  <si>
    <t>959,2</t>
  </si>
  <si>
    <t>1439,2</t>
  </si>
  <si>
    <t>1055-1061-1048-1007-1049-1054-1059-1067-1006-1005-1052-1051-1047-1056-1064-1068-1008-1060-1009-1053-1057-1062-1066</t>
  </si>
  <si>
    <t>ΜΑΡΚΑΚΗ</t>
  </si>
  <si>
    <t>ΕΥΑΓΓΕΛΙΑ</t>
  </si>
  <si>
    <t>ΑΑ373658</t>
  </si>
  <si>
    <t>751,3</t>
  </si>
  <si>
    <t>1419,3</t>
  </si>
  <si>
    <t>1009-1053-1068-1008-1051-1052-1054-1055-1060-1056-1007-1006-1005-1047-1048-1061-1067-1064-1065-1059</t>
  </si>
  <si>
    <t>ΠΑΠΑΧΡΗΣΤΟΥ</t>
  </si>
  <si>
    <t>ΕΥΣΤΑΘΙΑ</t>
  </si>
  <si>
    <t>ΣΤΕΡΓΙΟΣ</t>
  </si>
  <si>
    <t>Σ917827</t>
  </si>
  <si>
    <t>686,4</t>
  </si>
  <si>
    <t>1414,4</t>
  </si>
  <si>
    <t>1061-1007-1067-1057-1064-1048-1052-1051-1059</t>
  </si>
  <si>
    <t>ΡΑΠΤΗ</t>
  </si>
  <si>
    <t>ΖΩΗ</t>
  </si>
  <si>
    <t>ΠΑΝΑΓΙΩΤΗΣ</t>
  </si>
  <si>
    <t>ΑΕ469780</t>
  </si>
  <si>
    <t>782,1</t>
  </si>
  <si>
    <t>1410,1</t>
  </si>
  <si>
    <t>1007-1008-1009-1047-1048-1049-1051-1052-1053-1054-1055-1056-1059-1060-1061-1064-1067-1068</t>
  </si>
  <si>
    <t>ΣΠΥΡΟΠΟΥΛΟΥ</t>
  </si>
  <si>
    <t>ΑΝΔΡΟΝΙΚΗ</t>
  </si>
  <si>
    <t>ΑΝΑΣΤΑΣΙΟΣ</t>
  </si>
  <si>
    <t>Φ117302</t>
  </si>
  <si>
    <t>729,3</t>
  </si>
  <si>
    <t>1407,3</t>
  </si>
  <si>
    <t>1007-1057-1067-1047-1051-1052-1060-1061-1066-1048-1049-1054-1055-1064-1063-1065-1058-1059-1062-1056</t>
  </si>
  <si>
    <t>ΜΠΙΜΠΟΥ</t>
  </si>
  <si>
    <t>ΜΑΡΙΑ</t>
  </si>
  <si>
    <t>ΑΜ368321</t>
  </si>
  <si>
    <t>749,1</t>
  </si>
  <si>
    <t>1407,1</t>
  </si>
  <si>
    <t>1061-1067-1006-1007-1064-1059-1060-1068-1009-1008-1048-1049-1052-1051-1055</t>
  </si>
  <si>
    <t>ΓΚΑΤΖΙΑ</t>
  </si>
  <si>
    <t>ΙΩΑΝΝΑ</t>
  </si>
  <si>
    <t>ΑΖ037850</t>
  </si>
  <si>
    <t>1047-1051-1052</t>
  </si>
  <si>
    <t>ΖΩΓΡΑΦΑΚΗ</t>
  </si>
  <si>
    <t>ΕΥΛΑΜΠΙΑ</t>
  </si>
  <si>
    <t>ΑΕ473818</t>
  </si>
  <si>
    <t>695,2</t>
  </si>
  <si>
    <t>1373,2</t>
  </si>
  <si>
    <t>1068-1008-1009-1053-1051-1052-1055-1060-1054-1061-1007-1006-1005-1047-1048-1049-1067-1062-1063-1064-1056-1057-1058-1059-1050-1065-1066</t>
  </si>
  <si>
    <t>ΝΤΟΥΡΜΑ</t>
  </si>
  <si>
    <t>ΚΑΛΟΜΟΙΡΑ</t>
  </si>
  <si>
    <t>ΑΙ481765</t>
  </si>
  <si>
    <t>822,8</t>
  </si>
  <si>
    <t>1360,8</t>
  </si>
  <si>
    <t>1047-1051-1052-1048-1054-1056-1053</t>
  </si>
  <si>
    <t>ΚΑΤΣΑΟΥΝΟΥ</t>
  </si>
  <si>
    <t>ΛΑΜΠΡΑΚΗΣ</t>
  </si>
  <si>
    <t>Μ808096</t>
  </si>
  <si>
    <t>981,2</t>
  </si>
  <si>
    <t>1337,2</t>
  </si>
  <si>
    <t>1005-1006-1007-1008-1009-1047-1048-1049-1050-1051-1052-1053-1054-1055-1056-1057-1058-1059-1060-1061-1062-1063-1064-1065-1066-1067-1068</t>
  </si>
  <si>
    <t>ΚΙΣΣΑ</t>
  </si>
  <si>
    <t>ΔΗΜΗΤΡΑ</t>
  </si>
  <si>
    <t>ΑΕ478828</t>
  </si>
  <si>
    <t>675,4</t>
  </si>
  <si>
    <t>1335,4</t>
  </si>
  <si>
    <t>1048-1047-1005-1006-1061-1057-1067-1007-1060-1051-1052-1054-1055-1056-1058-1059-1063-1064-1065-1049-1050-1008-1009-1053-1062-1068-1066</t>
  </si>
  <si>
    <t>ΞΥΝΟΣ</t>
  </si>
  <si>
    <t>ΕΥΣΤΡΑΤΙΟΣ</t>
  </si>
  <si>
    <t>ΑΙ491220</t>
  </si>
  <si>
    <t>684,2</t>
  </si>
  <si>
    <t>1325,2</t>
  </si>
  <si>
    <t>1005-1047-1052-1051-1048-1060-1067-1064-1063</t>
  </si>
  <si>
    <t>ΚΑΡΑΓΙΑΝΝΗ</t>
  </si>
  <si>
    <t>ΕΛΕΝΗ</t>
  </si>
  <si>
    <t>ΑΠΟΣΤΟΛΟΣ</t>
  </si>
  <si>
    <t>ΑΚ967275</t>
  </si>
  <si>
    <t>742,5</t>
  </si>
  <si>
    <t>1298,5</t>
  </si>
  <si>
    <t>1061-1006-1064-1067-1007-1057-1054-1055-1056-1059-1005-1060-1009-1068-1048-1047-1008-1049-1051-1052-1053</t>
  </si>
  <si>
    <t>ΚΑΡΑΓΙΑΝΝΗΣ</t>
  </si>
  <si>
    <t>ΞΕΝΟΦΩΝ</t>
  </si>
  <si>
    <t>ΑΑ351791</t>
  </si>
  <si>
    <t>652,3</t>
  </si>
  <si>
    <t>1280,3</t>
  </si>
  <si>
    <t>1052-1051-1047-1005</t>
  </si>
  <si>
    <t>ΣΠΑΝΟΥ</t>
  </si>
  <si>
    <t>ΦΩΤΕΙΝΗ</t>
  </si>
  <si>
    <t>ΛΑΜΠΡΟΣ</t>
  </si>
  <si>
    <t>ΑΖ274944</t>
  </si>
  <si>
    <t>740,3</t>
  </si>
  <si>
    <t>1278,3</t>
  </si>
  <si>
    <t>1055-1059-1049-1056-1063-1064-1008-1009-1047-1048-1051-1052-1053-1060-1065-1066</t>
  </si>
  <si>
    <t>ΛΙΑΣΚΟΥ</t>
  </si>
  <si>
    <t>ΠΑΝΤΕΛΗΣ</t>
  </si>
  <si>
    <t>ΑΜ988853</t>
  </si>
  <si>
    <t>762,3</t>
  </si>
  <si>
    <t>1270,3</t>
  </si>
  <si>
    <t>1052-1051-1047</t>
  </si>
  <si>
    <t>ΜΠΕΤΑ</t>
  </si>
  <si>
    <t>ΛΑΜΠΡΙΝΗ</t>
  </si>
  <si>
    <t>ΑΙ867851</t>
  </si>
  <si>
    <t>723,8</t>
  </si>
  <si>
    <t>1251,8</t>
  </si>
  <si>
    <t>1007-1008-1009-1005-1047-1048-1049-1050-1051-1052-1053-1054-1055-1056-1057-1058-1059-1060-1061-1062-1063-1064-1065-1066-1067-1068</t>
  </si>
  <si>
    <t>ΠΑΠΑΓΟΡΑ</t>
  </si>
  <si>
    <t>Φ277958</t>
  </si>
  <si>
    <t>789,8</t>
  </si>
  <si>
    <t>1239,8</t>
  </si>
  <si>
    <t>1055-1054-1058-1064-1063-1056-1059-1061-1006-1065-1067-1007-1057-1049-1050-1048-1047-1005-1060-1051-1052-1068-1008-1009-1053-1062-1066</t>
  </si>
  <si>
    <t>ΓΙΑΝΝΑΡΟΥ</t>
  </si>
  <si>
    <t>ΛΕΥΚΟΘΕΑ</t>
  </si>
  <si>
    <t>ΙΩΑΝΝΗΣ</t>
  </si>
  <si>
    <t>Χ088271</t>
  </si>
  <si>
    <t>801,9</t>
  </si>
  <si>
    <t>1221,9</t>
  </si>
  <si>
    <t>1055-1054-1064-1063-1058-1065-1061-1059-1056-1067-1007-1057-1050-1048-1047-1005-1051-1052-1060-1049-1066-1068-1053-1008-1009-1062</t>
  </si>
  <si>
    <t>ΔΗΜΟΥ</t>
  </si>
  <si>
    <t>ΗΛΙΑΣ</t>
  </si>
  <si>
    <t>Χ478829</t>
  </si>
  <si>
    <t>713,9</t>
  </si>
  <si>
    <t>1007-1067-1054-1055-1048-1061-1059-1064</t>
  </si>
  <si>
    <t>ΣΑΙΤΗ</t>
  </si>
  <si>
    <t>ΧΡΗΣΤΟΣ</t>
  </si>
  <si>
    <t>ΑΜ986536</t>
  </si>
  <si>
    <t>1218,3</t>
  </si>
  <si>
    <t>1048-1052-1057-1067-1007-1008-1060-1066-1009-1053-1064-1063-1061-1054-1055-1051-1049</t>
  </si>
  <si>
    <t>ΠΑΝΔΡΕΜΜΕΝΟΥ</t>
  </si>
  <si>
    <t>ΑΝΤΩΝΙΟΣ</t>
  </si>
  <si>
    <t>ΑΙ842581</t>
  </si>
  <si>
    <t>744,7</t>
  </si>
  <si>
    <t>1214,7</t>
  </si>
  <si>
    <t>1049-1050-1051-1052-1053-1054-1055-1056-1057-1058-1059-1060-1061-1062-1063-1064-1066-1067-1068-1006-1007-1008-1009-1047-1048</t>
  </si>
  <si>
    <t>ΚΑΝΤΟΥΡΗΣ</t>
  </si>
  <si>
    <t>ΕΥΑΓΓΕΛΟΣ</t>
  </si>
  <si>
    <t>Ρ180526</t>
  </si>
  <si>
    <t>1055-1054-1063-1064-1065-1056-1059-1067-1057-1060-1052-1007-1066-1068-1009-1048-1047-1005-1008-1049-1050-1051-1053-1062-1061-1058</t>
  </si>
  <si>
    <t>ΠΑΟΥΛΙΝΟΥ</t>
  </si>
  <si>
    <t>ΑΡΤΕΜΙΣ</t>
  </si>
  <si>
    <t>ΠΕΤΡΟΣ</t>
  </si>
  <si>
    <t>ΑΜ309802</t>
  </si>
  <si>
    <t>862,4</t>
  </si>
  <si>
    <t>1202,4</t>
  </si>
  <si>
    <t>1068-1053-1008-1009-1049-1060-1062-1066-1052-1051-1056-1048-1054-1055-1057-1007-1067-1065-1064-1063-1061-1059-1058-1050-1047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</si>
  <si>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</si>
  <si>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</si>
  <si>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</si>
  <si>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</si>
  <si>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ΚΑΒΑΔΑΤΟΥ</t>
  </si>
  <si>
    <t>ΧΡΥΣΑΥΓΗ</t>
  </si>
  <si>
    <t>ΕΛΕΥΘΕΡΙΟΣ</t>
  </si>
  <si>
    <t>ΑΙ846438</t>
  </si>
  <si>
    <t>817,3</t>
  </si>
  <si>
    <t>1177,3</t>
  </si>
  <si>
    <t>1061-1057-1067-1064-1065-1055-1054-1006-1007-1047-1048-1049</t>
  </si>
  <si>
    <t>ΖΕΥΓΑΡΑ</t>
  </si>
  <si>
    <t>ΣΤΕΦΑΝΙΑ</t>
  </si>
  <si>
    <t>Σ887631</t>
  </si>
  <si>
    <t>848,1</t>
  </si>
  <si>
    <t>1168,1</t>
  </si>
  <si>
    <t>1057-1067-1007-1006-1061-1048-1056-1064</t>
  </si>
  <si>
    <t>ΤΟΥΓΟΥΝΤΖΟΓΛΟΥ</t>
  </si>
  <si>
    <t>ΘΕΟΛΟΓΟΣ</t>
  </si>
  <si>
    <t>ΕΥΘΥΜΙΟΣ</t>
  </si>
  <si>
    <t>ΑΕ796957</t>
  </si>
  <si>
    <t>677,6</t>
  </si>
  <si>
    <t>1151,6</t>
  </si>
  <si>
    <t>1007-1067-1057-1048-1068-1061-1053-1008-1047-1049</t>
  </si>
  <si>
    <t>ΕΥΘΑΛΙΤΣΙΔΟΥ</t>
  </si>
  <si>
    <t>ΚΥΡΙΑΚΗ</t>
  </si>
  <si>
    <t>Φ275339</t>
  </si>
  <si>
    <t>1149,3</t>
  </si>
  <si>
    <t>1059-1054-1055-1056-1061-1064-1067-1065-1063-1057-1058-1007-1048-1005-1008-1009-1049-1050-1051-1052-1047-1060-1066-1053-1068-1062</t>
  </si>
  <si>
    <t>ΑΡΒΑΝΙΤΟΓΙΑΝΝΗΣ</t>
  </si>
  <si>
    <t>ΠΑΥΛΟΣ</t>
  </si>
  <si>
    <t>ΑΙ193617</t>
  </si>
  <si>
    <t>808,5</t>
  </si>
  <si>
    <t>1138,5</t>
  </si>
  <si>
    <t>1054-1055-1064-1056-1057-1059-1061-1067-1063-1065-1066-1007-1008-1009-1068-1050-1047-1048-1049-1051-1052-1053-1060-1062-1005</t>
  </si>
  <si>
    <t>ΧΑΡΜΑΝΑ</t>
  </si>
  <si>
    <t>ΣΩΤΗΡΙΑ</t>
  </si>
  <si>
    <t>Ν673494</t>
  </si>
  <si>
    <t>1063-1055-1054-1056-1058-1064-1059-1065-1061-1047-1048-1049-1051-1052-1057-1060-1007-1067-1050-1053-1009-1068-1008-1066-1062</t>
  </si>
  <si>
    <t>ΠΙΚΟΥ</t>
  </si>
  <si>
    <t>ΑΓΓΕΛΟΣ</t>
  </si>
  <si>
    <t>ΑΗ737569</t>
  </si>
  <si>
    <t>832,7</t>
  </si>
  <si>
    <t>1132,7</t>
  </si>
  <si>
    <t>1052-1051-1060-1047</t>
  </si>
  <si>
    <t>ΚΩΝΣΤΑΝΤΙΝΟΥ</t>
  </si>
  <si>
    <t>ΑΗ978040</t>
  </si>
  <si>
    <t>641,3</t>
  </si>
  <si>
    <t>1129,3</t>
  </si>
  <si>
    <t>1048-1061-1059-1047-1051-1052-1049-1060-1056-1067-1054-1055-1064-1053-1068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</si>
  <si>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</si>
  <si>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</si>
  <si>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</si>
  <si>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</si>
  <si>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ΜΑΚΑΤΣΙΑΝΟΥ</t>
  </si>
  <si>
    <t>ΑΙ307900</t>
  </si>
  <si>
    <t>1007-1061-1057-1067-1048-1055-1054-1051-1052-1005-1047-1059</t>
  </si>
  <si>
    <t>ΤΑΣΣΟΣ</t>
  </si>
  <si>
    <t>Φ200066</t>
  </si>
  <si>
    <t>755,7</t>
  </si>
  <si>
    <t>1115,7</t>
  </si>
  <si>
    <t>1068-1008-1055-1054-1053-1009-1007-1067-1049-1064-1051-1061-1048-1056-1057-1059-1060-1052-1047</t>
  </si>
  <si>
    <t>ΣΑΡΡΗ</t>
  </si>
  <si>
    <t>ΠΑΡΑΣΚΕΥΗ</t>
  </si>
  <si>
    <t>ΑΙ112903</t>
  </si>
  <si>
    <t>809,6</t>
  </si>
  <si>
    <t>1109,6</t>
  </si>
  <si>
    <t>1048-1047-1006-1005-1067-1007-1060-1064-1065-1068-1053-1059-1058-1057-1056-1055-1054-1049-1063-1062-1052-1061-1009</t>
  </si>
  <si>
    <t>ΜΑΡΟΥΛΗΣ</t>
  </si>
  <si>
    <t>Τ408984</t>
  </si>
  <si>
    <t>805,2</t>
  </si>
  <si>
    <t>1105,2</t>
  </si>
  <si>
    <t>1006-1007-1048-1061-1067-1066-1064-1057-1005-1047-1059</t>
  </si>
  <si>
    <t>ΧΑΡΙΤΟΥ</t>
  </si>
  <si>
    <t>ΑΑ322953</t>
  </si>
  <si>
    <t>771,1</t>
  </si>
  <si>
    <t>1101,1</t>
  </si>
  <si>
    <t>1049-1060-1068-1055-1054-1053-1007-1009-1057-1067-1008-1052-1051-1048-1047-1059-1056-1005-1006-1064-1061</t>
  </si>
  <si>
    <t>ΟΙΚΟΝΟΜΟΥ</t>
  </si>
  <si>
    <t>Ρ853420</t>
  </si>
  <si>
    <t>1064-1056-1005-1052-1051-1060-1059-1055-1054-1009-1048-1047-1049-1067-1007-1057-1061-1008-1068-1053</t>
  </si>
  <si>
    <t>ΓΙΑΖΙΤΖΟΓΛΟΥ</t>
  </si>
  <si>
    <t>Χ920286</t>
  </si>
  <si>
    <t>657,8</t>
  </si>
  <si>
    <t>1095,8</t>
  </si>
  <si>
    <t>1062-1007-1008-1009-1047-1068-1005-1061</t>
  </si>
  <si>
    <t>ΜΠΟΖΙΑ</t>
  </si>
  <si>
    <t>ΑΙ406197</t>
  </si>
  <si>
    <t>766,7</t>
  </si>
  <si>
    <t>1086,7</t>
  </si>
  <si>
    <t>1050-1054-1055-1056-1008-1009-1053-1051-1052-1068-1067-1007-1060-1064-1047-1048-1057-1059</t>
  </si>
  <si>
    <t>ΣΤΑΜΟΥΛΗΣ</t>
  </si>
  <si>
    <t>ΑΒ860166</t>
  </si>
  <si>
    <t>624,8</t>
  </si>
  <si>
    <t>1082,8</t>
  </si>
  <si>
    <t>1059-1061-1055-1054-1047-1064-1067-1008-1049-1007-1009-1068-1051-1052-1048-1053-1056-1060</t>
  </si>
  <si>
    <t>ΠΡΟΥΤΖΟΣ</t>
  </si>
  <si>
    <t>Ρ780855</t>
  </si>
  <si>
    <t>811,8</t>
  </si>
  <si>
    <t>1081,8</t>
  </si>
  <si>
    <t>1047-1048-1049-1051-1052-1053-1054-1055-1056-1057-1059-1060-1061-1064-1067-1068-1007-1008-1009-1050-1058-1062-1063-1065-1066</t>
  </si>
  <si>
    <t>ΜΠΡΕΖΕΡΑΚΟΣ</t>
  </si>
  <si>
    <t>ΑΕ746390</t>
  </si>
  <si>
    <t>778,8</t>
  </si>
  <si>
    <t>1078,8</t>
  </si>
  <si>
    <t>1060-1049-1048-1061-1068-1008-1053-1009-1051-1052-1059-1064</t>
  </si>
  <si>
    <t>ΠΛΑΚΙΔΑ</t>
  </si>
  <si>
    <t>ΜΑΡΙΑ-ΚΩΝΣΤΑΝΤΙΝΑ</t>
  </si>
  <si>
    <t>ΑΚ490562</t>
  </si>
  <si>
    <t>776,6</t>
  </si>
  <si>
    <t>1076,6</t>
  </si>
  <si>
    <t>ΔΡΙΒΑ</t>
  </si>
  <si>
    <t>ΒΑΙΑ</t>
  </si>
  <si>
    <t>ΑΜ302793</t>
  </si>
  <si>
    <t>800,8</t>
  </si>
  <si>
    <t>1070,8</t>
  </si>
  <si>
    <t>1060-1049-1068-1009-1047-1048-1006-1007-1008-1050-1051-1052-1053-1054-1055-1056-1057-1058-1059-1061-1062-1063-1064-1065-1066-1067</t>
  </si>
  <si>
    <t>ΠΕΤΡΟΠΟΥΛΟΣ</t>
  </si>
  <si>
    <t>Ν873668</t>
  </si>
  <si>
    <t>632,5</t>
  </si>
  <si>
    <t>1070,5</t>
  </si>
  <si>
    <t>1048-1051-1052-1049-1064-1056-1059-1053-1063</t>
  </si>
  <si>
    <t>ΤΣΙΟΥΤΡΑ</t>
  </si>
  <si>
    <t>ΑΝΑΣΤΑΣΙΑ</t>
  </si>
  <si>
    <t>ΑΜ369577</t>
  </si>
  <si>
    <t>767,8</t>
  </si>
  <si>
    <t>1067,8</t>
  </si>
  <si>
    <t>1061-1064-1067-1057-1052-1048-1047-1051-1054-1055-1059-1066-1063-1060-1068-1053-1065-1050-1056</t>
  </si>
  <si>
    <t>ΔΙΚΑΙΟΥ</t>
  </si>
  <si>
    <t>ΝΕΚΤΑΡΙΟΣ</t>
  </si>
  <si>
    <t>Χ788520</t>
  </si>
  <si>
    <t>793,1</t>
  </si>
  <si>
    <t>1063,1</t>
  </si>
  <si>
    <t>1060-1051-1052-1047-1067-1061-1048-1049-1007-1008-1009-1053-1054-1055-1057-1059-1064-1068-1056</t>
  </si>
  <si>
    <t>ΓΙΑΝΝΟΣ</t>
  </si>
  <si>
    <t>ΑΚ115223</t>
  </si>
  <si>
    <t>683,1</t>
  </si>
  <si>
    <t>1007-1008-1009-1047-1048-1049-1050-1051-1052-1053-1054-1055-1056-1057-1058-1059-1060-1061-1062-1063-1064-1065-1066-1067-1068</t>
  </si>
  <si>
    <t>ΠΑΠΑΔΑΚΗ</t>
  </si>
  <si>
    <t>ΓΕΩΡΓΙΑ</t>
  </si>
  <si>
    <t>ΕΜΜΑΝΟΥΗΛ</t>
  </si>
  <si>
    <t>ΑΙ948779</t>
  </si>
  <si>
    <t>761,2</t>
  </si>
  <si>
    <t>1061,2</t>
  </si>
  <si>
    <t>1053-1009-1008-1068-1054-1055-1005-1006-1047-1007-1048-1049-1051-1052-1056-1057-1059-1060-1061-1063-1064-1067-1066-1062-1058-1065-1050</t>
  </si>
  <si>
    <t>ΑΡΒΑΝΙΤΗ</t>
  </si>
  <si>
    <t>ΔΕΣΠΟΙΝΑ</t>
  </si>
  <si>
    <t>ΑΗ990119</t>
  </si>
  <si>
    <t>1060,9</t>
  </si>
  <si>
    <t>ΠΑΝΤΟΥ</t>
  </si>
  <si>
    <t>ΓΡΗΓΟΡΙΑ</t>
  </si>
  <si>
    <t>ΤΡΥΦΩΝ</t>
  </si>
  <si>
    <t>ΑΑ379477</t>
  </si>
  <si>
    <t>1059,8</t>
  </si>
  <si>
    <t>1054-1055-1048-1053-1056-1059-1060-1064-1047-1051-1052-1009-1007-1067-1057-1068-1065-1063-1066-1062-1050</t>
  </si>
  <si>
    <t>ΑΝΤΩΝΑΚΗΣ</t>
  </si>
  <si>
    <t>ΑΚ913855</t>
  </si>
  <si>
    <t>727,1</t>
  </si>
  <si>
    <t>1057,1</t>
  </si>
  <si>
    <t>1050-1053-1068-1067-1057-1061-1064-1007-1008-1009-1047-1048-1049-1051-1052-1054-1055-1056-1059-1060</t>
  </si>
  <si>
    <t>ΣΚΕΡΛΕΤΗΣ</t>
  </si>
  <si>
    <t>ΘΕΟΔΟΣΙΟΣ</t>
  </si>
  <si>
    <t>ΑΖ685211</t>
  </si>
  <si>
    <t>1055,7</t>
  </si>
  <si>
    <t>1055-1054-1058-1063-1064-1065-1061-1056-1059-1047-1048-1050-1049-1051-1052-1057-1067-1060-1066-1062-1053-1068</t>
  </si>
  <si>
    <t>ΑΓΓΕΛΙΚΗ</t>
  </si>
  <si>
    <t>Χ483361</t>
  </si>
  <si>
    <t>1051,3</t>
  </si>
  <si>
    <t>ΤΣΑΛΙΚΗΣ</t>
  </si>
  <si>
    <t>ΑΙ016282</t>
  </si>
  <si>
    <t>819,5</t>
  </si>
  <si>
    <t>1049,5</t>
  </si>
  <si>
    <t>1060-1051-1052-1048</t>
  </si>
  <si>
    <t>ΠΑΠΑΔΗΜΗΤΡΙΟΥ</t>
  </si>
  <si>
    <t>ΧΡΙΣΤΙΝΑ</t>
  </si>
  <si>
    <t>ΑΕ798723</t>
  </si>
  <si>
    <t>728,2</t>
  </si>
  <si>
    <t>1048,2</t>
  </si>
  <si>
    <t>1061-1007-1067-1057-1064-1048-1055-1054-1056-1005-1047-1050-1051-1052-1058-1053-1063-1008-1009-1059-1065-1060-1062-1068</t>
  </si>
  <si>
    <t>ΑΡΧΑΒΛΗ</t>
  </si>
  <si>
    <t>ΑΖ463961</t>
  </si>
  <si>
    <t>1042,1</t>
  </si>
  <si>
    <t>1009-1053-1008-1068-1048-1049-1051-1052-1007-1055-1060-1061-1066</t>
  </si>
  <si>
    <t>ΚΑΡΥΤΣΙΩΤΗΣ</t>
  </si>
  <si>
    <t>Ν500865</t>
  </si>
  <si>
    <t>598,4</t>
  </si>
  <si>
    <t>1036,4</t>
  </si>
  <si>
    <t>1052-1051-1048-1049-1061-1060-1059-1064-1055-1008-1053-1068-1056-1009</t>
  </si>
  <si>
    <t>ΤΣΟΥΡΟΥΚΙΔΟΥ</t>
  </si>
  <si>
    <t>ΓΕΣΘΗΜΑΝΗ</t>
  </si>
  <si>
    <t>ΑΚ448084</t>
  </si>
  <si>
    <t>1031,2</t>
  </si>
  <si>
    <t>1056-1052-1047-1005-1051-1060-1048-1054-1055-1059-1057-1064-1061-1067-1007-1008-1053-1009</t>
  </si>
  <si>
    <t>ΠΟΜΩΝΗΣ</t>
  </si>
  <si>
    <t>Χ806059</t>
  </si>
  <si>
    <t>724,9</t>
  </si>
  <si>
    <t>1024,9</t>
  </si>
  <si>
    <t>1060-1049-1007-1067-1057-1048-1047-1061-1051-1052-1056-1054-1055-1059-1058-1063-1064-1065-1066-1008-1068-1009-1053-1062-1050</t>
  </si>
  <si>
    <t>ΣΕΛΕΚΟΣ</t>
  </si>
  <si>
    <t>ΣΩΤΗΡΙΟΣ</t>
  </si>
  <si>
    <t>Χ811313</t>
  </si>
  <si>
    <t>738,1</t>
  </si>
  <si>
    <t>1012,1</t>
  </si>
  <si>
    <t>1047-1005</t>
  </si>
  <si>
    <t>ΚΑΣΑΡΑ</t>
  </si>
  <si>
    <t>ΚΩΝΣΤΑΝΤΙΝΑ</t>
  </si>
  <si>
    <t>ΑΕ477635</t>
  </si>
  <si>
    <t>735,9</t>
  </si>
  <si>
    <t>1005,9</t>
  </si>
  <si>
    <t>1048-1057-1067-1007-1061-1051-1064-1060-1009-1053-1068-1008</t>
  </si>
  <si>
    <t>ΚΑΛΛΙΤΣΗΣ</t>
  </si>
  <si>
    <t>ΚΥΡΙΑΚΟΣ</t>
  </si>
  <si>
    <t>Χ379081</t>
  </si>
  <si>
    <t>645,7</t>
  </si>
  <si>
    <t>1005,7</t>
  </si>
  <si>
    <t>1054-1055-1059-1007-1067-1057-1056-1052-1009-1053-1008-1068-1049-1060-1064-1048-1061-1051-1047-1005-1058-1065-1063-1062-1066-1050</t>
  </si>
  <si>
    <t>ΚΟΝΤΟΓΕΩΡΓΟΣ</t>
  </si>
  <si>
    <t>ΑΕ613192</t>
  </si>
  <si>
    <t>1053-1068-1048-1009-1008-1061-1060</t>
  </si>
  <si>
    <t>ΠΛΑΤΣΙΟΥΡΗ</t>
  </si>
  <si>
    <t>ΕΛΛΗ</t>
  </si>
  <si>
    <t>ΦΙΛΙΠΠΟΣ</t>
  </si>
  <si>
    <t>ΑΙ704698</t>
  </si>
  <si>
    <t>734,8</t>
  </si>
  <si>
    <t>1004,8</t>
  </si>
  <si>
    <t>1057-1067-1007-1068-1008-1053-1009-1061-1054-1055-1056-1060-1051-1052-1064-1059-1049-1048-1047</t>
  </si>
  <si>
    <t>ΦΩΤΟΥΔΗΣ</t>
  </si>
  <si>
    <t>ΑΗ345950</t>
  </si>
  <si>
    <t>997,1</t>
  </si>
  <si>
    <t>1065-1055-1056-1054-1064-1061-1059-1068-1008-1007-1048-1051-1052-1049-1057-1067-1060-1047-1053-1009-1058-1063-1066-1062</t>
  </si>
  <si>
    <t>ΚΟΓΧΥΛΑΚΗ</t>
  </si>
  <si>
    <t>ΟΛΓΑ</t>
  </si>
  <si>
    <t>AM053553</t>
  </si>
  <si>
    <t>1060-1052-1008-1068-1009-1053-1051-1047-1048-1054-1055-1064-1059-1067-1007-1056-1066-1065-1049-1061-1063-1062-1050</t>
  </si>
  <si>
    <t>ΑΛΕΞΙΟΥ</t>
  </si>
  <si>
    <t>ΜΑΓΔΑΛΙΝΗ</t>
  </si>
  <si>
    <t>ΑΖ305052</t>
  </si>
  <si>
    <t>720,5</t>
  </si>
  <si>
    <t>990,5</t>
  </si>
  <si>
    <t>1059-1055-1007-1067-1064-1063-1056-1058-1051-1052-1057-1061-1048-1068</t>
  </si>
  <si>
    <t>ΚΟΝΤΑΞΗ</t>
  </si>
  <si>
    <t>ΑΕ287619</t>
  </si>
  <si>
    <t>739,2</t>
  </si>
  <si>
    <t>989,2</t>
  </si>
  <si>
    <t>1049-1054-1055-1059-1060-1061-1067-1007-1006-1005-1008-1009-1047-1048-1050-1051-1052-1053-1056-1057-1058-1062-1063-1064-1065-1066-1068</t>
  </si>
  <si>
    <t>ΠΑΝΑΓΙΩΤΙΔΟΥ</t>
  </si>
  <si>
    <t>ΕΛΕΥΘΕΡΙΑ</t>
  </si>
  <si>
    <t>Χ873883</t>
  </si>
  <si>
    <t>718,3</t>
  </si>
  <si>
    <t>988,3</t>
  </si>
  <si>
    <t>1056-1054-1055-1051-1052-1064-1067-1007-1047-1057-1061-1059-1048-1049-1060</t>
  </si>
  <si>
    <t>ΤΕΣΣΑΣ</t>
  </si>
  <si>
    <t>ΧΑΡΑΛΑΜΠΟΣ</t>
  </si>
  <si>
    <t>ΑΧΙΛΛΕΥΣ-ΠΑΝΤΕΛΗΣ</t>
  </si>
  <si>
    <t>ΑΕ620721</t>
  </si>
  <si>
    <t>646,8</t>
  </si>
  <si>
    <t>986,8</t>
  </si>
  <si>
    <t>1061-1057-1007-1067-1005-1008-1048-1049-1053-1068-1006-1054-1064</t>
  </si>
  <si>
    <t>ΑΛΕΞΑΝΔΡΗ</t>
  </si>
  <si>
    <t>AM372296</t>
  </si>
  <si>
    <t>986,4</t>
  </si>
  <si>
    <t>1057-1053-1061-1008-1067-1007-1058-1068-1047-1063-1065-1048-1054-1064-1056-1066-1059-1055-1009-1050-1052-1051-1062-1060-1005</t>
  </si>
  <si>
    <t>ΠΑΠΑΔΟΠΟΥΛΟΣ</t>
  </si>
  <si>
    <t>ΑΡΓΥΡΙΟΣ</t>
  </si>
  <si>
    <t>ΑΕ522726</t>
  </si>
  <si>
    <t>983,9</t>
  </si>
  <si>
    <t>ΜΠΛΑΝΤΖΟΥΚΑΣ</t>
  </si>
  <si>
    <t>ΜΙΧΑΗΛ</t>
  </si>
  <si>
    <t>ΑΗ968128</t>
  </si>
  <si>
    <t>981,3</t>
  </si>
  <si>
    <t>1053-1009-1068-1008-1060-1061-1007-1048-1049-1055-1051-1052-1056-1064-1059</t>
  </si>
  <si>
    <t>ΣΟΥΚΙΑ</t>
  </si>
  <si>
    <t>ΑΜ818296</t>
  </si>
  <si>
    <t>973,9</t>
  </si>
  <si>
    <t>1061-1064-1055-1048-1059-1065-1049-1052-1051-1056-1060-1008-1009-1068-1007-1047-1067-1053</t>
  </si>
  <si>
    <t>ΚΑΒΒΑΔΑ</t>
  </si>
  <si>
    <t>Χ446405</t>
  </si>
  <si>
    <t>712,8</t>
  </si>
  <si>
    <t>972,8</t>
  </si>
  <si>
    <t>1055-1063-1064-1060-1051-1052-1059-1056-1009-1068-1008-1048-1049-1053-1061-1058-1065-1066</t>
  </si>
  <si>
    <t>ΠΑΠΑΔΑΚΗΣ</t>
  </si>
  <si>
    <t>Τ328494</t>
  </si>
  <si>
    <t>666,6</t>
  </si>
  <si>
    <t>966,6</t>
  </si>
  <si>
    <t>1009-1068-1053-1008-1060-1064-1055-1054-1056-1051-1052-1061-1005-1006-1047-1048-1049-1057-1007-1065-1066-1067-1062-1063-1058-1050-1059</t>
  </si>
  <si>
    <t>ΜΑΥΡΟΜΑΤΗΣ</t>
  </si>
  <si>
    <t>ΙΠΠΟΚΡΑΤΗΣ</t>
  </si>
  <si>
    <t>ΑΕ114881</t>
  </si>
  <si>
    <t>965,7</t>
  </si>
  <si>
    <t>1065-1054-1058-1055-1056-1061-1008-1068-1064-1007-1009-1053-1057-1059-1067-1047-1048-1049-1052-1051-1063-1060-1050-1066-1062</t>
  </si>
  <si>
    <t>ΗΡΑΚΛΗΣ</t>
  </si>
  <si>
    <t>ΑΗ460896</t>
  </si>
  <si>
    <t>708,4</t>
  </si>
  <si>
    <t>958,4</t>
  </si>
  <si>
    <t>1009-1053-1008-1068-1055-1054-1060-1005-1007-1048-1049-1051-1052-1047-1061-1067-1064-1059-1056</t>
  </si>
  <si>
    <t>ΧΡΙΣΤΟΔΟΥΛΑΚΗ-ΝΤΑΡΙΛΑ</t>
  </si>
  <si>
    <t>ΑΝ121212</t>
  </si>
  <si>
    <t>1052-1051-1060-1049-1047-1048-1005-1054-1055-1064-1061-1065-1067-1057-1056-1059-1058</t>
  </si>
  <si>
    <t>ΖΥΓΟΥΛΗ</t>
  </si>
  <si>
    <t>ΑΚ480354</t>
  </si>
  <si>
    <t>956,4</t>
  </si>
  <si>
    <t>1068-1008-1055-1054-1056-1006-1061-1009-1053-1064-1007-1067-1057-1051-1052-1060-1059-1047-1005-1048-1049</t>
  </si>
  <si>
    <t>ΜΗΤΡΟΥΛΗΣ</t>
  </si>
  <si>
    <t>ΑΑ232541</t>
  </si>
  <si>
    <t>955,2</t>
  </si>
  <si>
    <t>1008-1009-1048-1049-1051-1052-1053-1055-1056-1059-1060-1061-1063-1064-1068</t>
  </si>
  <si>
    <t>ΓΚΑΜΠΟΥΡΑ</t>
  </si>
  <si>
    <t>ΑΓΛΑΙΑ</t>
  </si>
  <si>
    <t>ΑΓΟΡΑΣΤΟΣ</t>
  </si>
  <si>
    <t>ΑΜ368608</t>
  </si>
  <si>
    <t>952,3</t>
  </si>
  <si>
    <t>1061-1006-1057-1067-1007-1064-1048</t>
  </si>
  <si>
    <t>ΚΟΒΟΥΣΙΑΔΟΥ</t>
  </si>
  <si>
    <t>ΕΛΙΣΑΒΕΤ</t>
  </si>
  <si>
    <t>ΣΠΥΡΙΔΩΝ</t>
  </si>
  <si>
    <t>ΑΚ445949</t>
  </si>
  <si>
    <t>1056-1065-1054-1055-1050-1064-1063-1067-1007-1058-1061-1048-1052-1051-1066-1060-1068-1057-1047-1062-1053-1009-1049-1059-1008</t>
  </si>
  <si>
    <t>ΠΛΗΓΙΑΡΗ</t>
  </si>
  <si>
    <t>ΑΒ836545</t>
  </si>
  <si>
    <t>888,8</t>
  </si>
  <si>
    <t>948,8</t>
  </si>
  <si>
    <t>1061-1007-1067-1064-1055-1059-1048</t>
  </si>
  <si>
    <t>ΠΑΛΙΟΥΡΑ</t>
  </si>
  <si>
    <t>ΑΙ042644</t>
  </si>
  <si>
    <t>1057-1061-1064-1067-1007-1048-1052-1047-1059-1056-1055-1054-1051-1049-1062</t>
  </si>
  <si>
    <t>ΠΑΣΧΟΥ</t>
  </si>
  <si>
    <t>ΣΤΥΛΙΑΝΗ</t>
  </si>
  <si>
    <t>Χ892149</t>
  </si>
  <si>
    <t>1059-1055-1064-1061-1056-1048-1049-1051-1052-1060-1068-1008-1053-1009</t>
  </si>
  <si>
    <t>ΠΑΠΑΒΡΑΜΙΔΟΥ</t>
  </si>
  <si>
    <t>ΑΒ707076</t>
  </si>
  <si>
    <t>1055-1054-1064-1066-1068-1008-1009-1053-1052-1051-1056-1062-1048-1061-1063-1060-1059-1007-1067-1065-1005-1049-1047-1057-1050</t>
  </si>
  <si>
    <t>ΚΟΝΤΟΓΙΑΝΝΗΣ</t>
  </si>
  <si>
    <t>ΑΕ464061</t>
  </si>
  <si>
    <t>719,4</t>
  </si>
  <si>
    <t>938,4</t>
  </si>
  <si>
    <t>1009-1053-1008-1068-1055-1054-1064-1052-1051-1060-1056-1059-1066-1062-1050-1005-1006-1047-1049-1065-1063-1067-1061-1058-1057-1048-1007</t>
  </si>
  <si>
    <t>ΔΑΜΙΑΝΙΔΟΥ</t>
  </si>
  <si>
    <t>ΑΝΝΑ</t>
  </si>
  <si>
    <t>ΑΕ336047</t>
  </si>
  <si>
    <t>662,2</t>
  </si>
  <si>
    <t>932,2</t>
  </si>
  <si>
    <t>1067-1057-1007-1061-1068-1008-1047-1048-1053-1049-1063-1065-1058-1059-1064-1054-1055-1056-1051-1052-1060-1066-1062-1050</t>
  </si>
  <si>
    <t>ΤΑΜΠΟΥΚΑΣ</t>
  </si>
  <si>
    <t>ΑΔΑΜΟΣ</t>
  </si>
  <si>
    <t>Π981422</t>
  </si>
  <si>
    <t>1067-1007-1057-1006-1061-1059-1048-1047-1005</t>
  </si>
  <si>
    <t>ΣΤΡΑΤΗΓΟΠΟΥΛΟΥ</t>
  </si>
  <si>
    <t>ΑΝ409268</t>
  </si>
  <si>
    <t>656,7</t>
  </si>
  <si>
    <t>926,7</t>
  </si>
  <si>
    <t>1056-1065-1054-1055-1052-1051-1007-1006-1057-1059-1067-1061-1063-1064-1048-1049-1047-1058-1005-1060-1068-1053-1009-1008-1066-1050-1062</t>
  </si>
  <si>
    <t>ΣΙΩΚΗΣ</t>
  </si>
  <si>
    <t>Λ682768</t>
  </si>
  <si>
    <t>843,7</t>
  </si>
  <si>
    <t>923,7</t>
  </si>
  <si>
    <t>ΛΙΑΚΟΣ</t>
  </si>
  <si>
    <t>ΑΕ789740</t>
  </si>
  <si>
    <t>1061-1054-1055-1067-1064-1006-1007-1056-1057-1063-1058-1059-1065-1052-1051-1005-1048-1047-1060-1066</t>
  </si>
  <si>
    <t>ΕΥΣΤΑΘΙΟΥ</t>
  </si>
  <si>
    <t>ΕΥΡΥΔΙΚΗ</t>
  </si>
  <si>
    <t>ΑΙ295077</t>
  </si>
  <si>
    <t>711,7</t>
  </si>
  <si>
    <t>911,7</t>
  </si>
  <si>
    <t>1007-1067-1057-1061-1048-1059-1064-1060-1054-1055-1005-1047-1049-1052-1051-1056-1063-1066-1065-1009-1053-1008-1068-1050-1062</t>
  </si>
  <si>
    <t>ΣΤΕΡΓΙΟΥ</t>
  </si>
  <si>
    <t>ΠΕΡΙΚΛΗΣ</t>
  </si>
  <si>
    <t>ΑΖ721129</t>
  </si>
  <si>
    <t>640,2</t>
  </si>
  <si>
    <t>910,2</t>
  </si>
  <si>
    <t>1007-1008-1009-1047-1048-1049-1051-1052-1053-1054-1055-1056-1057-1059-1060-1061-1064-1067-1068</t>
  </si>
  <si>
    <t>ΚΟΝΤΟΒΑΣ</t>
  </si>
  <si>
    <t>ΑΕ722295</t>
  </si>
  <si>
    <t>1048-1067-1007-1064-1052-1051-1054-1055-1047-1066</t>
  </si>
  <si>
    <t>ΓΚΑΡΕΛΗ</t>
  </si>
  <si>
    <t>ΑΗ480034</t>
  </si>
  <si>
    <t>839,3</t>
  </si>
  <si>
    <t>909,3</t>
  </si>
  <si>
    <t>ΑΒΑΚΙΑΝ</t>
  </si>
  <si>
    <t>ΚΑΡΑΜΠΕΤ</t>
  </si>
  <si>
    <t>ΑΡΣΕΝ</t>
  </si>
  <si>
    <t>ΑΙ535289</t>
  </si>
  <si>
    <t>ΚΑΡΑΜΠΙΚΑ</t>
  </si>
  <si>
    <t>ΘΕΟΦΑΝΗΣ</t>
  </si>
  <si>
    <t>ΑΖ244253</t>
  </si>
  <si>
    <t>905,2</t>
  </si>
  <si>
    <t>1049-1053-1009-1068-1059-1052-1007-1006-1051-1067-1055-1054-1056-1064-1005-1047-1008-1057-1060-1061-1048</t>
  </si>
  <si>
    <t>ΣΟΛΟΥΠΗ</t>
  </si>
  <si>
    <t>ΑΕ092533</t>
  </si>
  <si>
    <t>754,6</t>
  </si>
  <si>
    <t>904,6</t>
  </si>
  <si>
    <t>1051-1052-1060-1054-1055-1059-1057-1061-1047-1048-1049-1067-1064-1056-1053-1068-1066-1062-1058-1065-1050</t>
  </si>
  <si>
    <t>ΠΑΠΑΔΟΠΟΥΛΟΥ</t>
  </si>
  <si>
    <t>ΑΙ322327</t>
  </si>
  <si>
    <t>731,5</t>
  </si>
  <si>
    <t>901,5</t>
  </si>
  <si>
    <t>1057-1067-1007-1006-1061-1048-1064-1054-1055-1059-1047-1005-1063-1058-1056-1060-1065-1051-1052-1049-1050-1068-1053-1066-1008-1009-1062</t>
  </si>
  <si>
    <t>ΜΑΡΙΝΗ</t>
  </si>
  <si>
    <t>ΑΒ587879</t>
  </si>
  <si>
    <t>700,7</t>
  </si>
  <si>
    <t>900,7</t>
  </si>
  <si>
    <t>1060-1051-1052-1047-1048-1049-1007-1067-1057-1061-1064-1059-1056-1055-1054-1053-1068-1009-1008-1005-1066-1063-1058-1065-1062-1050</t>
  </si>
  <si>
    <t>ΖΑΧΑΚΗΣ</t>
  </si>
  <si>
    <t>ΣΕΡΑΦΕΙΜ</t>
  </si>
  <si>
    <t>ΑΖ284712</t>
  </si>
  <si>
    <t>804,1</t>
  </si>
  <si>
    <t>874,1</t>
  </si>
  <si>
    <t>1067-1007-1061-1006-1048</t>
  </si>
  <si>
    <t>ΝΙΚΟΛΟΠΟΥΛΟΥ</t>
  </si>
  <si>
    <t>ΚΩΝΣΤΑΝΤΙΑ</t>
  </si>
  <si>
    <t>ΑΜ844321</t>
  </si>
  <si>
    <t>1057-1067-1007-1061-1048-1049-1054-1055-1056-1058-1059-1063-1064-1065-1066-1047-1051-1052-1053-1060-1062-1068-1008-1009-1050</t>
  </si>
  <si>
    <t>ΠΑΠΑΘΑΝΑΣΟΠΟΥΛΟΥ</t>
  </si>
  <si>
    <t>ΑΜ178379</t>
  </si>
  <si>
    <t>861,5</t>
  </si>
  <si>
    <t>1051-1052-1060-1049-1048-1061-1056-1055-1059-1064-1068-1008-1009-1053</t>
  </si>
  <si>
    <t>ΑΝΑΓΝΩΣΤΟΠΟΥΛΟΣ</t>
  </si>
  <si>
    <t>ΑΕ700761</t>
  </si>
  <si>
    <t>829,4</t>
  </si>
  <si>
    <t>859,4</t>
  </si>
  <si>
    <t>1047-1048-1049-1050-1051-1052-1053-1054-1055-1056-1057-1058-1059-1060-1061-1062-1063-1064-1065-1066-1067-1068</t>
  </si>
  <si>
    <t>ΦΑΤΟΥΡΟΥ ΓΕΩΡΓΙΟΠΟΥΛΟΥ</t>
  </si>
  <si>
    <t>ΑΜ600254</t>
  </si>
  <si>
    <t>753,5</t>
  </si>
  <si>
    <t>853,5</t>
  </si>
  <si>
    <t>1060-1047-1048-1049-1061-1054-1055-1056-1059-1067-1068-1058-1065</t>
  </si>
  <si>
    <t>ΛΑΣΠΟΝΙΚΟΣ</t>
  </si>
  <si>
    <t>ΧΡΙΣΤΟΦΟΡΟΣ</t>
  </si>
  <si>
    <t>Τ483370</t>
  </si>
  <si>
    <t>820,6</t>
  </si>
  <si>
    <t>850,6</t>
  </si>
  <si>
    <t>1048-1052-1051-1055-1061-1066</t>
  </si>
  <si>
    <t>ΚΑΡΑΚΑΣ</t>
  </si>
  <si>
    <t>ΑΝΔΡΕΑΣ</t>
  </si>
  <si>
    <t>ΑΚ297786</t>
  </si>
  <si>
    <t>773,3</t>
  </si>
  <si>
    <t>843,3</t>
  </si>
  <si>
    <t>1055-1054-1056-1064-1059-1061-1067-1057-1048-1047-1052-1051-1060-1049-1068-1053-1065-1066-1063-1058</t>
  </si>
  <si>
    <t>ΚΥΡΟΥ</t>
  </si>
  <si>
    <t>ΑΝΤΙΓΟΝΗ</t>
  </si>
  <si>
    <t>ΑΙ 325381</t>
  </si>
  <si>
    <t>840,9</t>
  </si>
  <si>
    <t>1059-1067-1007-1054-1055-1064-1061-1048-1047-1049-1056-1052-1051-1060-1068-1053-1009-1008</t>
  </si>
  <si>
    <t>ΝΤΙΝΑ</t>
  </si>
  <si>
    <t>ΟΔΥΣΣΕΥΣ</t>
  </si>
  <si>
    <t>Φ265968</t>
  </si>
  <si>
    <t>839,6</t>
  </si>
  <si>
    <t>1009-1048-1051-1052-1053-1055-1056-1059-1060-1063-1064-1065-1066-1068</t>
  </si>
  <si>
    <t>ΤΣΙΟΥΡΒΟΠΟΥΛΟΥ</t>
  </si>
  <si>
    <t>ΑΖ262009</t>
  </si>
  <si>
    <t>828,4</t>
  </si>
  <si>
    <t>1007-1067-1064-1047-1048-1051-1052-1055-1054-1059-1060-1056-1068-1009-1053</t>
  </si>
  <si>
    <t>ΧΑΤΖΗΝΙΚΟΥ</t>
  </si>
  <si>
    <t>ΧΑΡΟΥΛΑ</t>
  </si>
  <si>
    <t>ΑΗ982429</t>
  </si>
  <si>
    <t>824,6</t>
  </si>
  <si>
    <t>ΚΡΑΒΒΑΡΙΤΗ</t>
  </si>
  <si>
    <t>ΗΛΙΑΝΑ</t>
  </si>
  <si>
    <t>ΑΗ476937</t>
  </si>
  <si>
    <t>644,6</t>
  </si>
  <si>
    <t>1048-1047-1051-1052</t>
  </si>
  <si>
    <t>ΣΑΛΑΒΑΤΗ</t>
  </si>
  <si>
    <t>Χ228919</t>
  </si>
  <si>
    <t>823,8</t>
  </si>
  <si>
    <t>1055-1054-1064-1058-1063-1065-1061-1059-1056-1057-1067-1007-1050-1005-1047-1048-1049-1051-1052-1066-1009-1053-1008-1068-1060-1062</t>
  </si>
  <si>
    <t>ΣΜΥΡΝΗΣ</t>
  </si>
  <si>
    <t>ΑΗ207480</t>
  </si>
  <si>
    <t>1049-1060-1047-1005-1051-1052-1048-1061-1067-1007-1057-1054-1055-1059-1064-1063-1058-1065-1056-1066-1008-1009-1053-1068-1050-1062</t>
  </si>
  <si>
    <t>ΣΑΚΚΟΥΛΗ</t>
  </si>
  <si>
    <t>ΕΥΘΥΜΙΑ</t>
  </si>
  <si>
    <t>ΑΙ234129</t>
  </si>
  <si>
    <t>811,2</t>
  </si>
  <si>
    <t>1060-1052-1047-1067-1007-1068-1008</t>
  </si>
  <si>
    <t>ΜΙΧΑΛΗ</t>
  </si>
  <si>
    <t>ΖΑΧΑΡΟΥΛΑ</t>
  </si>
  <si>
    <t>Χ978029</t>
  </si>
  <si>
    <t>668,8</t>
  </si>
  <si>
    <t>808,8</t>
  </si>
  <si>
    <t>1007-1067-1057-1061-1048-1064-1059-1054-1055-1056-1047-1049-1052-1005</t>
  </si>
  <si>
    <t>ΚΑΡΑΜΟΥΖΗ</t>
  </si>
  <si>
    <t>ΑΗ772641</t>
  </si>
  <si>
    <t>808,4</t>
  </si>
  <si>
    <t>1007-1067-1057-1061-1048-1059-1009-1053-1056-1060-1068-1047-1054-1055-1051-1052-1005-1049</t>
  </si>
  <si>
    <t>ΚΛΟΥΡΑΣ</t>
  </si>
  <si>
    <t>ΑΝ243964</t>
  </si>
  <si>
    <t>1060-1049-1005-1048</t>
  </si>
  <si>
    <t>ΚΟΤΡΩΝΗΣ</t>
  </si>
  <si>
    <t>ΠΑΡΑΣΚΕΥΑΣ</t>
  </si>
  <si>
    <t>ΑΕ724943</t>
  </si>
  <si>
    <t>804,4</t>
  </si>
  <si>
    <t>ΝΙΚΛΑΣ</t>
  </si>
  <si>
    <t>ΣΠΥΡΟΣ</t>
  </si>
  <si>
    <t>ΑΚ490596</t>
  </si>
  <si>
    <t>1048-1007</t>
  </si>
  <si>
    <t>ΜΑΝΤΑΛΙΑΣ</t>
  </si>
  <si>
    <t>Φ292240</t>
  </si>
  <si>
    <t>1006-1067-1007-1048-1057-1061-1047-1049-1051-1052-1054-1055-1056-1058-1059-1060-1063-1064-1065-1066</t>
  </si>
  <si>
    <t>ΛΕΟΝΤΙΑΔΗΣ</t>
  </si>
  <si>
    <t>ΑΜ362474</t>
  </si>
  <si>
    <t>791,2</t>
  </si>
  <si>
    <t>1008-1068-1053-1048-1055-1056-1009</t>
  </si>
  <si>
    <t>ΤΣΑΓΑΝΟΥ</t>
  </si>
  <si>
    <t>ΑΗ980951</t>
  </si>
  <si>
    <t>1048-1052-1051-1061-1066-1060-1049-1064-1063-1055-1059-1058-1065-1056-1068-1008-1009-1053</t>
  </si>
  <si>
    <t>ΜΠΑΚΑΛΟΥ</t>
  </si>
  <si>
    <t xml:space="preserve">ΧΡΙΣΤΙΝΑ </t>
  </si>
  <si>
    <t>ΑΙ415861</t>
  </si>
  <si>
    <t>717,2</t>
  </si>
  <si>
    <t>787,2</t>
  </si>
  <si>
    <t>ΠΑΝΩΡΑ</t>
  </si>
  <si>
    <t>ΠΑΣΧΑΛΗΣ</t>
  </si>
  <si>
    <t>ΑΜ703868</t>
  </si>
  <si>
    <t>783,5</t>
  </si>
  <si>
    <t>1008-1009-1048-1049-1051-1052-1053-1055-1056-1058-1059-1060-1061-1063-1064-1065-1066-1068</t>
  </si>
  <si>
    <t>ΜΩΡΑΙΤΟΥ</t>
  </si>
  <si>
    <t>ΒΑΣΙΛEIA</t>
  </si>
  <si>
    <t>ΑΑ234800</t>
  </si>
  <si>
    <t>782,8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</si>
  <si>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</si>
  <si>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</si>
  <si>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</si>
  <si>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</si>
  <si>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ΠΑΠΑΧΑΡΑΛΑΜΠΟΥΣ</t>
  </si>
  <si>
    <t>Χ983461</t>
  </si>
  <si>
    <t>1048-1047-1005-1052-1051-1049</t>
  </si>
  <si>
    <t>ΚΑΚΑΣ</t>
  </si>
  <si>
    <t>ΑΣΤΕΡΙΟΣ</t>
  </si>
  <si>
    <t>Χ894117</t>
  </si>
  <si>
    <t>1059-1063-1064-1067-1007-1055-1054-1058-1065-1061-1057-1056-1049-1048-1047-1060-1052-1051-1050-1068-1008-1009-1053-1066-1062</t>
  </si>
  <si>
    <t>ΛΑΠΠΑ</t>
  </si>
  <si>
    <t>ΣΤΑΜΑΤΙΑ</t>
  </si>
  <si>
    <t>ΑΗ247944</t>
  </si>
  <si>
    <t>746,9</t>
  </si>
  <si>
    <t>776,9</t>
  </si>
  <si>
    <t>1055-1048-1056-1059-1061-1060-1064-1052-1051-1009-1068-1008-1053</t>
  </si>
  <si>
    <t>ΑΠΟΣΤΟΛΟΥ</t>
  </si>
  <si>
    <t>ΑΗ241720</t>
  </si>
  <si>
    <t>773,8</t>
  </si>
  <si>
    <t>1049-1007-1067-1059-1055-1054-1060-1064-1056-1048-1047-1052-1051</t>
  </si>
  <si>
    <t>ΣΤΑΜΑΤΕΡΑΚΗΣ</t>
  </si>
  <si>
    <t>ΑΓΓΕΛΗΣ</t>
  </si>
  <si>
    <t>ΑΒ955372</t>
  </si>
  <si>
    <t>1053-1009-1008-1068-1055-1060-1048-1051-1052-1049-1059-1056-1061-1064-1066-1063-1065-1058</t>
  </si>
  <si>
    <t>ΚΑΤΣΑΒΡΙΑ</t>
  </si>
  <si>
    <t>ΦΡΕΙΔΕΡΙΚΗ</t>
  </si>
  <si>
    <t>Ρ471047</t>
  </si>
  <si>
    <t>765,9</t>
  </si>
  <si>
    <t>1048-1049-1061</t>
  </si>
  <si>
    <t>ΜΑΚΡΗΣ</t>
  </si>
  <si>
    <t>Φ288190</t>
  </si>
  <si>
    <t>764,8</t>
  </si>
  <si>
    <t>1061-1064-1006-1048-1007-1057-1067-1066-1055-1059-1056-1049-1051-1052-1065-1060-1054-1047-1005-1008-1009-1053-1068</t>
  </si>
  <si>
    <t>ΚΑΡΑΛΚΑ</t>
  </si>
  <si>
    <t>ΠΑΣΧΑΛΙΑ</t>
  </si>
  <si>
    <t>ΑΒ701585</t>
  </si>
  <si>
    <t>689,7</t>
  </si>
  <si>
    <t>759,7</t>
  </si>
  <si>
    <t>1054-1055-1063-1064-1065-1008-1068-1009-1053-1056-1007-1067-1051-1052-1057-1059-1060-1061-1049-1048-1066-1050-1062</t>
  </si>
  <si>
    <t>ΚΟΥΤΣΙΚΟΥ</t>
  </si>
  <si>
    <t>Χ415443</t>
  </si>
  <si>
    <t>759,3</t>
  </si>
  <si>
    <t>1061-1048-1055-1064-1059-1068-1008-1009-1053-1052-1056-1051-1060</t>
  </si>
  <si>
    <t>ΤΖΟΥΜΑΝΕΚΑ</t>
  </si>
  <si>
    <t>ΣΤΑΥΡΟΥΛΑ</t>
  </si>
  <si>
    <t>ΑΕ689801</t>
  </si>
  <si>
    <t>674,3</t>
  </si>
  <si>
    <t>754,3</t>
  </si>
  <si>
    <t>1055-1006-1061-1068-1053-1064-1059-1057-1056-1047-1049-1048-1051-1052</t>
  </si>
  <si>
    <t>ΟΡΦΑΝΙΔΟΥ</t>
  </si>
  <si>
    <t>ΠΑΝΑΓΙΩΤΑ</t>
  </si>
  <si>
    <t>ΣΑΒΒΑΣ</t>
  </si>
  <si>
    <t>Π771270</t>
  </si>
  <si>
    <t>721,6</t>
  </si>
  <si>
    <t>751,6</t>
  </si>
  <si>
    <t>1008-1009-1047-1048-1049-1051-1052-1053-1055-1056-1059-1060-1061-1064-1068</t>
  </si>
  <si>
    <t>ΑΙ800535</t>
  </si>
  <si>
    <t>676,5</t>
  </si>
  <si>
    <t>746,5</t>
  </si>
  <si>
    <t>1060-1052-1051-1047-1009-1053-1068-1008-1048-1061-1049-1057-1059-1064-1067-1007-1056-1054-1055</t>
  </si>
  <si>
    <t>ΚΕΡΑΜΙΔΑΣ</t>
  </si>
  <si>
    <t>ΑΕ978276</t>
  </si>
  <si>
    <t>744,3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</si>
  <si>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</si>
  <si>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</si>
  <si>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</si>
  <si>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</si>
  <si>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</si>
  <si>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ΤΣΙΛΙΟΥ</t>
  </si>
  <si>
    <t>ΘΕΟΔΩΡΑ</t>
  </si>
  <si>
    <t>Τ486810</t>
  </si>
  <si>
    <t>706,2</t>
  </si>
  <si>
    <t>736,2</t>
  </si>
  <si>
    <t>1055-1058-1065-1064-1063-1056-1061-1052-1068-1008-1053-1009-1059-1048-1060-1049-1051-1007-1057-1066</t>
  </si>
  <si>
    <t>ΚΩΤΟΥΛΑ</t>
  </si>
  <si>
    <t>ΘΕΟΔΟΣΙΑ</t>
  </si>
  <si>
    <t>ΑΒ428386</t>
  </si>
  <si>
    <t>732,2</t>
  </si>
  <si>
    <t>1055-1067-1007-1057-1054-1061-1064-1048-1052-1059-1051-1056-1049-1047-1060-1009-1008-1068-1053</t>
  </si>
  <si>
    <t>ΠΑΠΑΓΕΩΡΓΙΟΥ</t>
  </si>
  <si>
    <t>ΑΜ293924</t>
  </si>
  <si>
    <t>1056-1052-1066-1062-1068-1065-1067-1048-1047-1050-1055-1054</t>
  </si>
  <si>
    <t>ΚΡΟΥΠΑΣ</t>
  </si>
  <si>
    <t>ΑΖ666340</t>
  </si>
  <si>
    <t>664,4</t>
  </si>
  <si>
    <t>724,4</t>
  </si>
  <si>
    <t>1054-1063-1064-1059-1065-1056-1048-1066-1052-1051-1068-1008-1053-1009-1060-1049</t>
  </si>
  <si>
    <t>ΔΕΡΜΕΝΤΖΗΣ</t>
  </si>
  <si>
    <t>ΑΕ890806</t>
  </si>
  <si>
    <t>694,1</t>
  </si>
  <si>
    <t>724,1</t>
  </si>
  <si>
    <t>1056-1065-1055-1064-1059-1058-1063-1061-1052-1051-1049-1048-1060-1066-1068-1008-1053-1009-1047</t>
  </si>
  <si>
    <t>ΠΑΝΑΓΙΩΤΙΔΗΣ</t>
  </si>
  <si>
    <t>ΑΚ447791</t>
  </si>
  <si>
    <t>722,3</t>
  </si>
  <si>
    <t>1058-1063-1054-1068-1053-1055-1056-1065-1064-1059-1009-1067-1066-1051-1052-1060-1007-1057-1047-1048-1049-1050-1062-1008-1061</t>
  </si>
  <si>
    <t>ΠΑΠΑΘΑΝΑΣΙΟΥ</t>
  </si>
  <si>
    <t>ΑΙ256543</t>
  </si>
  <si>
    <t>651,2</t>
  </si>
  <si>
    <t>721,2</t>
  </si>
  <si>
    <t>1049-1060-1047-1048-1056-1057-1059-1065-1067</t>
  </si>
  <si>
    <t>ΜΠΛΙΑΓΚΑΣ</t>
  </si>
  <si>
    <t>Χ438649</t>
  </si>
  <si>
    <t>661,1</t>
  </si>
  <si>
    <t>721,1</t>
  </si>
  <si>
    <t>1056-1055-1064-1052-1048-1059-1051-1061-1060-1049-1068-1008-1053-1009-1058-1065-1063-1066-1062</t>
  </si>
  <si>
    <t>Χ983205</t>
  </si>
  <si>
    <t>690,8</t>
  </si>
  <si>
    <t>720,8</t>
  </si>
  <si>
    <t>ΓΚΑΒΟΥ</t>
  </si>
  <si>
    <t>ΤΑΣΟΥΛΑ</t>
  </si>
  <si>
    <t>Τ891036</t>
  </si>
  <si>
    <t>667,7</t>
  </si>
  <si>
    <t>717,7</t>
  </si>
  <si>
    <t>1059-1060-1064-1066-1054-1051-1052-1055-1056-1062-1047-1048-1049-1063-1067</t>
  </si>
  <si>
    <t>ΚΑΔΟΓΛΟΥ</t>
  </si>
  <si>
    <t>ΑΕ791332</t>
  </si>
  <si>
    <t>716,4</t>
  </si>
  <si>
    <t>1061-1048-1065-1064-1063-1066-1059-1055-1056-1060-1051-1052-1049-1053-1008-1009-1068</t>
  </si>
  <si>
    <t>ΑΖ981026</t>
  </si>
  <si>
    <t>642,4</t>
  </si>
  <si>
    <t>712,4</t>
  </si>
  <si>
    <t>1048-1005-1053-1067-1068-1057-1007-1008-1009</t>
  </si>
  <si>
    <t>ΤΡΙΑΝΤΑΦΥΛΛΙΔΟΥ</t>
  </si>
  <si>
    <t>ΑΜ499044</t>
  </si>
  <si>
    <t>630,3</t>
  </si>
  <si>
    <t>710,3</t>
  </si>
  <si>
    <t>1052-1051-1005-1047-1048-1061-1067-1064-1054-1055-1056-1057-1058-1059-1060-1050-1049-1065-1063-1007-1066-1008-1009-1053-1068-1062</t>
  </si>
  <si>
    <t>ΡΑΠΤΗΣ</t>
  </si>
  <si>
    <t>Ι768650</t>
  </si>
  <si>
    <t>678,7</t>
  </si>
  <si>
    <t>708,7</t>
  </si>
  <si>
    <t>1061-1059-1064-1066-1048-1051-1052-1049-1063</t>
  </si>
  <si>
    <t>ΘΩΜΑΙΔΗ</t>
  </si>
  <si>
    <t>ΑΚ477944</t>
  </si>
  <si>
    <t>1009-1053-1008-1068-1054-1055-1007-1061-1067-1047-1048-1049-1051-1052-1056-1058-1059-1060-1063-1064</t>
  </si>
  <si>
    <t>ΣΔΩΝΑ</t>
  </si>
  <si>
    <t>ΕΥΦΡΟΣΥΝΗ</t>
  </si>
  <si>
    <t>Χ308805</t>
  </si>
  <si>
    <t>707,6</t>
  </si>
  <si>
    <t>1005-1047-1056</t>
  </si>
  <si>
    <t>ΓΡΗΓΟΡΙΟΥ</t>
  </si>
  <si>
    <t>ΑΚ414799</t>
  </si>
  <si>
    <t>1007-1067-1006-1005-1057-1061-1066-1064-1052-1051-1049-1060-1047-1048-1054-1055-1063-1059-1058-1065-1056-1050-1062-1008-1009-1068-1053</t>
  </si>
  <si>
    <t>ΠΟΛΥΓΕΝΗ</t>
  </si>
  <si>
    <t>ΑΖ272673</t>
  </si>
  <si>
    <t>706,5</t>
  </si>
  <si>
    <t>1055-1059-1051-1052-1048-1060-1056-1063-1064-1065-1066-1068-1053</t>
  </si>
  <si>
    <t>ΜΟΥΤΣΑΝΑΣ</t>
  </si>
  <si>
    <t>ΑΜ845425</t>
  </si>
  <si>
    <t>655,6</t>
  </si>
  <si>
    <t>705,6</t>
  </si>
  <si>
    <t>1007-1067-1061-1048-1064-1055-1052-1059</t>
  </si>
  <si>
    <t>Χ775813</t>
  </si>
  <si>
    <t>705,4</t>
  </si>
  <si>
    <t>1049-1048-1051-1052-1053-1056-1059-1064-1068-1009-1008</t>
  </si>
  <si>
    <t>ΔΟΣΧΟΡΗ</t>
  </si>
  <si>
    <t>Ρ371671</t>
  </si>
  <si>
    <t>704,3</t>
  </si>
  <si>
    <t>1060-1052-1051-1048-1049-1055-1061-1059-1056-1053-1008-1009-1063-1064-1065-1066-1068</t>
  </si>
  <si>
    <t>ΤΣΑΝΤΟΥΚΛΑ</t>
  </si>
  <si>
    <t>ΜΑΡΙΟΣ</t>
  </si>
  <si>
    <t>ΑΕ023030</t>
  </si>
  <si>
    <t>1008-1009-1053-1068-1055-1056-1048-1049-1051-1052-1060-1061-1058-1059-1063-1064-1065-1066-1062</t>
  </si>
  <si>
    <t>ΡΟΜΠΑΣ</t>
  </si>
  <si>
    <t>ΑΜ828915</t>
  </si>
  <si>
    <t>696,6</t>
  </si>
  <si>
    <t>1007-1067-1057-1005-1061-1048-1064-1066-1047-1065-1059-1058-1060-1049-1051-1050-1054-1055-1056</t>
  </si>
  <si>
    <t>ΣΕΒΑΣΤΟΥ</t>
  </si>
  <si>
    <t>ΖΑΦΕΙΡΟΥΛΑ</t>
  </si>
  <si>
    <t>ΑΕ331038</t>
  </si>
  <si>
    <t>692,2</t>
  </si>
  <si>
    <t>1059-1063-1064-1055-1065-1061-1058-1056-1066-1051-1052-1048-1053-1068</t>
  </si>
  <si>
    <t>ΚΑΝΤΙΔΑΚΗΣ</t>
  </si>
  <si>
    <t>Χ352383</t>
  </si>
  <si>
    <t>1053-1009-1068-1008-1007-1048-1049-1051-1052-1055-1056-1059-1060-1061-1064</t>
  </si>
  <si>
    <t>ΤΖΙΜΟΥΛΗ</t>
  </si>
  <si>
    <t>ΕΥΓΕΝΙΑ</t>
  </si>
  <si>
    <t>ΑΗ974232</t>
  </si>
  <si>
    <t>676,8</t>
  </si>
  <si>
    <t>1068-1008-1053-1009-1061-1057-1064-1048-1051-1052-1066-1049-1055-1056-1059-1060-1063-1065-1058</t>
  </si>
  <si>
    <t>ΓΕΡΟΝΤΖΟΥ</t>
  </si>
  <si>
    <t>ΚΑΝΕΛΛΑ</t>
  </si>
  <si>
    <t>ΑΚ216653</t>
  </si>
  <si>
    <t>621,5</t>
  </si>
  <si>
    <t>671,5</t>
  </si>
  <si>
    <t>1052-1051-1054-1055-1068-1008-1060-1056-1009-1053-1067-1007-1061-1006-1064-1059-1049-1048-1047-1005</t>
  </si>
  <si>
    <t>ΛΕΠΕΝΙΩΤΗΣ</t>
  </si>
  <si>
    <t>ΓΡΗΓΟΡΙΟΣ</t>
  </si>
  <si>
    <t>Χ977191</t>
  </si>
  <si>
    <t>671,3</t>
  </si>
  <si>
    <t>1008-1009-1048-1049-1051-1052-1053-1055-1056-1059-1060-1061-1063-1064-1065-1066-1068</t>
  </si>
  <si>
    <t>ΣΚΙΑΔΑ</t>
  </si>
  <si>
    <t>Χ003297</t>
  </si>
  <si>
    <t>589,6</t>
  </si>
  <si>
    <t>659,6</t>
  </si>
  <si>
    <t>1007-1009-1047-1068</t>
  </si>
  <si>
    <t>ΔΟΥΡΟΣ</t>
  </si>
  <si>
    <t>ΑΖ001124</t>
  </si>
  <si>
    <t>1049-1060-1052-1051-1048-1066-1009-1053-1068-1059-1056</t>
  </si>
  <si>
    <t>ΤΣΙΛΙΚΟΥΝΑΣ</t>
  </si>
  <si>
    <t>ΣΤΑΥΡΟΣ</t>
  </si>
  <si>
    <t>Φ236123</t>
  </si>
  <si>
    <t>609,4</t>
  </si>
  <si>
    <t>639,4</t>
  </si>
  <si>
    <t>1051-1052-1047-1048-1060-1055-1056-1049-1061-1064-1059-1068-1009-1053-1008-1066-1065-1058-1063</t>
  </si>
  <si>
    <t>ΣΤΑΥΡΟΥ</t>
  </si>
  <si>
    <t>ΑΗ290319</t>
  </si>
  <si>
    <t>596,2</t>
  </si>
  <si>
    <t>626,2</t>
  </si>
  <si>
    <t>1059-1007-1008-1009-1047-1048-1049-1050-1051-1052-1053-1054-1055-1056-1058-1060-1061-1062-1063-1064-1065-1066-1067-1068</t>
  </si>
  <si>
    <t>ΔΑΟΥΛΑΣ</t>
  </si>
  <si>
    <t>ΑΕ850320</t>
  </si>
  <si>
    <t>1055-1059-1063-1064-1054-1061-1067-1006-1007-1056-1057-1047-1048-1049-1051-1052-1053-1068-1060-1008-1009</t>
  </si>
  <si>
    <t>ΑΙ739589</t>
  </si>
  <si>
    <t>586,3</t>
  </si>
  <si>
    <t>616,3</t>
  </si>
  <si>
    <t>1055-1056-1064-1061-1059-1057-1067-1048-1049-1051-1052-1008-1009-1060-1068-1053</t>
  </si>
  <si>
    <t>ΚΑΤΣΟΥΛΗΣ</t>
  </si>
  <si>
    <t>ΠΑΡΗΣ</t>
  </si>
  <si>
    <t>ΑΕ484396</t>
  </si>
  <si>
    <t>1047-1048-1051-1052-1066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</si>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</sst>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6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2180</v>
      </c>
    </row>
    <row r="9" spans="1:28" x14ac:dyDescent="0.25">
      <c r="H9" t="s">
        <v>17</v>
      </c>
    </row>
    <row r="10" spans="1:28" x14ac:dyDescent="0.25">
      <c r="A10">
        <v>2</v>
      </c>
      <c r="B10">
        <v>4730</v>
      </c>
      <c r="C10" t="s">
        <v>18</v>
      </c>
      <c r="D10" t="s">
        <v>19</v>
      </c>
      <c r="E10" t="s">
        <v>20</v>
      </c>
      <c r="F10" t="s">
        <v>21</v>
      </c>
      <c r="G10" t="str">
        <f>"201506000302"</f>
        <v>201506000302</v>
      </c>
      <c r="H10" t="s">
        <v>22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23</v>
      </c>
    </row>
    <row r="11" spans="1:28" x14ac:dyDescent="0.25">
      <c r="H11" t="s">
        <v>24</v>
      </c>
    </row>
    <row r="12" spans="1:28" x14ac:dyDescent="0.25">
      <c r="A12">
        <v>3</v>
      </c>
      <c r="B12">
        <v>3773</v>
      </c>
      <c r="C12" t="s">
        <v>25</v>
      </c>
      <c r="D12" t="s">
        <v>26</v>
      </c>
      <c r="E12" t="s">
        <v>27</v>
      </c>
      <c r="F12" t="s">
        <v>28</v>
      </c>
      <c r="G12" t="str">
        <f>"200802005690"</f>
        <v>200802005690</v>
      </c>
      <c r="H12" t="s">
        <v>29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30</v>
      </c>
    </row>
    <row r="13" spans="1:28" x14ac:dyDescent="0.25">
      <c r="H13" t="s">
        <v>31</v>
      </c>
    </row>
    <row r="14" spans="1:28" x14ac:dyDescent="0.25">
      <c r="A14">
        <v>4</v>
      </c>
      <c r="B14">
        <v>1167</v>
      </c>
      <c r="C14" t="s">
        <v>32</v>
      </c>
      <c r="D14" t="s">
        <v>33</v>
      </c>
      <c r="E14" t="s">
        <v>34</v>
      </c>
      <c r="F14" t="s">
        <v>35</v>
      </c>
      <c r="G14" t="str">
        <f>"201304000090"</f>
        <v>201304000090</v>
      </c>
      <c r="H14" t="s">
        <v>36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30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 t="s">
        <v>37</v>
      </c>
    </row>
    <row r="15" spans="1:28" x14ac:dyDescent="0.25">
      <c r="H15" t="s">
        <v>38</v>
      </c>
    </row>
    <row r="16" spans="1:28" x14ac:dyDescent="0.25">
      <c r="A16">
        <v>5</v>
      </c>
      <c r="B16">
        <v>2654</v>
      </c>
      <c r="C16" t="s">
        <v>39</v>
      </c>
      <c r="D16" t="s">
        <v>40</v>
      </c>
      <c r="E16" t="s">
        <v>41</v>
      </c>
      <c r="F16" t="s">
        <v>42</v>
      </c>
      <c r="G16" t="str">
        <f>"200801000575"</f>
        <v>200801000575</v>
      </c>
      <c r="H16" t="s">
        <v>36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43</v>
      </c>
    </row>
    <row r="17" spans="1:28" x14ac:dyDescent="0.25">
      <c r="H17" t="s">
        <v>44</v>
      </c>
    </row>
    <row r="18" spans="1:28" x14ac:dyDescent="0.25">
      <c r="A18">
        <v>6</v>
      </c>
      <c r="B18">
        <v>3045</v>
      </c>
      <c r="C18" t="s">
        <v>45</v>
      </c>
      <c r="D18" t="s">
        <v>46</v>
      </c>
      <c r="E18" t="s">
        <v>34</v>
      </c>
      <c r="F18" t="s">
        <v>47</v>
      </c>
      <c r="G18" t="str">
        <f>"201506001708"</f>
        <v>201506001708</v>
      </c>
      <c r="H18" t="s">
        <v>48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24</v>
      </c>
      <c r="AA18">
        <v>408</v>
      </c>
      <c r="AB18" t="s">
        <v>49</v>
      </c>
    </row>
    <row r="19" spans="1:28" x14ac:dyDescent="0.25">
      <c r="H19" t="s">
        <v>50</v>
      </c>
    </row>
    <row r="20" spans="1:28" x14ac:dyDescent="0.25">
      <c r="A20">
        <v>7</v>
      </c>
      <c r="B20">
        <v>1967</v>
      </c>
      <c r="C20" t="s">
        <v>51</v>
      </c>
      <c r="D20" t="s">
        <v>52</v>
      </c>
      <c r="E20" t="s">
        <v>53</v>
      </c>
      <c r="F20" t="s">
        <v>54</v>
      </c>
      <c r="G20" t="str">
        <f>"201304002057"</f>
        <v>201304002057</v>
      </c>
      <c r="H20">
        <v>748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30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>
        <v>1456</v>
      </c>
    </row>
    <row r="21" spans="1:28" x14ac:dyDescent="0.25">
      <c r="H21" t="s">
        <v>55</v>
      </c>
    </row>
    <row r="22" spans="1:28" x14ac:dyDescent="0.25">
      <c r="A22">
        <v>8</v>
      </c>
      <c r="B22">
        <v>6</v>
      </c>
      <c r="C22" t="s">
        <v>56</v>
      </c>
      <c r="D22" t="s">
        <v>57</v>
      </c>
      <c r="E22" t="s">
        <v>58</v>
      </c>
      <c r="F22" t="s">
        <v>59</v>
      </c>
      <c r="G22" t="str">
        <f>"200801009215"</f>
        <v>200801009215</v>
      </c>
      <c r="H22" t="s">
        <v>60</v>
      </c>
      <c r="I22">
        <v>150</v>
      </c>
      <c r="J22">
        <v>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A22">
        <v>0</v>
      </c>
      <c r="AB22" t="s">
        <v>61</v>
      </c>
    </row>
    <row r="23" spans="1:28" x14ac:dyDescent="0.25">
      <c r="H23" t="s">
        <v>62</v>
      </c>
    </row>
    <row r="24" spans="1:28" x14ac:dyDescent="0.25">
      <c r="A24">
        <v>9</v>
      </c>
      <c r="B24">
        <v>1652</v>
      </c>
      <c r="C24" t="s">
        <v>63</v>
      </c>
      <c r="D24" t="s">
        <v>64</v>
      </c>
      <c r="E24" t="s">
        <v>57</v>
      </c>
      <c r="F24" t="s">
        <v>65</v>
      </c>
      <c r="G24" t="str">
        <f>"201406009961"</f>
        <v>201406009961</v>
      </c>
      <c r="H24" t="s">
        <v>66</v>
      </c>
      <c r="I24">
        <v>0</v>
      </c>
      <c r="J24">
        <v>0</v>
      </c>
      <c r="K24">
        <v>0</v>
      </c>
      <c r="L24">
        <v>200</v>
      </c>
      <c r="M24">
        <v>0</v>
      </c>
      <c r="N24">
        <v>30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24</v>
      </c>
      <c r="AA24">
        <v>408</v>
      </c>
      <c r="AB24" t="s">
        <v>67</v>
      </c>
    </row>
    <row r="25" spans="1:28" x14ac:dyDescent="0.25">
      <c r="H25" t="s">
        <v>68</v>
      </c>
    </row>
    <row r="26" spans="1:28" x14ac:dyDescent="0.25">
      <c r="A26">
        <v>10</v>
      </c>
      <c r="B26">
        <v>4734</v>
      </c>
      <c r="C26" t="s">
        <v>69</v>
      </c>
      <c r="D26" t="s">
        <v>70</v>
      </c>
      <c r="E26" t="s">
        <v>71</v>
      </c>
      <c r="F26" t="s">
        <v>72</v>
      </c>
      <c r="G26" t="str">
        <f>"200801011377"</f>
        <v>200801011377</v>
      </c>
      <c r="H26" t="s">
        <v>73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50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24</v>
      </c>
      <c r="AA26">
        <v>408</v>
      </c>
      <c r="AB26" t="s">
        <v>74</v>
      </c>
    </row>
    <row r="27" spans="1:28" x14ac:dyDescent="0.25">
      <c r="H27" t="s">
        <v>75</v>
      </c>
    </row>
    <row r="28" spans="1:28" x14ac:dyDescent="0.25">
      <c r="A28">
        <v>11</v>
      </c>
      <c r="B28">
        <v>1710</v>
      </c>
      <c r="C28" t="s">
        <v>76</v>
      </c>
      <c r="D28" t="s">
        <v>77</v>
      </c>
      <c r="E28" t="s">
        <v>78</v>
      </c>
      <c r="F28" t="s">
        <v>79</v>
      </c>
      <c r="G28" t="str">
        <f>"200802008992"</f>
        <v>200802008992</v>
      </c>
      <c r="H28" t="s">
        <v>80</v>
      </c>
      <c r="I28">
        <v>0</v>
      </c>
      <c r="J28">
        <v>0</v>
      </c>
      <c r="K28">
        <v>0</v>
      </c>
      <c r="L28">
        <v>0</v>
      </c>
      <c r="M28">
        <v>100</v>
      </c>
      <c r="N28">
        <v>70</v>
      </c>
      <c r="O28">
        <v>50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 t="s">
        <v>81</v>
      </c>
    </row>
    <row r="29" spans="1:28" x14ac:dyDescent="0.25">
      <c r="H29" t="s">
        <v>82</v>
      </c>
    </row>
    <row r="30" spans="1:28" x14ac:dyDescent="0.25">
      <c r="A30">
        <v>12</v>
      </c>
      <c r="B30">
        <v>4850</v>
      </c>
      <c r="C30" t="s">
        <v>83</v>
      </c>
      <c r="D30" t="s">
        <v>84</v>
      </c>
      <c r="E30" t="s">
        <v>85</v>
      </c>
      <c r="F30" t="s">
        <v>86</v>
      </c>
      <c r="G30" t="str">
        <f>"200712004401"</f>
        <v>200712004401</v>
      </c>
      <c r="H30" t="s">
        <v>87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24</v>
      </c>
      <c r="AA30">
        <v>408</v>
      </c>
      <c r="AB30" t="s">
        <v>88</v>
      </c>
    </row>
    <row r="31" spans="1:28" x14ac:dyDescent="0.25">
      <c r="H31" t="s">
        <v>89</v>
      </c>
    </row>
    <row r="32" spans="1:28" x14ac:dyDescent="0.25">
      <c r="A32">
        <v>13</v>
      </c>
      <c r="B32">
        <v>923</v>
      </c>
      <c r="C32" t="s">
        <v>90</v>
      </c>
      <c r="D32" t="s">
        <v>91</v>
      </c>
      <c r="E32" t="s">
        <v>41</v>
      </c>
      <c r="F32" t="s">
        <v>92</v>
      </c>
      <c r="G32" t="str">
        <f>"200810001132"</f>
        <v>200810001132</v>
      </c>
      <c r="H32" t="s">
        <v>93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 t="s">
        <v>94</v>
      </c>
    </row>
    <row r="33" spans="1:28" x14ac:dyDescent="0.25">
      <c r="H33" t="s">
        <v>95</v>
      </c>
    </row>
    <row r="34" spans="1:28" x14ac:dyDescent="0.25">
      <c r="A34">
        <v>14</v>
      </c>
      <c r="B34">
        <v>1142</v>
      </c>
      <c r="C34" t="s">
        <v>96</v>
      </c>
      <c r="D34" t="s">
        <v>97</v>
      </c>
      <c r="E34" t="s">
        <v>19</v>
      </c>
      <c r="F34" t="s">
        <v>98</v>
      </c>
      <c r="G34" t="str">
        <f>"201402011480"</f>
        <v>201402011480</v>
      </c>
      <c r="H34">
        <v>704</v>
      </c>
      <c r="I34">
        <v>0</v>
      </c>
      <c r="J34">
        <v>0</v>
      </c>
      <c r="K34">
        <v>0</v>
      </c>
      <c r="L34">
        <v>200</v>
      </c>
      <c r="M34">
        <v>0</v>
      </c>
      <c r="N34">
        <v>50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24</v>
      </c>
      <c r="AA34">
        <v>408</v>
      </c>
      <c r="AB34">
        <v>1392</v>
      </c>
    </row>
    <row r="35" spans="1:28" x14ac:dyDescent="0.25">
      <c r="H35" t="s">
        <v>99</v>
      </c>
    </row>
    <row r="36" spans="1:28" x14ac:dyDescent="0.25">
      <c r="A36">
        <v>15</v>
      </c>
      <c r="B36">
        <v>3514</v>
      </c>
      <c r="C36" t="s">
        <v>100</v>
      </c>
      <c r="D36" t="s">
        <v>101</v>
      </c>
      <c r="E36" t="s">
        <v>26</v>
      </c>
      <c r="F36" t="s">
        <v>102</v>
      </c>
      <c r="G36" t="str">
        <f>"00203459"</f>
        <v>00203459</v>
      </c>
      <c r="H36" t="s">
        <v>103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 t="s">
        <v>104</v>
      </c>
    </row>
    <row r="37" spans="1:28" x14ac:dyDescent="0.25">
      <c r="H37" t="s">
        <v>105</v>
      </c>
    </row>
    <row r="38" spans="1:28" x14ac:dyDescent="0.25">
      <c r="A38">
        <v>16</v>
      </c>
      <c r="B38">
        <v>4057</v>
      </c>
      <c r="C38" t="s">
        <v>106</v>
      </c>
      <c r="D38" t="s">
        <v>107</v>
      </c>
      <c r="E38" t="s">
        <v>15</v>
      </c>
      <c r="F38" t="s">
        <v>108</v>
      </c>
      <c r="G38" t="str">
        <f>"00126994"</f>
        <v>00126994</v>
      </c>
      <c r="H38" t="s">
        <v>109</v>
      </c>
      <c r="I38">
        <v>0</v>
      </c>
      <c r="J38">
        <v>0</v>
      </c>
      <c r="K38">
        <v>0</v>
      </c>
      <c r="L38">
        <v>0</v>
      </c>
      <c r="M38">
        <v>100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24</v>
      </c>
      <c r="AA38">
        <v>408</v>
      </c>
      <c r="AB38" t="s">
        <v>110</v>
      </c>
    </row>
    <row r="39" spans="1:28" x14ac:dyDescent="0.25">
      <c r="H39" t="s">
        <v>111</v>
      </c>
    </row>
    <row r="40" spans="1:28" x14ac:dyDescent="0.25">
      <c r="A40">
        <v>17</v>
      </c>
      <c r="B40">
        <v>3093</v>
      </c>
      <c r="C40" t="s">
        <v>112</v>
      </c>
      <c r="D40" t="s">
        <v>70</v>
      </c>
      <c r="E40" t="s">
        <v>113</v>
      </c>
      <c r="F40" t="s">
        <v>114</v>
      </c>
      <c r="G40" t="str">
        <f>"201406011483"</f>
        <v>201406011483</v>
      </c>
      <c r="H40" t="s">
        <v>115</v>
      </c>
      <c r="I40">
        <v>150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8</v>
      </c>
      <c r="AA40">
        <v>136</v>
      </c>
      <c r="AB40" t="s">
        <v>116</v>
      </c>
    </row>
    <row r="41" spans="1:28" x14ac:dyDescent="0.25">
      <c r="H41" t="s">
        <v>117</v>
      </c>
    </row>
    <row r="42" spans="1:28" x14ac:dyDescent="0.25">
      <c r="A42">
        <v>18</v>
      </c>
      <c r="B42">
        <v>3463</v>
      </c>
      <c r="C42" t="s">
        <v>118</v>
      </c>
      <c r="D42" t="s">
        <v>119</v>
      </c>
      <c r="E42" t="s">
        <v>78</v>
      </c>
      <c r="F42" t="s">
        <v>120</v>
      </c>
      <c r="G42" t="str">
        <f>"201406003165"</f>
        <v>201406003165</v>
      </c>
      <c r="H42" t="s">
        <v>121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50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20</v>
      </c>
      <c r="AA42">
        <v>340</v>
      </c>
      <c r="AB42" t="s">
        <v>122</v>
      </c>
    </row>
    <row r="43" spans="1:28" x14ac:dyDescent="0.25">
      <c r="H43" t="s">
        <v>123</v>
      </c>
    </row>
    <row r="44" spans="1:28" x14ac:dyDescent="0.25">
      <c r="A44">
        <v>19</v>
      </c>
      <c r="B44">
        <v>4388</v>
      </c>
      <c r="C44" t="s">
        <v>124</v>
      </c>
      <c r="D44" t="s">
        <v>14</v>
      </c>
      <c r="E44" t="s">
        <v>125</v>
      </c>
      <c r="F44" t="s">
        <v>126</v>
      </c>
      <c r="G44" t="str">
        <f>"00241559"</f>
        <v>00241559</v>
      </c>
      <c r="H44" t="s">
        <v>127</v>
      </c>
      <c r="I44">
        <v>0</v>
      </c>
      <c r="J44">
        <v>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23</v>
      </c>
      <c r="AA44">
        <v>391</v>
      </c>
      <c r="AB44" t="s">
        <v>128</v>
      </c>
    </row>
    <row r="45" spans="1:28" x14ac:dyDescent="0.25">
      <c r="H45" t="s">
        <v>129</v>
      </c>
    </row>
    <row r="46" spans="1:28" x14ac:dyDescent="0.25">
      <c r="A46">
        <v>20</v>
      </c>
      <c r="B46">
        <v>614</v>
      </c>
      <c r="C46" t="s">
        <v>130</v>
      </c>
      <c r="D46" t="s">
        <v>131</v>
      </c>
      <c r="E46" t="s">
        <v>132</v>
      </c>
      <c r="F46" t="s">
        <v>133</v>
      </c>
      <c r="G46" t="str">
        <f>"201406001610"</f>
        <v>201406001610</v>
      </c>
      <c r="H46" t="s">
        <v>134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50</v>
      </c>
      <c r="P46">
        <v>0</v>
      </c>
      <c r="Q46">
        <v>50</v>
      </c>
      <c r="R46">
        <v>50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8</v>
      </c>
      <c r="AA46">
        <v>136</v>
      </c>
      <c r="AB46" t="s">
        <v>135</v>
      </c>
    </row>
    <row r="47" spans="1:28" x14ac:dyDescent="0.25">
      <c r="H47" t="s">
        <v>136</v>
      </c>
    </row>
    <row r="48" spans="1:28" x14ac:dyDescent="0.25">
      <c r="A48">
        <v>21</v>
      </c>
      <c r="B48">
        <v>1957</v>
      </c>
      <c r="C48" t="s">
        <v>137</v>
      </c>
      <c r="D48" t="s">
        <v>138</v>
      </c>
      <c r="E48" t="s">
        <v>53</v>
      </c>
      <c r="F48" t="s">
        <v>139</v>
      </c>
      <c r="G48" t="str">
        <f>"201304000320"</f>
        <v>201304000320</v>
      </c>
      <c r="H48" t="s">
        <v>140</v>
      </c>
      <c r="I48">
        <v>150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24</v>
      </c>
      <c r="AA48">
        <v>408</v>
      </c>
      <c r="AB48" t="s">
        <v>141</v>
      </c>
    </row>
    <row r="49" spans="1:28" x14ac:dyDescent="0.25">
      <c r="H49" t="s">
        <v>142</v>
      </c>
    </row>
    <row r="50" spans="1:28" x14ac:dyDescent="0.25">
      <c r="A50">
        <v>22</v>
      </c>
      <c r="B50">
        <v>1873</v>
      </c>
      <c r="C50" t="s">
        <v>143</v>
      </c>
      <c r="D50" t="s">
        <v>144</v>
      </c>
      <c r="E50" t="s">
        <v>145</v>
      </c>
      <c r="F50" t="s">
        <v>146</v>
      </c>
      <c r="G50" t="str">
        <f>"200806000984"</f>
        <v>200806000984</v>
      </c>
      <c r="H50" t="s">
        <v>147</v>
      </c>
      <c r="I50">
        <v>0</v>
      </c>
      <c r="J50">
        <v>0</v>
      </c>
      <c r="K50">
        <v>0</v>
      </c>
      <c r="L50">
        <v>0</v>
      </c>
      <c r="M50">
        <v>100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148</v>
      </c>
    </row>
    <row r="51" spans="1:28" x14ac:dyDescent="0.25">
      <c r="H51" t="s">
        <v>149</v>
      </c>
    </row>
    <row r="52" spans="1:28" x14ac:dyDescent="0.25">
      <c r="A52">
        <v>23</v>
      </c>
      <c r="B52">
        <v>2188</v>
      </c>
      <c r="C52" t="s">
        <v>150</v>
      </c>
      <c r="D52" t="s">
        <v>119</v>
      </c>
      <c r="E52" t="s">
        <v>151</v>
      </c>
      <c r="F52" t="s">
        <v>152</v>
      </c>
      <c r="G52" t="str">
        <f>"201412003977"</f>
        <v>201412003977</v>
      </c>
      <c r="H52" t="s">
        <v>153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24</v>
      </c>
      <c r="AA52">
        <v>408</v>
      </c>
      <c r="AB52" t="s">
        <v>154</v>
      </c>
    </row>
    <row r="53" spans="1:28" x14ac:dyDescent="0.25">
      <c r="H53" t="s">
        <v>155</v>
      </c>
    </row>
    <row r="54" spans="1:28" x14ac:dyDescent="0.25">
      <c r="A54">
        <v>24</v>
      </c>
      <c r="B54">
        <v>5363</v>
      </c>
      <c r="C54" t="s">
        <v>156</v>
      </c>
      <c r="D54" t="s">
        <v>157</v>
      </c>
      <c r="E54" t="s">
        <v>14</v>
      </c>
      <c r="F54" t="s">
        <v>158</v>
      </c>
      <c r="G54" t="str">
        <f>"201506000530"</f>
        <v>201506000530</v>
      </c>
      <c r="H54" t="s">
        <v>159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0</v>
      </c>
      <c r="P54">
        <v>50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24</v>
      </c>
      <c r="AA54">
        <v>408</v>
      </c>
      <c r="AB54" t="s">
        <v>160</v>
      </c>
    </row>
    <row r="55" spans="1:28" x14ac:dyDescent="0.25">
      <c r="H55" t="s">
        <v>161</v>
      </c>
    </row>
    <row r="56" spans="1:28" x14ac:dyDescent="0.25">
      <c r="A56">
        <v>25</v>
      </c>
      <c r="B56">
        <v>284</v>
      </c>
      <c r="C56" t="s">
        <v>162</v>
      </c>
      <c r="D56" t="s">
        <v>33</v>
      </c>
      <c r="E56" t="s">
        <v>14</v>
      </c>
      <c r="F56" t="s">
        <v>163</v>
      </c>
      <c r="G56" t="str">
        <f>"200901000203"</f>
        <v>200901000203</v>
      </c>
      <c r="H56" t="s">
        <v>164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30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165</v>
      </c>
    </row>
    <row r="57" spans="1:28" x14ac:dyDescent="0.25">
      <c r="H57" t="s">
        <v>166</v>
      </c>
    </row>
    <row r="58" spans="1:28" x14ac:dyDescent="0.25">
      <c r="A58">
        <v>26</v>
      </c>
      <c r="B58">
        <v>1750</v>
      </c>
      <c r="C58" t="s">
        <v>167</v>
      </c>
      <c r="D58" t="s">
        <v>168</v>
      </c>
      <c r="E58" t="s">
        <v>169</v>
      </c>
      <c r="F58" t="s">
        <v>170</v>
      </c>
      <c r="G58" t="str">
        <f>"201304004611"</f>
        <v>201304004611</v>
      </c>
      <c r="H58" t="s">
        <v>171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>
        <v>0</v>
      </c>
      <c r="AB58" t="s">
        <v>172</v>
      </c>
    </row>
    <row r="59" spans="1:28" x14ac:dyDescent="0.25">
      <c r="H59" t="s">
        <v>173</v>
      </c>
    </row>
    <row r="60" spans="1:28" x14ac:dyDescent="0.25">
      <c r="A60">
        <v>27</v>
      </c>
      <c r="B60">
        <v>3167</v>
      </c>
      <c r="C60" t="s">
        <v>174</v>
      </c>
      <c r="D60" t="s">
        <v>175</v>
      </c>
      <c r="E60" t="s">
        <v>14</v>
      </c>
      <c r="F60" t="s">
        <v>176</v>
      </c>
      <c r="G60" t="str">
        <f>"201410003216"</f>
        <v>201410003216</v>
      </c>
      <c r="H60" t="s">
        <v>177</v>
      </c>
      <c r="I60">
        <v>0</v>
      </c>
      <c r="J60">
        <v>0</v>
      </c>
      <c r="K60">
        <v>0</v>
      </c>
      <c r="L60">
        <v>0</v>
      </c>
      <c r="M60">
        <v>0</v>
      </c>
      <c r="N60">
        <v>50</v>
      </c>
      <c r="O60">
        <v>0</v>
      </c>
      <c r="P60">
        <v>50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24</v>
      </c>
      <c r="AA60">
        <v>408</v>
      </c>
      <c r="AB60" t="s">
        <v>172</v>
      </c>
    </row>
    <row r="61" spans="1:28" x14ac:dyDescent="0.25">
      <c r="H61" t="s">
        <v>178</v>
      </c>
    </row>
    <row r="62" spans="1:28" x14ac:dyDescent="0.25">
      <c r="A62">
        <v>28</v>
      </c>
      <c r="B62">
        <v>1362</v>
      </c>
      <c r="C62" t="s">
        <v>179</v>
      </c>
      <c r="D62" t="s">
        <v>64</v>
      </c>
      <c r="E62" t="s">
        <v>180</v>
      </c>
      <c r="F62" t="s">
        <v>181</v>
      </c>
      <c r="G62" t="str">
        <f>"201306000013"</f>
        <v>201306000013</v>
      </c>
      <c r="H62" t="s">
        <v>147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24</v>
      </c>
      <c r="AA62">
        <v>408</v>
      </c>
      <c r="AB62" t="s">
        <v>182</v>
      </c>
    </row>
    <row r="63" spans="1:28" x14ac:dyDescent="0.25">
      <c r="H63" t="s">
        <v>183</v>
      </c>
    </row>
    <row r="64" spans="1:28" x14ac:dyDescent="0.25">
      <c r="A64">
        <v>29</v>
      </c>
      <c r="B64">
        <v>3893</v>
      </c>
      <c r="C64" t="s">
        <v>184</v>
      </c>
      <c r="D64" t="s">
        <v>131</v>
      </c>
      <c r="E64" t="s">
        <v>185</v>
      </c>
      <c r="F64" t="s">
        <v>186</v>
      </c>
      <c r="G64" t="str">
        <f>"00108471"</f>
        <v>00108471</v>
      </c>
      <c r="H64" t="s">
        <v>187</v>
      </c>
      <c r="I64">
        <v>150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50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0</v>
      </c>
      <c r="AA64">
        <v>0</v>
      </c>
      <c r="AB64" t="s">
        <v>188</v>
      </c>
    </row>
    <row r="65" spans="1:28" x14ac:dyDescent="0.25">
      <c r="H65" t="s">
        <v>189</v>
      </c>
    </row>
    <row r="66" spans="1:28" x14ac:dyDescent="0.25">
      <c r="A66">
        <v>30</v>
      </c>
      <c r="B66">
        <v>1124</v>
      </c>
      <c r="C66" t="s">
        <v>190</v>
      </c>
      <c r="D66" t="s">
        <v>191</v>
      </c>
      <c r="E66" t="s">
        <v>15</v>
      </c>
      <c r="F66" t="s">
        <v>192</v>
      </c>
      <c r="G66" t="str">
        <f>"200802000997"</f>
        <v>200802000997</v>
      </c>
      <c r="H66">
        <v>814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50</v>
      </c>
      <c r="Q66">
        <v>70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0</v>
      </c>
      <c r="AB66">
        <v>1204</v>
      </c>
    </row>
    <row r="67" spans="1:28" x14ac:dyDescent="0.25">
      <c r="H67" t="s">
        <v>193</v>
      </c>
    </row>
    <row r="68" spans="1:28" x14ac:dyDescent="0.25">
      <c r="A68">
        <v>31</v>
      </c>
      <c r="B68">
        <v>3516</v>
      </c>
      <c r="C68" t="s">
        <v>194</v>
      </c>
      <c r="D68" t="s">
        <v>195</v>
      </c>
      <c r="E68" t="s">
        <v>196</v>
      </c>
      <c r="F68" t="s">
        <v>197</v>
      </c>
      <c r="G68" t="str">
        <f>"200712004508"</f>
        <v>200712004508</v>
      </c>
      <c r="H68" t="s">
        <v>198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70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0</v>
      </c>
      <c r="AA68">
        <v>0</v>
      </c>
      <c r="AB68" t="s">
        <v>199</v>
      </c>
    </row>
    <row r="69" spans="1:28" x14ac:dyDescent="0.25">
      <c r="H69" t="s">
        <v>200</v>
      </c>
    </row>
    <row r="70" spans="1:28" x14ac:dyDescent="0.25">
      <c r="A70">
        <v>32</v>
      </c>
      <c r="B70">
        <v>2329</v>
      </c>
      <c r="C70" t="s">
        <v>201</v>
      </c>
      <c r="D70" t="s">
        <v>202</v>
      </c>
      <c r="E70" t="s">
        <v>191</v>
      </c>
      <c r="F70" t="s">
        <v>203</v>
      </c>
      <c r="G70" t="str">
        <f>"201304002969"</f>
        <v>201304002969</v>
      </c>
      <c r="H70">
        <v>902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30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A70">
        <v>0</v>
      </c>
      <c r="AB70">
        <v>1202</v>
      </c>
    </row>
    <row r="71" spans="1:28" x14ac:dyDescent="0.25">
      <c r="H71" t="s">
        <v>204</v>
      </c>
    </row>
    <row r="72" spans="1:28" x14ac:dyDescent="0.25">
      <c r="A72">
        <v>33</v>
      </c>
      <c r="B72">
        <v>3922</v>
      </c>
      <c r="C72" t="s">
        <v>205</v>
      </c>
      <c r="D72" t="s">
        <v>206</v>
      </c>
      <c r="E72" t="s">
        <v>207</v>
      </c>
      <c r="F72" t="s">
        <v>208</v>
      </c>
      <c r="G72" t="str">
        <f>"200712005227"</f>
        <v>200712005227</v>
      </c>
      <c r="H72" t="s">
        <v>209</v>
      </c>
      <c r="I72">
        <v>0</v>
      </c>
      <c r="J72">
        <v>0</v>
      </c>
      <c r="K72">
        <v>0</v>
      </c>
      <c r="L72">
        <v>260</v>
      </c>
      <c r="M72">
        <v>0</v>
      </c>
      <c r="N72">
        <v>70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0</v>
      </c>
      <c r="AA72">
        <v>0</v>
      </c>
      <c r="AB72" t="s">
        <v>210</v>
      </c>
    </row>
    <row r="73" spans="1:28" x14ac:dyDescent="0.25">
      <c r="H73" t="s">
        <v>211</v>
      </c>
    </row>
    <row r="74" spans="1:28" x14ac:dyDescent="0.25">
      <c r="A74">
        <v>34</v>
      </c>
      <c r="B74">
        <v>2743</v>
      </c>
      <c r="C74" t="s">
        <v>212</v>
      </c>
      <c r="D74" t="s">
        <v>213</v>
      </c>
      <c r="E74" t="s">
        <v>169</v>
      </c>
      <c r="F74" t="s">
        <v>214</v>
      </c>
      <c r="G74" t="str">
        <f>"00128276"</f>
        <v>00128276</v>
      </c>
      <c r="H74" t="s">
        <v>215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50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0</v>
      </c>
      <c r="AA74">
        <v>0</v>
      </c>
      <c r="AB74" t="s">
        <v>216</v>
      </c>
    </row>
    <row r="75" spans="1:28" x14ac:dyDescent="0.25">
      <c r="H75" t="s">
        <v>217</v>
      </c>
    </row>
    <row r="76" spans="1:28" x14ac:dyDescent="0.25">
      <c r="A76">
        <v>35</v>
      </c>
      <c r="B76">
        <v>1663</v>
      </c>
      <c r="C76" t="s">
        <v>218</v>
      </c>
      <c r="D76" t="s">
        <v>219</v>
      </c>
      <c r="E76" t="s">
        <v>220</v>
      </c>
      <c r="F76" t="s">
        <v>221</v>
      </c>
      <c r="G76" t="str">
        <f>"200802002810"</f>
        <v>200802002810</v>
      </c>
      <c r="H76" t="s">
        <v>222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12</v>
      </c>
      <c r="AA76">
        <v>204</v>
      </c>
      <c r="AB76" t="s">
        <v>223</v>
      </c>
    </row>
    <row r="77" spans="1:28" x14ac:dyDescent="0.25">
      <c r="H77" t="s">
        <v>224</v>
      </c>
    </row>
    <row r="78" spans="1:28" x14ac:dyDescent="0.25">
      <c r="A78">
        <v>36</v>
      </c>
      <c r="B78">
        <v>1361</v>
      </c>
      <c r="C78" t="s">
        <v>225</v>
      </c>
      <c r="D78" t="s">
        <v>226</v>
      </c>
      <c r="E78" t="s">
        <v>169</v>
      </c>
      <c r="F78" t="s">
        <v>227</v>
      </c>
      <c r="G78" t="str">
        <f>"200811001065"</f>
        <v>200811001065</v>
      </c>
      <c r="H78" t="s">
        <v>87</v>
      </c>
      <c r="I78">
        <v>150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0</v>
      </c>
      <c r="AA78">
        <v>0</v>
      </c>
      <c r="AB78" t="s">
        <v>228</v>
      </c>
    </row>
    <row r="79" spans="1:28" x14ac:dyDescent="0.25">
      <c r="H79" t="s">
        <v>229</v>
      </c>
    </row>
    <row r="80" spans="1:28" x14ac:dyDescent="0.25">
      <c r="A80">
        <v>37</v>
      </c>
      <c r="B80">
        <v>1094</v>
      </c>
      <c r="C80" t="s">
        <v>230</v>
      </c>
      <c r="D80" t="s">
        <v>231</v>
      </c>
      <c r="E80" t="s">
        <v>169</v>
      </c>
      <c r="F80" t="s">
        <v>232</v>
      </c>
      <c r="G80" t="str">
        <f>"201304001297"</f>
        <v>201304001297</v>
      </c>
      <c r="H80" t="s">
        <v>233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30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 t="s">
        <v>234</v>
      </c>
    </row>
    <row r="81" spans="1:28" x14ac:dyDescent="0.25">
      <c r="H81" t="s">
        <v>235</v>
      </c>
    </row>
    <row r="82" spans="1:28" x14ac:dyDescent="0.25">
      <c r="A82">
        <v>38</v>
      </c>
      <c r="B82">
        <v>2555</v>
      </c>
      <c r="C82" t="s">
        <v>236</v>
      </c>
      <c r="D82" t="s">
        <v>237</v>
      </c>
      <c r="E82" t="s">
        <v>14</v>
      </c>
      <c r="F82" t="s">
        <v>238</v>
      </c>
      <c r="G82" t="str">
        <f>"201304004564"</f>
        <v>201304004564</v>
      </c>
      <c r="H82">
        <v>660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24</v>
      </c>
      <c r="AA82">
        <v>408</v>
      </c>
      <c r="AB82">
        <v>1138</v>
      </c>
    </row>
    <row r="83" spans="1:28" x14ac:dyDescent="0.25">
      <c r="H83" t="s">
        <v>239</v>
      </c>
    </row>
    <row r="84" spans="1:28" x14ac:dyDescent="0.25">
      <c r="A84">
        <v>39</v>
      </c>
      <c r="B84">
        <v>4158</v>
      </c>
      <c r="C84" t="s">
        <v>240</v>
      </c>
      <c r="D84" t="s">
        <v>91</v>
      </c>
      <c r="E84" t="s">
        <v>241</v>
      </c>
      <c r="F84" t="s">
        <v>242</v>
      </c>
      <c r="G84" t="str">
        <f>"200801007574"</f>
        <v>200801007574</v>
      </c>
      <c r="H84" t="s">
        <v>243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30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244</v>
      </c>
    </row>
    <row r="85" spans="1:28" x14ac:dyDescent="0.25">
      <c r="H85" t="s">
        <v>245</v>
      </c>
    </row>
    <row r="86" spans="1:28" x14ac:dyDescent="0.25">
      <c r="A86">
        <v>40</v>
      </c>
      <c r="B86">
        <v>690</v>
      </c>
      <c r="C86" t="s">
        <v>246</v>
      </c>
      <c r="D86" t="s">
        <v>19</v>
      </c>
      <c r="E86" t="s">
        <v>196</v>
      </c>
      <c r="F86" t="s">
        <v>247</v>
      </c>
      <c r="G86" t="str">
        <f>"201303000449"</f>
        <v>201303000449</v>
      </c>
      <c r="H86" t="s">
        <v>248</v>
      </c>
      <c r="I86">
        <v>0</v>
      </c>
      <c r="J86">
        <v>0</v>
      </c>
      <c r="K86">
        <v>0</v>
      </c>
      <c r="L86">
        <v>0</v>
      </c>
      <c r="M86">
        <v>0</v>
      </c>
      <c r="N86">
        <v>50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24</v>
      </c>
      <c r="AA86">
        <v>408</v>
      </c>
      <c r="AB86" t="s">
        <v>249</v>
      </c>
    </row>
    <row r="87" spans="1:28" x14ac:dyDescent="0.25">
      <c r="H87" t="s">
        <v>250</v>
      </c>
    </row>
    <row r="88" spans="1:28" x14ac:dyDescent="0.25">
      <c r="A88">
        <v>41</v>
      </c>
      <c r="B88">
        <v>3275</v>
      </c>
      <c r="C88" t="s">
        <v>251</v>
      </c>
      <c r="D88" t="s">
        <v>64</v>
      </c>
      <c r="E88" t="s">
        <v>252</v>
      </c>
      <c r="F88" t="s">
        <v>253</v>
      </c>
      <c r="G88" t="str">
        <f>"201304004849"</f>
        <v>201304004849</v>
      </c>
      <c r="H88">
        <v>858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0</v>
      </c>
      <c r="AA88">
        <v>0</v>
      </c>
      <c r="AB88">
        <v>1128</v>
      </c>
    </row>
    <row r="89" spans="1:28" x14ac:dyDescent="0.25">
      <c r="H89" t="s">
        <v>254</v>
      </c>
    </row>
    <row r="90" spans="1:28" x14ac:dyDescent="0.25">
      <c r="A90">
        <v>42</v>
      </c>
      <c r="B90">
        <v>4617</v>
      </c>
      <c r="C90" t="s">
        <v>255</v>
      </c>
      <c r="D90" t="s">
        <v>91</v>
      </c>
      <c r="E90" t="s">
        <v>53</v>
      </c>
      <c r="F90" t="s">
        <v>256</v>
      </c>
      <c r="G90" t="str">
        <f>"201404000039"</f>
        <v>201404000039</v>
      </c>
      <c r="H90">
        <v>660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>
        <v>1128</v>
      </c>
    </row>
    <row r="91" spans="1:28" x14ac:dyDescent="0.25">
      <c r="H91" t="s">
        <v>257</v>
      </c>
    </row>
    <row r="92" spans="1:28" x14ac:dyDescent="0.25">
      <c r="A92">
        <v>43</v>
      </c>
      <c r="B92">
        <v>3200</v>
      </c>
      <c r="C92" t="s">
        <v>258</v>
      </c>
      <c r="D92" t="s">
        <v>78</v>
      </c>
      <c r="E92" t="s">
        <v>180</v>
      </c>
      <c r="F92" t="s">
        <v>259</v>
      </c>
      <c r="G92" t="str">
        <f>"201304002780"</f>
        <v>201304002780</v>
      </c>
      <c r="H92" t="s">
        <v>260</v>
      </c>
      <c r="I92">
        <v>0</v>
      </c>
      <c r="J92">
        <v>0</v>
      </c>
      <c r="K92">
        <v>0</v>
      </c>
      <c r="L92">
        <v>260</v>
      </c>
      <c r="M92">
        <v>0</v>
      </c>
      <c r="N92">
        <v>70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0</v>
      </c>
      <c r="AA92">
        <v>0</v>
      </c>
      <c r="AB92" t="s">
        <v>261</v>
      </c>
    </row>
    <row r="93" spans="1:28" x14ac:dyDescent="0.25">
      <c r="H93" t="s">
        <v>262</v>
      </c>
    </row>
    <row r="94" spans="1:28" x14ac:dyDescent="0.25">
      <c r="A94">
        <v>44</v>
      </c>
      <c r="B94">
        <v>686</v>
      </c>
      <c r="C94" t="s">
        <v>263</v>
      </c>
      <c r="D94" t="s">
        <v>264</v>
      </c>
      <c r="E94" t="s">
        <v>78</v>
      </c>
      <c r="F94" t="s">
        <v>265</v>
      </c>
      <c r="G94" t="str">
        <f>"201304002556"</f>
        <v>201304002556</v>
      </c>
      <c r="H94" t="s">
        <v>266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267</v>
      </c>
    </row>
    <row r="95" spans="1:28" x14ac:dyDescent="0.25">
      <c r="H95" t="s">
        <v>268</v>
      </c>
    </row>
    <row r="96" spans="1:28" x14ac:dyDescent="0.25">
      <c r="A96">
        <v>45</v>
      </c>
      <c r="B96">
        <v>160</v>
      </c>
      <c r="C96" t="s">
        <v>269</v>
      </c>
      <c r="D96" t="s">
        <v>27</v>
      </c>
      <c r="E96" t="s">
        <v>180</v>
      </c>
      <c r="F96" t="s">
        <v>270</v>
      </c>
      <c r="G96" t="str">
        <f>"201304002070"</f>
        <v>201304002070</v>
      </c>
      <c r="H96" t="s">
        <v>271</v>
      </c>
      <c r="I96">
        <v>0</v>
      </c>
      <c r="J96">
        <v>0</v>
      </c>
      <c r="K96">
        <v>0</v>
      </c>
      <c r="L96">
        <v>200</v>
      </c>
      <c r="M96">
        <v>30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 t="s">
        <v>272</v>
      </c>
    </row>
    <row r="97" spans="1:28" x14ac:dyDescent="0.25">
      <c r="H97" t="s">
        <v>273</v>
      </c>
    </row>
    <row r="98" spans="1:28" x14ac:dyDescent="0.25">
      <c r="A98">
        <v>46</v>
      </c>
      <c r="B98">
        <v>27</v>
      </c>
      <c r="C98" t="s">
        <v>274</v>
      </c>
      <c r="D98" t="s">
        <v>226</v>
      </c>
      <c r="E98" t="s">
        <v>169</v>
      </c>
      <c r="F98" t="s">
        <v>275</v>
      </c>
      <c r="G98" t="str">
        <f>"201304004227"</f>
        <v>201304004227</v>
      </c>
      <c r="H98" t="s">
        <v>276</v>
      </c>
      <c r="I98">
        <v>0</v>
      </c>
      <c r="J98">
        <v>0</v>
      </c>
      <c r="K98">
        <v>0</v>
      </c>
      <c r="L98">
        <v>200</v>
      </c>
      <c r="M98">
        <v>30</v>
      </c>
      <c r="N98">
        <v>70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0</v>
      </c>
      <c r="AA98">
        <v>0</v>
      </c>
      <c r="AB98" t="s">
        <v>277</v>
      </c>
    </row>
    <row r="99" spans="1:28" x14ac:dyDescent="0.25">
      <c r="H99" t="s">
        <v>278</v>
      </c>
    </row>
    <row r="100" spans="1:28" x14ac:dyDescent="0.25">
      <c r="A100">
        <v>47</v>
      </c>
      <c r="B100">
        <v>660</v>
      </c>
      <c r="C100" t="s">
        <v>279</v>
      </c>
      <c r="D100" t="s">
        <v>27</v>
      </c>
      <c r="E100" t="s">
        <v>220</v>
      </c>
      <c r="F100" t="s">
        <v>280</v>
      </c>
      <c r="G100" t="str">
        <f>"201402004373"</f>
        <v>201402004373</v>
      </c>
      <c r="H100">
        <v>770</v>
      </c>
      <c r="I100">
        <v>0</v>
      </c>
      <c r="J100">
        <v>0</v>
      </c>
      <c r="K100">
        <v>0</v>
      </c>
      <c r="L100">
        <v>200</v>
      </c>
      <c r="M100">
        <v>30</v>
      </c>
      <c r="N100">
        <v>70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>
        <v>1100</v>
      </c>
    </row>
    <row r="101" spans="1:28" x14ac:dyDescent="0.25">
      <c r="H101" t="s">
        <v>281</v>
      </c>
    </row>
    <row r="102" spans="1:28" x14ac:dyDescent="0.25">
      <c r="A102">
        <v>48</v>
      </c>
      <c r="B102">
        <v>365</v>
      </c>
      <c r="C102" t="s">
        <v>282</v>
      </c>
      <c r="D102" t="s">
        <v>40</v>
      </c>
      <c r="E102" t="s">
        <v>14</v>
      </c>
      <c r="F102" t="s">
        <v>283</v>
      </c>
      <c r="G102" t="str">
        <f>"201406001877"</f>
        <v>201406001877</v>
      </c>
      <c r="H102" t="s">
        <v>284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24</v>
      </c>
      <c r="AA102">
        <v>408</v>
      </c>
      <c r="AB102" t="s">
        <v>285</v>
      </c>
    </row>
    <row r="103" spans="1:28" x14ac:dyDescent="0.25">
      <c r="H103" t="s">
        <v>286</v>
      </c>
    </row>
    <row r="104" spans="1:28" x14ac:dyDescent="0.25">
      <c r="A104">
        <v>49</v>
      </c>
      <c r="B104">
        <v>1709</v>
      </c>
      <c r="C104" t="s">
        <v>287</v>
      </c>
      <c r="D104" t="s">
        <v>77</v>
      </c>
      <c r="E104" t="s">
        <v>185</v>
      </c>
      <c r="F104" t="s">
        <v>288</v>
      </c>
      <c r="G104" t="str">
        <f>"201406012805"</f>
        <v>201406012805</v>
      </c>
      <c r="H104" t="s">
        <v>289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50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290</v>
      </c>
    </row>
    <row r="105" spans="1:28" x14ac:dyDescent="0.25">
      <c r="H105" t="s">
        <v>291</v>
      </c>
    </row>
    <row r="106" spans="1:28" x14ac:dyDescent="0.25">
      <c r="A106">
        <v>50</v>
      </c>
      <c r="B106">
        <v>2281</v>
      </c>
      <c r="C106" t="s">
        <v>292</v>
      </c>
      <c r="D106" t="s">
        <v>15</v>
      </c>
      <c r="E106" t="s">
        <v>14</v>
      </c>
      <c r="F106" t="s">
        <v>293</v>
      </c>
      <c r="G106" t="str">
        <f>"200712001188"</f>
        <v>200712001188</v>
      </c>
      <c r="H106" t="s">
        <v>294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24</v>
      </c>
      <c r="AA106">
        <v>408</v>
      </c>
      <c r="AB106" t="s">
        <v>295</v>
      </c>
    </row>
    <row r="107" spans="1:28" x14ac:dyDescent="0.25">
      <c r="H107" t="s">
        <v>296</v>
      </c>
    </row>
    <row r="108" spans="1:28" x14ac:dyDescent="0.25">
      <c r="A108">
        <v>51</v>
      </c>
      <c r="B108">
        <v>2587</v>
      </c>
      <c r="C108" t="s">
        <v>297</v>
      </c>
      <c r="D108" t="s">
        <v>191</v>
      </c>
      <c r="E108" t="s">
        <v>53</v>
      </c>
      <c r="F108" t="s">
        <v>298</v>
      </c>
      <c r="G108" t="str">
        <f>"200712001483"</f>
        <v>200712001483</v>
      </c>
      <c r="H108" t="s">
        <v>299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300</v>
      </c>
    </row>
    <row r="109" spans="1:28" x14ac:dyDescent="0.25">
      <c r="H109" t="s">
        <v>301</v>
      </c>
    </row>
    <row r="110" spans="1:28" x14ac:dyDescent="0.25">
      <c r="A110">
        <v>52</v>
      </c>
      <c r="B110">
        <v>1977</v>
      </c>
      <c r="C110" t="s">
        <v>302</v>
      </c>
      <c r="D110" t="s">
        <v>78</v>
      </c>
      <c r="E110" t="s">
        <v>14</v>
      </c>
      <c r="F110" t="s">
        <v>303</v>
      </c>
      <c r="G110" t="str">
        <f>"200801009531"</f>
        <v>200801009531</v>
      </c>
      <c r="H110" t="s">
        <v>304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70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 t="s">
        <v>305</v>
      </c>
    </row>
    <row r="111" spans="1:28" x14ac:dyDescent="0.25">
      <c r="H111" t="s">
        <v>306</v>
      </c>
    </row>
    <row r="112" spans="1:28" x14ac:dyDescent="0.25">
      <c r="A112">
        <v>53</v>
      </c>
      <c r="B112">
        <v>4</v>
      </c>
      <c r="C112" t="s">
        <v>307</v>
      </c>
      <c r="D112" t="s">
        <v>308</v>
      </c>
      <c r="E112" t="s">
        <v>15</v>
      </c>
      <c r="F112" t="s">
        <v>309</v>
      </c>
      <c r="G112" t="str">
        <f>"200801009271"</f>
        <v>200801009271</v>
      </c>
      <c r="H112" t="s">
        <v>310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30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311</v>
      </c>
    </row>
    <row r="113" spans="1:28" x14ac:dyDescent="0.25">
      <c r="H113">
        <v>1048</v>
      </c>
    </row>
    <row r="114" spans="1:28" x14ac:dyDescent="0.25">
      <c r="A114">
        <v>54</v>
      </c>
      <c r="B114">
        <v>4436</v>
      </c>
      <c r="C114" t="s">
        <v>312</v>
      </c>
      <c r="D114" t="s">
        <v>313</v>
      </c>
      <c r="E114" t="s">
        <v>27</v>
      </c>
      <c r="F114" t="s">
        <v>314</v>
      </c>
      <c r="G114" t="str">
        <f>"201304004183"</f>
        <v>201304004183</v>
      </c>
      <c r="H114" t="s">
        <v>315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 t="s">
        <v>316</v>
      </c>
    </row>
    <row r="115" spans="1:28" x14ac:dyDescent="0.25">
      <c r="H115" t="s">
        <v>317</v>
      </c>
    </row>
    <row r="116" spans="1:28" x14ac:dyDescent="0.25">
      <c r="A116">
        <v>55</v>
      </c>
      <c r="B116">
        <v>874</v>
      </c>
      <c r="C116" t="s">
        <v>318</v>
      </c>
      <c r="D116" t="s">
        <v>27</v>
      </c>
      <c r="E116" t="s">
        <v>34</v>
      </c>
      <c r="F116" t="s">
        <v>319</v>
      </c>
      <c r="G116" t="str">
        <f>"00238690"</f>
        <v>00238690</v>
      </c>
      <c r="H116" t="s">
        <v>320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24</v>
      </c>
      <c r="AA116">
        <v>408</v>
      </c>
      <c r="AB116" t="s">
        <v>321</v>
      </c>
    </row>
    <row r="117" spans="1:28" x14ac:dyDescent="0.25">
      <c r="H117" t="s">
        <v>322</v>
      </c>
    </row>
    <row r="118" spans="1:28" x14ac:dyDescent="0.25">
      <c r="A118">
        <v>56</v>
      </c>
      <c r="B118">
        <v>939</v>
      </c>
      <c r="C118" t="s">
        <v>323</v>
      </c>
      <c r="D118" t="s">
        <v>324</v>
      </c>
      <c r="E118" t="s">
        <v>20</v>
      </c>
      <c r="F118" t="s">
        <v>325</v>
      </c>
      <c r="G118" t="str">
        <f>"200802001629"</f>
        <v>200802001629</v>
      </c>
      <c r="H118" t="s">
        <v>326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30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327</v>
      </c>
    </row>
    <row r="119" spans="1:28" x14ac:dyDescent="0.25">
      <c r="H119" t="s">
        <v>328</v>
      </c>
    </row>
    <row r="120" spans="1:28" x14ac:dyDescent="0.25">
      <c r="A120">
        <v>57</v>
      </c>
      <c r="B120">
        <v>3360</v>
      </c>
      <c r="C120" t="s">
        <v>329</v>
      </c>
      <c r="D120" t="s">
        <v>119</v>
      </c>
      <c r="E120" t="s">
        <v>330</v>
      </c>
      <c r="F120" t="s">
        <v>331</v>
      </c>
      <c r="G120" t="str">
        <f>"201406005527"</f>
        <v>201406005527</v>
      </c>
      <c r="H120" t="s">
        <v>332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0</v>
      </c>
      <c r="AA120">
        <v>0</v>
      </c>
      <c r="AB120" t="s">
        <v>333</v>
      </c>
    </row>
    <row r="121" spans="1:28" x14ac:dyDescent="0.25">
      <c r="H121" t="s">
        <v>334</v>
      </c>
    </row>
    <row r="122" spans="1:28" x14ac:dyDescent="0.25">
      <c r="A122">
        <v>58</v>
      </c>
      <c r="B122">
        <v>1337</v>
      </c>
      <c r="C122" t="s">
        <v>335</v>
      </c>
      <c r="D122" t="s">
        <v>169</v>
      </c>
      <c r="E122" t="s">
        <v>14</v>
      </c>
      <c r="F122" t="s">
        <v>336</v>
      </c>
      <c r="G122" t="str">
        <f>"201304000792"</f>
        <v>201304000792</v>
      </c>
      <c r="H122" t="s">
        <v>337</v>
      </c>
      <c r="I122">
        <v>150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333</v>
      </c>
    </row>
    <row r="123" spans="1:28" x14ac:dyDescent="0.25">
      <c r="H123" t="s">
        <v>338</v>
      </c>
    </row>
    <row r="124" spans="1:28" x14ac:dyDescent="0.25">
      <c r="A124">
        <v>59</v>
      </c>
      <c r="B124">
        <v>291</v>
      </c>
      <c r="C124" t="s">
        <v>339</v>
      </c>
      <c r="D124" t="s">
        <v>340</v>
      </c>
      <c r="E124" t="s">
        <v>341</v>
      </c>
      <c r="F124" t="s">
        <v>342</v>
      </c>
      <c r="G124" t="str">
        <f>"201303000792"</f>
        <v>201303000792</v>
      </c>
      <c r="H124" t="s">
        <v>343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344</v>
      </c>
    </row>
    <row r="125" spans="1:28" x14ac:dyDescent="0.25">
      <c r="H125" t="s">
        <v>345</v>
      </c>
    </row>
    <row r="126" spans="1:28" x14ac:dyDescent="0.25">
      <c r="A126">
        <v>60</v>
      </c>
      <c r="B126">
        <v>515</v>
      </c>
      <c r="C126" t="s">
        <v>346</v>
      </c>
      <c r="D126" t="s">
        <v>347</v>
      </c>
      <c r="E126" t="s">
        <v>27</v>
      </c>
      <c r="F126" t="s">
        <v>348</v>
      </c>
      <c r="G126" t="str">
        <f>"201303000788"</f>
        <v>201303000788</v>
      </c>
      <c r="H126" t="s">
        <v>36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 t="s">
        <v>349</v>
      </c>
    </row>
    <row r="127" spans="1:28" x14ac:dyDescent="0.25">
      <c r="H127" t="s">
        <v>142</v>
      </c>
    </row>
    <row r="128" spans="1:28" x14ac:dyDescent="0.25">
      <c r="A128">
        <v>61</v>
      </c>
      <c r="B128">
        <v>3697</v>
      </c>
      <c r="C128" t="s">
        <v>350</v>
      </c>
      <c r="D128" t="s">
        <v>351</v>
      </c>
      <c r="E128" t="s">
        <v>352</v>
      </c>
      <c r="F128" t="s">
        <v>353</v>
      </c>
      <c r="G128" t="str">
        <f>"00121090"</f>
        <v>00121090</v>
      </c>
      <c r="H128" t="s">
        <v>164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>
        <v>0</v>
      </c>
      <c r="AB128" t="s">
        <v>354</v>
      </c>
    </row>
    <row r="129" spans="1:28" x14ac:dyDescent="0.25">
      <c r="H129" t="s">
        <v>355</v>
      </c>
    </row>
    <row r="130" spans="1:28" x14ac:dyDescent="0.25">
      <c r="A130">
        <v>62</v>
      </c>
      <c r="B130">
        <v>5217</v>
      </c>
      <c r="C130" t="s">
        <v>356</v>
      </c>
      <c r="D130" t="s">
        <v>57</v>
      </c>
      <c r="E130" t="s">
        <v>14</v>
      </c>
      <c r="F130" t="s">
        <v>357</v>
      </c>
      <c r="G130" t="str">
        <f>"201304004815"</f>
        <v>201304004815</v>
      </c>
      <c r="H130" t="s">
        <v>358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0</v>
      </c>
      <c r="AA130">
        <v>0</v>
      </c>
      <c r="AB130" t="s">
        <v>359</v>
      </c>
    </row>
    <row r="131" spans="1:28" x14ac:dyDescent="0.25">
      <c r="H131" t="s">
        <v>360</v>
      </c>
    </row>
    <row r="132" spans="1:28" x14ac:dyDescent="0.25">
      <c r="A132">
        <v>63</v>
      </c>
      <c r="B132">
        <v>3087</v>
      </c>
      <c r="C132" t="s">
        <v>361</v>
      </c>
      <c r="D132" t="s">
        <v>362</v>
      </c>
      <c r="E132" t="s">
        <v>57</v>
      </c>
      <c r="F132" t="s">
        <v>363</v>
      </c>
      <c r="G132" t="str">
        <f>"00161403"</f>
        <v>00161403</v>
      </c>
      <c r="H132" t="s">
        <v>260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364</v>
      </c>
    </row>
    <row r="133" spans="1:28" x14ac:dyDescent="0.25">
      <c r="H133" t="s">
        <v>365</v>
      </c>
    </row>
    <row r="134" spans="1:28" x14ac:dyDescent="0.25">
      <c r="A134">
        <v>64</v>
      </c>
      <c r="B134">
        <v>2973</v>
      </c>
      <c r="C134" t="s">
        <v>83</v>
      </c>
      <c r="D134" t="s">
        <v>366</v>
      </c>
      <c r="E134" t="s">
        <v>53</v>
      </c>
      <c r="F134" t="s">
        <v>367</v>
      </c>
      <c r="G134" t="str">
        <f>"200801004782"</f>
        <v>200801004782</v>
      </c>
      <c r="H134" t="s">
        <v>66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30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368</v>
      </c>
    </row>
    <row r="135" spans="1:28" x14ac:dyDescent="0.25">
      <c r="H135">
        <v>1048</v>
      </c>
    </row>
    <row r="136" spans="1:28" x14ac:dyDescent="0.25">
      <c r="A136">
        <v>65</v>
      </c>
      <c r="B136">
        <v>4404</v>
      </c>
      <c r="C136" t="s">
        <v>369</v>
      </c>
      <c r="D136" t="s">
        <v>34</v>
      </c>
      <c r="E136" t="s">
        <v>58</v>
      </c>
      <c r="F136" t="s">
        <v>370</v>
      </c>
      <c r="G136" t="str">
        <f>"00240241"</f>
        <v>00240241</v>
      </c>
      <c r="H136" t="s">
        <v>371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372</v>
      </c>
    </row>
    <row r="137" spans="1:28" x14ac:dyDescent="0.25">
      <c r="H137" t="s">
        <v>373</v>
      </c>
    </row>
    <row r="138" spans="1:28" x14ac:dyDescent="0.25">
      <c r="A138">
        <v>66</v>
      </c>
      <c r="B138">
        <v>5012</v>
      </c>
      <c r="C138" t="s">
        <v>374</v>
      </c>
      <c r="D138" t="s">
        <v>375</v>
      </c>
      <c r="E138" t="s">
        <v>34</v>
      </c>
      <c r="F138" t="s">
        <v>376</v>
      </c>
      <c r="G138" t="str">
        <f>"200712002262"</f>
        <v>200712002262</v>
      </c>
      <c r="H138" t="s">
        <v>377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50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378</v>
      </c>
    </row>
    <row r="139" spans="1:28" x14ac:dyDescent="0.25">
      <c r="H139" t="s">
        <v>379</v>
      </c>
    </row>
    <row r="140" spans="1:28" x14ac:dyDescent="0.25">
      <c r="A140">
        <v>67</v>
      </c>
      <c r="B140">
        <v>4585</v>
      </c>
      <c r="C140" t="s">
        <v>380</v>
      </c>
      <c r="D140" t="s">
        <v>131</v>
      </c>
      <c r="E140" t="s">
        <v>341</v>
      </c>
      <c r="F140" t="s">
        <v>381</v>
      </c>
      <c r="G140" t="str">
        <f>"200801005347"</f>
        <v>200801005347</v>
      </c>
      <c r="H140" t="s">
        <v>80</v>
      </c>
      <c r="I140">
        <v>0</v>
      </c>
      <c r="J140">
        <v>0</v>
      </c>
      <c r="K140">
        <v>0</v>
      </c>
      <c r="L140">
        <v>200</v>
      </c>
      <c r="M140">
        <v>30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 t="s">
        <v>382</v>
      </c>
    </row>
    <row r="141" spans="1:28" x14ac:dyDescent="0.25">
      <c r="H141" t="s">
        <v>383</v>
      </c>
    </row>
    <row r="142" spans="1:28" x14ac:dyDescent="0.25">
      <c r="A142">
        <v>68</v>
      </c>
      <c r="B142">
        <v>3815</v>
      </c>
      <c r="C142" t="s">
        <v>384</v>
      </c>
      <c r="D142" t="s">
        <v>132</v>
      </c>
      <c r="E142" t="s">
        <v>57</v>
      </c>
      <c r="F142" t="s">
        <v>385</v>
      </c>
      <c r="G142" t="str">
        <f>"201406016283"</f>
        <v>201406016283</v>
      </c>
      <c r="H142" t="s">
        <v>386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1</v>
      </c>
      <c r="Y142">
        <v>0</v>
      </c>
      <c r="Z142">
        <v>24</v>
      </c>
      <c r="AA142">
        <v>408</v>
      </c>
      <c r="AB142" t="s">
        <v>387</v>
      </c>
    </row>
    <row r="143" spans="1:28" x14ac:dyDescent="0.25">
      <c r="H143" t="s">
        <v>388</v>
      </c>
    </row>
    <row r="144" spans="1:28" x14ac:dyDescent="0.25">
      <c r="A144">
        <v>69</v>
      </c>
      <c r="B144">
        <v>3860</v>
      </c>
      <c r="C144" t="s">
        <v>389</v>
      </c>
      <c r="D144" t="s">
        <v>390</v>
      </c>
      <c r="E144" t="s">
        <v>85</v>
      </c>
      <c r="F144" t="s">
        <v>391</v>
      </c>
      <c r="G144" t="str">
        <f>"201304002271"</f>
        <v>201304002271</v>
      </c>
      <c r="H144" t="s">
        <v>343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392</v>
      </c>
    </row>
    <row r="145" spans="1:28" x14ac:dyDescent="0.25">
      <c r="H145" t="s">
        <v>393</v>
      </c>
    </row>
    <row r="146" spans="1:28" x14ac:dyDescent="0.25">
      <c r="A146">
        <v>70</v>
      </c>
      <c r="B146">
        <v>1296</v>
      </c>
      <c r="C146" t="s">
        <v>394</v>
      </c>
      <c r="D146" t="s">
        <v>78</v>
      </c>
      <c r="E146" t="s">
        <v>169</v>
      </c>
      <c r="F146" t="s">
        <v>395</v>
      </c>
      <c r="G146" t="str">
        <f>"201303000725"</f>
        <v>201303000725</v>
      </c>
      <c r="H146" t="s">
        <v>396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30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 t="s">
        <v>397</v>
      </c>
    </row>
    <row r="147" spans="1:28" x14ac:dyDescent="0.25">
      <c r="H147" t="s">
        <v>398</v>
      </c>
    </row>
    <row r="148" spans="1:28" x14ac:dyDescent="0.25">
      <c r="A148">
        <v>71</v>
      </c>
      <c r="B148">
        <v>3739</v>
      </c>
      <c r="C148" t="s">
        <v>399</v>
      </c>
      <c r="D148" t="s">
        <v>53</v>
      </c>
      <c r="E148" t="s">
        <v>400</v>
      </c>
      <c r="F148" t="s">
        <v>401</v>
      </c>
      <c r="G148" t="str">
        <f>"201304002703"</f>
        <v>201304002703</v>
      </c>
      <c r="H148" t="s">
        <v>402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12</v>
      </c>
      <c r="AA148">
        <v>204</v>
      </c>
      <c r="AB148" t="s">
        <v>403</v>
      </c>
    </row>
    <row r="149" spans="1:28" x14ac:dyDescent="0.25">
      <c r="H149" t="s">
        <v>404</v>
      </c>
    </row>
    <row r="150" spans="1:28" x14ac:dyDescent="0.25">
      <c r="A150">
        <v>72</v>
      </c>
      <c r="B150">
        <v>2582</v>
      </c>
      <c r="C150" t="s">
        <v>405</v>
      </c>
      <c r="D150" t="s">
        <v>406</v>
      </c>
      <c r="E150" t="s">
        <v>14</v>
      </c>
      <c r="F150" t="s">
        <v>407</v>
      </c>
      <c r="G150" t="str">
        <f>"200712006149"</f>
        <v>200712006149</v>
      </c>
      <c r="H150" t="s">
        <v>408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409</v>
      </c>
    </row>
    <row r="151" spans="1:28" x14ac:dyDescent="0.25">
      <c r="H151" t="s">
        <v>410</v>
      </c>
    </row>
    <row r="152" spans="1:28" x14ac:dyDescent="0.25">
      <c r="A152">
        <v>73</v>
      </c>
      <c r="B152">
        <v>292</v>
      </c>
      <c r="C152" t="s">
        <v>411</v>
      </c>
      <c r="D152" t="s">
        <v>53</v>
      </c>
      <c r="E152" t="s">
        <v>412</v>
      </c>
      <c r="F152" t="s">
        <v>413</v>
      </c>
      <c r="G152" t="str">
        <f>"201406011344"</f>
        <v>201406011344</v>
      </c>
      <c r="H152" t="s">
        <v>414</v>
      </c>
      <c r="I152">
        <v>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30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415</v>
      </c>
    </row>
    <row r="153" spans="1:28" x14ac:dyDescent="0.25">
      <c r="H153" t="s">
        <v>416</v>
      </c>
    </row>
    <row r="154" spans="1:28" x14ac:dyDescent="0.25">
      <c r="A154">
        <v>74</v>
      </c>
      <c r="B154">
        <v>1402</v>
      </c>
      <c r="C154" t="s">
        <v>417</v>
      </c>
      <c r="D154" t="s">
        <v>169</v>
      </c>
      <c r="E154" t="s">
        <v>138</v>
      </c>
      <c r="F154" t="s">
        <v>418</v>
      </c>
      <c r="G154" t="str">
        <f>"201410003682"</f>
        <v>201410003682</v>
      </c>
      <c r="H154">
        <v>825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>
        <v>1005</v>
      </c>
    </row>
    <row r="155" spans="1:28" x14ac:dyDescent="0.25">
      <c r="H155" t="s">
        <v>419</v>
      </c>
    </row>
    <row r="156" spans="1:28" x14ac:dyDescent="0.25">
      <c r="A156">
        <v>75</v>
      </c>
      <c r="B156">
        <v>2057</v>
      </c>
      <c r="C156" t="s">
        <v>420</v>
      </c>
      <c r="D156" t="s">
        <v>421</v>
      </c>
      <c r="E156" t="s">
        <v>422</v>
      </c>
      <c r="F156" t="s">
        <v>423</v>
      </c>
      <c r="G156" t="str">
        <f>"201304001862"</f>
        <v>201304001862</v>
      </c>
      <c r="H156" t="s">
        <v>424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 t="s">
        <v>425</v>
      </c>
    </row>
    <row r="157" spans="1:28" x14ac:dyDescent="0.25">
      <c r="H157" t="s">
        <v>426</v>
      </c>
    </row>
    <row r="158" spans="1:28" x14ac:dyDescent="0.25">
      <c r="A158">
        <v>76</v>
      </c>
      <c r="B158">
        <v>3338</v>
      </c>
      <c r="C158" t="s">
        <v>427</v>
      </c>
      <c r="D158" t="s">
        <v>14</v>
      </c>
      <c r="E158" t="s">
        <v>241</v>
      </c>
      <c r="F158" t="s">
        <v>428</v>
      </c>
      <c r="G158" t="str">
        <f>"201304005174"</f>
        <v>201304005174</v>
      </c>
      <c r="H158" t="s">
        <v>358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429</v>
      </c>
    </row>
    <row r="159" spans="1:28" x14ac:dyDescent="0.25">
      <c r="H159" t="s">
        <v>430</v>
      </c>
    </row>
    <row r="160" spans="1:28" x14ac:dyDescent="0.25">
      <c r="A160">
        <v>77</v>
      </c>
      <c r="B160">
        <v>3897</v>
      </c>
      <c r="C160" t="s">
        <v>431</v>
      </c>
      <c r="D160" t="s">
        <v>432</v>
      </c>
      <c r="E160" t="s">
        <v>341</v>
      </c>
      <c r="F160" t="s">
        <v>433</v>
      </c>
      <c r="G160" t="str">
        <f>"200712001622"</f>
        <v>200712001622</v>
      </c>
      <c r="H160">
        <v>715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>
        <v>995</v>
      </c>
    </row>
    <row r="161" spans="1:28" x14ac:dyDescent="0.25">
      <c r="H161" t="s">
        <v>434</v>
      </c>
    </row>
    <row r="162" spans="1:28" x14ac:dyDescent="0.25">
      <c r="A162">
        <v>78</v>
      </c>
      <c r="B162">
        <v>5040</v>
      </c>
      <c r="C162" t="s">
        <v>435</v>
      </c>
      <c r="D162" t="s">
        <v>436</v>
      </c>
      <c r="E162" t="s">
        <v>85</v>
      </c>
      <c r="F162" t="s">
        <v>437</v>
      </c>
      <c r="G162" t="str">
        <f>"201304005069"</f>
        <v>201304005069</v>
      </c>
      <c r="H162" t="s">
        <v>438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439</v>
      </c>
    </row>
    <row r="163" spans="1:28" x14ac:dyDescent="0.25">
      <c r="H163" t="s">
        <v>440</v>
      </c>
    </row>
    <row r="164" spans="1:28" x14ac:dyDescent="0.25">
      <c r="A164">
        <v>79</v>
      </c>
      <c r="B164">
        <v>3430</v>
      </c>
      <c r="C164" t="s">
        <v>441</v>
      </c>
      <c r="D164" t="s">
        <v>91</v>
      </c>
      <c r="E164" t="s">
        <v>169</v>
      </c>
      <c r="F164" t="s">
        <v>442</v>
      </c>
      <c r="G164" t="str">
        <f>"201506001449"</f>
        <v>201506001449</v>
      </c>
      <c r="H164" t="s">
        <v>443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444</v>
      </c>
    </row>
    <row r="165" spans="1:28" x14ac:dyDescent="0.25">
      <c r="H165" t="s">
        <v>445</v>
      </c>
    </row>
    <row r="166" spans="1:28" x14ac:dyDescent="0.25">
      <c r="A166">
        <v>80</v>
      </c>
      <c r="B166">
        <v>503</v>
      </c>
      <c r="C166" t="s">
        <v>446</v>
      </c>
      <c r="D166" t="s">
        <v>447</v>
      </c>
      <c r="E166" t="s">
        <v>169</v>
      </c>
      <c r="F166" t="s">
        <v>448</v>
      </c>
      <c r="G166" t="str">
        <f>"201405000331"</f>
        <v>201405000331</v>
      </c>
      <c r="H166" t="s">
        <v>449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450</v>
      </c>
    </row>
    <row r="167" spans="1:28" x14ac:dyDescent="0.25">
      <c r="H167" t="s">
        <v>451</v>
      </c>
    </row>
    <row r="168" spans="1:28" x14ac:dyDescent="0.25">
      <c r="A168">
        <v>81</v>
      </c>
      <c r="B168">
        <v>1205</v>
      </c>
      <c r="C168" t="s">
        <v>452</v>
      </c>
      <c r="D168" t="s">
        <v>453</v>
      </c>
      <c r="E168" t="s">
        <v>454</v>
      </c>
      <c r="F168" t="s">
        <v>455</v>
      </c>
      <c r="G168" t="str">
        <f>"201406016144"</f>
        <v>201406016144</v>
      </c>
      <c r="H168" t="s">
        <v>456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70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457</v>
      </c>
    </row>
    <row r="169" spans="1:28" x14ac:dyDescent="0.25">
      <c r="H169" t="s">
        <v>458</v>
      </c>
    </row>
    <row r="170" spans="1:28" x14ac:dyDescent="0.25">
      <c r="A170">
        <v>82</v>
      </c>
      <c r="B170">
        <v>916</v>
      </c>
      <c r="C170" t="s">
        <v>459</v>
      </c>
      <c r="D170" t="s">
        <v>324</v>
      </c>
      <c r="E170" t="s">
        <v>15</v>
      </c>
      <c r="F170" t="s">
        <v>460</v>
      </c>
      <c r="G170" t="str">
        <f>"200801005279"</f>
        <v>200801005279</v>
      </c>
      <c r="H170" t="s">
        <v>73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30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461</v>
      </c>
    </row>
    <row r="171" spans="1:28" x14ac:dyDescent="0.25">
      <c r="H171" t="s">
        <v>462</v>
      </c>
    </row>
    <row r="172" spans="1:28" x14ac:dyDescent="0.25">
      <c r="A172">
        <v>83</v>
      </c>
      <c r="B172">
        <v>4681</v>
      </c>
      <c r="C172" t="s">
        <v>463</v>
      </c>
      <c r="D172" t="s">
        <v>464</v>
      </c>
      <c r="E172" t="s">
        <v>14</v>
      </c>
      <c r="F172" t="s">
        <v>465</v>
      </c>
      <c r="G172" t="str">
        <f>"201406004694"</f>
        <v>201406004694</v>
      </c>
      <c r="H172" t="s">
        <v>177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 t="s">
        <v>466</v>
      </c>
    </row>
    <row r="173" spans="1:28" x14ac:dyDescent="0.25">
      <c r="H173">
        <v>1048</v>
      </c>
    </row>
    <row r="174" spans="1:28" x14ac:dyDescent="0.25">
      <c r="A174">
        <v>84</v>
      </c>
      <c r="B174">
        <v>2382</v>
      </c>
      <c r="C174" t="s">
        <v>467</v>
      </c>
      <c r="D174" t="s">
        <v>468</v>
      </c>
      <c r="E174" t="s">
        <v>57</v>
      </c>
      <c r="F174" t="s">
        <v>469</v>
      </c>
      <c r="G174" t="str">
        <f>"00359076"</f>
        <v>00359076</v>
      </c>
      <c r="H174" t="s">
        <v>66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470</v>
      </c>
    </row>
    <row r="175" spans="1:28" x14ac:dyDescent="0.25">
      <c r="H175" t="s">
        <v>471</v>
      </c>
    </row>
    <row r="176" spans="1:28" x14ac:dyDescent="0.25">
      <c r="A176">
        <v>85</v>
      </c>
      <c r="B176">
        <v>100</v>
      </c>
      <c r="C176" t="s">
        <v>472</v>
      </c>
      <c r="D176" t="s">
        <v>432</v>
      </c>
      <c r="E176" t="s">
        <v>191</v>
      </c>
      <c r="F176" t="s">
        <v>473</v>
      </c>
      <c r="G176" t="str">
        <f>"200810000074"</f>
        <v>200810000074</v>
      </c>
      <c r="H176" t="s">
        <v>177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>
        <v>0</v>
      </c>
      <c r="AB176" t="s">
        <v>474</v>
      </c>
    </row>
    <row r="177" spans="1:28" x14ac:dyDescent="0.25">
      <c r="H177" t="s">
        <v>475</v>
      </c>
    </row>
    <row r="178" spans="1:28" x14ac:dyDescent="0.25">
      <c r="A178">
        <v>86</v>
      </c>
      <c r="B178">
        <v>2713</v>
      </c>
      <c r="C178" t="s">
        <v>476</v>
      </c>
      <c r="D178" t="s">
        <v>432</v>
      </c>
      <c r="E178" t="s">
        <v>27</v>
      </c>
      <c r="F178" t="s">
        <v>477</v>
      </c>
      <c r="G178" t="str">
        <f>"201402004117"</f>
        <v>201402004117</v>
      </c>
      <c r="H178" t="s">
        <v>478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 t="s">
        <v>479</v>
      </c>
    </row>
    <row r="179" spans="1:28" x14ac:dyDescent="0.25">
      <c r="H179" t="s">
        <v>480</v>
      </c>
    </row>
    <row r="180" spans="1:28" x14ac:dyDescent="0.25">
      <c r="A180">
        <v>87</v>
      </c>
      <c r="B180">
        <v>2416</v>
      </c>
      <c r="C180" t="s">
        <v>481</v>
      </c>
      <c r="D180" t="s">
        <v>185</v>
      </c>
      <c r="E180" t="s">
        <v>34</v>
      </c>
      <c r="F180" t="s">
        <v>482</v>
      </c>
      <c r="G180" t="str">
        <f>"200802004059"</f>
        <v>200802004059</v>
      </c>
      <c r="H180" t="s">
        <v>483</v>
      </c>
      <c r="I180">
        <v>0</v>
      </c>
      <c r="J180">
        <v>0</v>
      </c>
      <c r="K180">
        <v>0</v>
      </c>
      <c r="L180">
        <v>200</v>
      </c>
      <c r="M180">
        <v>30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484</v>
      </c>
    </row>
    <row r="181" spans="1:28" x14ac:dyDescent="0.25">
      <c r="H181" t="s">
        <v>485</v>
      </c>
    </row>
    <row r="182" spans="1:28" x14ac:dyDescent="0.25">
      <c r="A182">
        <v>88</v>
      </c>
      <c r="B182">
        <v>661</v>
      </c>
      <c r="C182" t="s">
        <v>486</v>
      </c>
      <c r="D182" t="s">
        <v>169</v>
      </c>
      <c r="E182" t="s">
        <v>487</v>
      </c>
      <c r="F182" t="s">
        <v>488</v>
      </c>
      <c r="G182" t="str">
        <f>"00195392"</f>
        <v>00195392</v>
      </c>
      <c r="H182" t="s">
        <v>414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50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489</v>
      </c>
    </row>
    <row r="183" spans="1:28" x14ac:dyDescent="0.25">
      <c r="H183" t="s">
        <v>490</v>
      </c>
    </row>
    <row r="184" spans="1:28" x14ac:dyDescent="0.25">
      <c r="A184">
        <v>89</v>
      </c>
      <c r="B184">
        <v>1815</v>
      </c>
      <c r="C184" t="s">
        <v>113</v>
      </c>
      <c r="D184" t="s">
        <v>453</v>
      </c>
      <c r="E184" t="s">
        <v>491</v>
      </c>
      <c r="F184" t="s">
        <v>492</v>
      </c>
      <c r="G184" t="str">
        <f>"201201000129"</f>
        <v>201201000129</v>
      </c>
      <c r="H184" t="s">
        <v>493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50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494</v>
      </c>
    </row>
    <row r="185" spans="1:28" x14ac:dyDescent="0.25">
      <c r="H185" t="s">
        <v>495</v>
      </c>
    </row>
    <row r="186" spans="1:28" x14ac:dyDescent="0.25">
      <c r="A186">
        <v>90</v>
      </c>
      <c r="B186">
        <v>2205</v>
      </c>
      <c r="C186" t="s">
        <v>496</v>
      </c>
      <c r="D186" t="s">
        <v>91</v>
      </c>
      <c r="E186" t="s">
        <v>27</v>
      </c>
      <c r="F186" t="s">
        <v>497</v>
      </c>
      <c r="G186" t="str">
        <f>"201406014233"</f>
        <v>201406014233</v>
      </c>
      <c r="H186">
        <v>627</v>
      </c>
      <c r="I186">
        <v>0</v>
      </c>
      <c r="J186">
        <v>0</v>
      </c>
      <c r="K186">
        <v>0</v>
      </c>
      <c r="L186">
        <v>260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>
        <v>957</v>
      </c>
    </row>
    <row r="187" spans="1:28" x14ac:dyDescent="0.25">
      <c r="H187" t="s">
        <v>498</v>
      </c>
    </row>
    <row r="188" spans="1:28" x14ac:dyDescent="0.25">
      <c r="A188">
        <v>91</v>
      </c>
      <c r="B188">
        <v>126</v>
      </c>
      <c r="C188" t="s">
        <v>499</v>
      </c>
      <c r="D188" t="s">
        <v>64</v>
      </c>
      <c r="E188" t="s">
        <v>57</v>
      </c>
      <c r="F188" t="s">
        <v>500</v>
      </c>
      <c r="G188" t="str">
        <f>"201511014684"</f>
        <v>201511014684</v>
      </c>
      <c r="H188" t="s">
        <v>73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 t="s">
        <v>501</v>
      </c>
    </row>
    <row r="189" spans="1:28" x14ac:dyDescent="0.25">
      <c r="H189" t="s">
        <v>502</v>
      </c>
    </row>
    <row r="190" spans="1:28" x14ac:dyDescent="0.25">
      <c r="A190">
        <v>92</v>
      </c>
      <c r="B190">
        <v>1157</v>
      </c>
      <c r="C190" t="s">
        <v>503</v>
      </c>
      <c r="D190" t="s">
        <v>169</v>
      </c>
      <c r="E190" t="s">
        <v>57</v>
      </c>
      <c r="F190" t="s">
        <v>504</v>
      </c>
      <c r="G190" t="str">
        <f>"201405000794"</f>
        <v>201405000794</v>
      </c>
      <c r="H190" t="s">
        <v>103</v>
      </c>
      <c r="I190">
        <v>0</v>
      </c>
      <c r="J190">
        <v>0</v>
      </c>
      <c r="K190">
        <v>0</v>
      </c>
      <c r="L190">
        <v>200</v>
      </c>
      <c r="M190">
        <v>30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505</v>
      </c>
    </row>
    <row r="191" spans="1:28" x14ac:dyDescent="0.25">
      <c r="H191" t="s">
        <v>506</v>
      </c>
    </row>
    <row r="192" spans="1:28" x14ac:dyDescent="0.25">
      <c r="A192">
        <v>93</v>
      </c>
      <c r="B192">
        <v>3917</v>
      </c>
      <c r="C192" t="s">
        <v>507</v>
      </c>
      <c r="D192" t="s">
        <v>508</v>
      </c>
      <c r="E192" t="s">
        <v>509</v>
      </c>
      <c r="F192" t="s">
        <v>510</v>
      </c>
      <c r="G192" t="str">
        <f>"201304000950"</f>
        <v>201304000950</v>
      </c>
      <c r="H192" t="s">
        <v>140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30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511</v>
      </c>
    </row>
    <row r="193" spans="1:28" x14ac:dyDescent="0.25">
      <c r="H193" t="s">
        <v>512</v>
      </c>
    </row>
    <row r="194" spans="1:28" x14ac:dyDescent="0.25">
      <c r="A194">
        <v>94</v>
      </c>
      <c r="B194">
        <v>430</v>
      </c>
      <c r="C194" t="s">
        <v>513</v>
      </c>
      <c r="D194" t="s">
        <v>514</v>
      </c>
      <c r="E194" t="s">
        <v>515</v>
      </c>
      <c r="F194" t="s">
        <v>516</v>
      </c>
      <c r="G194" t="str">
        <f>"201409002085"</f>
        <v>201409002085</v>
      </c>
      <c r="H194" t="s">
        <v>140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30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511</v>
      </c>
    </row>
    <row r="195" spans="1:28" x14ac:dyDescent="0.25">
      <c r="H195" t="s">
        <v>517</v>
      </c>
    </row>
    <row r="196" spans="1:28" x14ac:dyDescent="0.25">
      <c r="A196">
        <v>95</v>
      </c>
      <c r="B196">
        <v>1382</v>
      </c>
      <c r="C196" t="s">
        <v>518</v>
      </c>
      <c r="D196" t="s">
        <v>237</v>
      </c>
      <c r="E196" t="s">
        <v>53</v>
      </c>
      <c r="F196" t="s">
        <v>519</v>
      </c>
      <c r="G196" t="str">
        <f>"00012887"</f>
        <v>00012887</v>
      </c>
      <c r="H196" t="s">
        <v>520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30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521</v>
      </c>
    </row>
    <row r="197" spans="1:28" x14ac:dyDescent="0.25">
      <c r="H197" t="s">
        <v>522</v>
      </c>
    </row>
    <row r="198" spans="1:28" x14ac:dyDescent="0.25">
      <c r="A198">
        <v>96</v>
      </c>
      <c r="B198">
        <v>3720</v>
      </c>
      <c r="C198" t="s">
        <v>523</v>
      </c>
      <c r="D198" t="s">
        <v>131</v>
      </c>
      <c r="E198" t="s">
        <v>34</v>
      </c>
      <c r="F198" t="s">
        <v>524</v>
      </c>
      <c r="G198" t="str">
        <f>"200802006518"</f>
        <v>200802006518</v>
      </c>
      <c r="H198" t="s">
        <v>284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13</v>
      </c>
      <c r="AA198">
        <v>221</v>
      </c>
      <c r="AB198" t="s">
        <v>521</v>
      </c>
    </row>
    <row r="199" spans="1:28" x14ac:dyDescent="0.25">
      <c r="H199" t="s">
        <v>525</v>
      </c>
    </row>
    <row r="200" spans="1:28" x14ac:dyDescent="0.25">
      <c r="A200">
        <v>97</v>
      </c>
      <c r="B200">
        <v>1871</v>
      </c>
      <c r="C200" t="s">
        <v>526</v>
      </c>
      <c r="D200" t="s">
        <v>527</v>
      </c>
      <c r="E200" t="s">
        <v>53</v>
      </c>
      <c r="F200" t="s">
        <v>528</v>
      </c>
      <c r="G200" t="str">
        <f>"201506003277"</f>
        <v>201506003277</v>
      </c>
      <c r="H200">
        <v>715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>
        <v>945</v>
      </c>
    </row>
    <row r="201" spans="1:28" x14ac:dyDescent="0.25">
      <c r="H201" t="s">
        <v>529</v>
      </c>
    </row>
    <row r="202" spans="1:28" x14ac:dyDescent="0.25">
      <c r="A202">
        <v>98</v>
      </c>
      <c r="B202">
        <v>1026</v>
      </c>
      <c r="C202" t="s">
        <v>530</v>
      </c>
      <c r="D202" t="s">
        <v>119</v>
      </c>
      <c r="E202" t="s">
        <v>15</v>
      </c>
      <c r="F202" t="s">
        <v>531</v>
      </c>
      <c r="G202" t="str">
        <f>"00108116"</f>
        <v>00108116</v>
      </c>
      <c r="H202">
        <v>770</v>
      </c>
      <c r="I202">
        <v>0</v>
      </c>
      <c r="J202">
        <v>0</v>
      </c>
      <c r="K202">
        <v>0</v>
      </c>
      <c r="L202">
        <v>0</v>
      </c>
      <c r="M202">
        <v>100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>
        <v>940</v>
      </c>
    </row>
    <row r="203" spans="1:28" x14ac:dyDescent="0.25">
      <c r="H203" t="s">
        <v>532</v>
      </c>
    </row>
    <row r="204" spans="1:28" x14ac:dyDescent="0.25">
      <c r="A204">
        <v>99</v>
      </c>
      <c r="B204">
        <v>4907</v>
      </c>
      <c r="C204" t="s">
        <v>533</v>
      </c>
      <c r="D204" t="s">
        <v>14</v>
      </c>
      <c r="E204" t="s">
        <v>341</v>
      </c>
      <c r="F204" t="s">
        <v>534</v>
      </c>
      <c r="G204" t="str">
        <f>"00222420"</f>
        <v>00222420</v>
      </c>
      <c r="H204" t="s">
        <v>535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30</v>
      </c>
      <c r="U204">
        <v>0</v>
      </c>
      <c r="V204">
        <v>0</v>
      </c>
      <c r="X204">
        <v>0</v>
      </c>
      <c r="Y204">
        <v>0</v>
      </c>
      <c r="Z204">
        <v>7</v>
      </c>
      <c r="AA204">
        <v>119</v>
      </c>
      <c r="AB204" t="s">
        <v>536</v>
      </c>
    </row>
    <row r="205" spans="1:28" x14ac:dyDescent="0.25">
      <c r="H205" t="s">
        <v>537</v>
      </c>
    </row>
    <row r="206" spans="1:28" x14ac:dyDescent="0.25">
      <c r="A206">
        <v>100</v>
      </c>
      <c r="B206">
        <v>534</v>
      </c>
      <c r="C206" t="s">
        <v>538</v>
      </c>
      <c r="D206" t="s">
        <v>539</v>
      </c>
      <c r="E206" t="s">
        <v>14</v>
      </c>
      <c r="F206" t="s">
        <v>540</v>
      </c>
      <c r="G206" t="str">
        <f>"00018440"</f>
        <v>00018440</v>
      </c>
      <c r="H206" t="s">
        <v>541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542</v>
      </c>
    </row>
    <row r="207" spans="1:28" x14ac:dyDescent="0.25">
      <c r="H207" t="s">
        <v>543</v>
      </c>
    </row>
    <row r="208" spans="1:28" x14ac:dyDescent="0.25">
      <c r="A208">
        <v>101</v>
      </c>
      <c r="B208">
        <v>264</v>
      </c>
      <c r="C208" t="s">
        <v>544</v>
      </c>
      <c r="D208" t="s">
        <v>545</v>
      </c>
      <c r="E208" t="s">
        <v>19</v>
      </c>
      <c r="F208" t="s">
        <v>546</v>
      </c>
      <c r="G208" t="str">
        <f>"200801001705"</f>
        <v>200801001705</v>
      </c>
      <c r="H208">
        <v>638</v>
      </c>
      <c r="I208">
        <v>0</v>
      </c>
      <c r="J208">
        <v>0</v>
      </c>
      <c r="K208">
        <v>0</v>
      </c>
      <c r="L208">
        <v>260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>
        <v>928</v>
      </c>
    </row>
    <row r="209" spans="1:28" x14ac:dyDescent="0.25">
      <c r="H209" t="s">
        <v>547</v>
      </c>
    </row>
    <row r="210" spans="1:28" x14ac:dyDescent="0.25">
      <c r="A210">
        <v>102</v>
      </c>
      <c r="B210">
        <v>1078</v>
      </c>
      <c r="C210" t="s">
        <v>548</v>
      </c>
      <c r="D210" t="s">
        <v>33</v>
      </c>
      <c r="E210" t="s">
        <v>27</v>
      </c>
      <c r="F210" t="s">
        <v>549</v>
      </c>
      <c r="G210" t="str">
        <f>"201405000871"</f>
        <v>201405000871</v>
      </c>
      <c r="H210" t="s">
        <v>550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551</v>
      </c>
    </row>
    <row r="211" spans="1:28" x14ac:dyDescent="0.25">
      <c r="H211" t="s">
        <v>552</v>
      </c>
    </row>
    <row r="212" spans="1:28" x14ac:dyDescent="0.25">
      <c r="A212">
        <v>103</v>
      </c>
      <c r="B212">
        <v>187</v>
      </c>
      <c r="C212" t="s">
        <v>553</v>
      </c>
      <c r="D212" t="s">
        <v>191</v>
      </c>
      <c r="E212" t="s">
        <v>14</v>
      </c>
      <c r="F212" t="s">
        <v>554</v>
      </c>
      <c r="G212" t="str">
        <f>"201410005486"</f>
        <v>201410005486</v>
      </c>
      <c r="H212" t="s">
        <v>555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50</v>
      </c>
      <c r="O212">
        <v>30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 t="s">
        <v>556</v>
      </c>
    </row>
    <row r="213" spans="1:28" x14ac:dyDescent="0.25">
      <c r="H213">
        <v>1048</v>
      </c>
    </row>
    <row r="214" spans="1:28" x14ac:dyDescent="0.25">
      <c r="A214">
        <v>104</v>
      </c>
      <c r="B214">
        <v>3877</v>
      </c>
      <c r="C214" t="s">
        <v>557</v>
      </c>
      <c r="D214" t="s">
        <v>34</v>
      </c>
      <c r="E214" t="s">
        <v>27</v>
      </c>
      <c r="F214" t="s">
        <v>558</v>
      </c>
      <c r="G214" t="str">
        <f>"00136851"</f>
        <v>00136851</v>
      </c>
      <c r="H214">
        <v>847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>
        <v>917</v>
      </c>
    </row>
    <row r="215" spans="1:28" x14ac:dyDescent="0.25">
      <c r="H215" t="s">
        <v>559</v>
      </c>
    </row>
    <row r="216" spans="1:28" x14ac:dyDescent="0.25">
      <c r="A216">
        <v>105</v>
      </c>
      <c r="B216">
        <v>3853</v>
      </c>
      <c r="C216" t="s">
        <v>560</v>
      </c>
      <c r="D216" t="s">
        <v>561</v>
      </c>
      <c r="E216" t="s">
        <v>14</v>
      </c>
      <c r="F216" t="s">
        <v>562</v>
      </c>
      <c r="G216" t="str">
        <f>"201406013640"</f>
        <v>201406013640</v>
      </c>
      <c r="H216" t="s">
        <v>563</v>
      </c>
      <c r="I216">
        <v>0</v>
      </c>
      <c r="J216">
        <v>0</v>
      </c>
      <c r="K216">
        <v>0</v>
      </c>
      <c r="L216">
        <v>0</v>
      </c>
      <c r="M216">
        <v>100</v>
      </c>
      <c r="N216">
        <v>70</v>
      </c>
      <c r="O216">
        <v>0</v>
      </c>
      <c r="P216">
        <v>0</v>
      </c>
      <c r="Q216">
        <v>30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 t="s">
        <v>564</v>
      </c>
    </row>
    <row r="217" spans="1:28" x14ac:dyDescent="0.25">
      <c r="H217" t="s">
        <v>565</v>
      </c>
    </row>
    <row r="218" spans="1:28" x14ac:dyDescent="0.25">
      <c r="A218">
        <v>106</v>
      </c>
      <c r="B218">
        <v>2567</v>
      </c>
      <c r="C218" t="s">
        <v>566</v>
      </c>
      <c r="D218" t="s">
        <v>34</v>
      </c>
      <c r="E218" t="s">
        <v>567</v>
      </c>
      <c r="F218" t="s">
        <v>568</v>
      </c>
      <c r="G218" t="str">
        <f>"201404000110"</f>
        <v>201404000110</v>
      </c>
      <c r="H218" t="s">
        <v>569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570</v>
      </c>
    </row>
    <row r="219" spans="1:28" x14ac:dyDescent="0.25">
      <c r="H219" t="s">
        <v>571</v>
      </c>
    </row>
    <row r="220" spans="1:28" x14ac:dyDescent="0.25">
      <c r="A220">
        <v>107</v>
      </c>
      <c r="B220">
        <v>4687</v>
      </c>
      <c r="C220" t="s">
        <v>572</v>
      </c>
      <c r="D220" t="s">
        <v>180</v>
      </c>
      <c r="E220" t="s">
        <v>27</v>
      </c>
      <c r="F220" t="s">
        <v>573</v>
      </c>
      <c r="G220" t="str">
        <f>"00360645"</f>
        <v>00360645</v>
      </c>
      <c r="H220">
        <v>660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50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>
        <v>910</v>
      </c>
    </row>
    <row r="221" spans="1:28" x14ac:dyDescent="0.25">
      <c r="H221" t="s">
        <v>574</v>
      </c>
    </row>
    <row r="222" spans="1:28" x14ac:dyDescent="0.25">
      <c r="A222">
        <v>108</v>
      </c>
      <c r="B222">
        <v>1037</v>
      </c>
      <c r="C222" t="s">
        <v>575</v>
      </c>
      <c r="D222" t="s">
        <v>447</v>
      </c>
      <c r="E222" t="s">
        <v>515</v>
      </c>
      <c r="F222" t="s">
        <v>576</v>
      </c>
      <c r="G222" t="str">
        <f>"200712005737"</f>
        <v>200712005737</v>
      </c>
      <c r="H222" t="s">
        <v>577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 t="s">
        <v>578</v>
      </c>
    </row>
    <row r="223" spans="1:28" x14ac:dyDescent="0.25">
      <c r="H223">
        <v>1048</v>
      </c>
    </row>
    <row r="224" spans="1:28" x14ac:dyDescent="0.25">
      <c r="A224">
        <v>109</v>
      </c>
      <c r="B224">
        <v>4527</v>
      </c>
      <c r="C224" t="s">
        <v>579</v>
      </c>
      <c r="D224" t="s">
        <v>580</v>
      </c>
      <c r="E224" t="s">
        <v>581</v>
      </c>
      <c r="F224" t="s">
        <v>582</v>
      </c>
      <c r="G224" t="str">
        <f>"200806000183"</f>
        <v>200806000183</v>
      </c>
      <c r="H224">
        <v>627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30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>
        <v>907</v>
      </c>
    </row>
    <row r="225" spans="1:28" x14ac:dyDescent="0.25">
      <c r="H225" t="s">
        <v>338</v>
      </c>
    </row>
    <row r="226" spans="1:28" x14ac:dyDescent="0.25">
      <c r="A226">
        <v>110</v>
      </c>
      <c r="B226">
        <v>3211</v>
      </c>
      <c r="C226" t="s">
        <v>583</v>
      </c>
      <c r="D226" t="s">
        <v>91</v>
      </c>
      <c r="E226" t="s">
        <v>584</v>
      </c>
      <c r="F226" t="s">
        <v>585</v>
      </c>
      <c r="G226" t="str">
        <f>"00342212"</f>
        <v>00342212</v>
      </c>
      <c r="H226" t="s">
        <v>271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70</v>
      </c>
      <c r="O226">
        <v>0</v>
      </c>
      <c r="P226">
        <v>0</v>
      </c>
      <c r="Q226">
        <v>30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586</v>
      </c>
    </row>
    <row r="227" spans="1:28" x14ac:dyDescent="0.25">
      <c r="H227" t="s">
        <v>587</v>
      </c>
    </row>
    <row r="228" spans="1:28" x14ac:dyDescent="0.25">
      <c r="A228">
        <v>111</v>
      </c>
      <c r="B228">
        <v>4186</v>
      </c>
      <c r="C228" t="s">
        <v>588</v>
      </c>
      <c r="D228" t="s">
        <v>119</v>
      </c>
      <c r="E228" t="s">
        <v>34</v>
      </c>
      <c r="F228" t="s">
        <v>589</v>
      </c>
      <c r="G228" t="str">
        <f>"00156017"</f>
        <v>00156017</v>
      </c>
      <c r="H228" t="s">
        <v>590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30</v>
      </c>
      <c r="P228">
        <v>50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591</v>
      </c>
    </row>
    <row r="229" spans="1:28" x14ac:dyDescent="0.25">
      <c r="H229" t="s">
        <v>592</v>
      </c>
    </row>
    <row r="230" spans="1:28" x14ac:dyDescent="0.25">
      <c r="A230">
        <v>112</v>
      </c>
      <c r="B230">
        <v>4940</v>
      </c>
      <c r="C230" t="s">
        <v>593</v>
      </c>
      <c r="D230" t="s">
        <v>508</v>
      </c>
      <c r="E230" t="s">
        <v>19</v>
      </c>
      <c r="F230" t="s">
        <v>594</v>
      </c>
      <c r="G230" t="str">
        <f>"00315968"</f>
        <v>00315968</v>
      </c>
      <c r="H230" t="s">
        <v>595</v>
      </c>
      <c r="I230">
        <v>0</v>
      </c>
      <c r="J230">
        <v>0</v>
      </c>
      <c r="K230">
        <v>0</v>
      </c>
      <c r="L230">
        <v>0</v>
      </c>
      <c r="M230">
        <v>100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596</v>
      </c>
    </row>
    <row r="231" spans="1:28" x14ac:dyDescent="0.25">
      <c r="H231" t="s">
        <v>597</v>
      </c>
    </row>
    <row r="232" spans="1:28" x14ac:dyDescent="0.25">
      <c r="A232">
        <v>113</v>
      </c>
      <c r="B232">
        <v>1591</v>
      </c>
      <c r="C232" t="s">
        <v>598</v>
      </c>
      <c r="D232" t="s">
        <v>33</v>
      </c>
      <c r="E232" t="s">
        <v>515</v>
      </c>
      <c r="F232" t="s">
        <v>599</v>
      </c>
      <c r="G232" t="str">
        <f>"201506002116"</f>
        <v>201506002116</v>
      </c>
      <c r="H232" t="s">
        <v>600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30</v>
      </c>
      <c r="O232">
        <v>70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601</v>
      </c>
    </row>
    <row r="233" spans="1:28" x14ac:dyDescent="0.25">
      <c r="H233" t="s">
        <v>602</v>
      </c>
    </row>
    <row r="234" spans="1:28" x14ac:dyDescent="0.25">
      <c r="A234">
        <v>114</v>
      </c>
      <c r="B234">
        <v>5269</v>
      </c>
      <c r="C234" t="s">
        <v>603</v>
      </c>
      <c r="D234" t="s">
        <v>604</v>
      </c>
      <c r="E234" t="s">
        <v>19</v>
      </c>
      <c r="F234" t="s">
        <v>605</v>
      </c>
      <c r="G234" t="str">
        <f>"00356730"</f>
        <v>00356730</v>
      </c>
      <c r="H234" t="s">
        <v>606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607</v>
      </c>
    </row>
    <row r="235" spans="1:28" x14ac:dyDescent="0.25">
      <c r="H235" t="s">
        <v>608</v>
      </c>
    </row>
    <row r="236" spans="1:28" x14ac:dyDescent="0.25">
      <c r="A236">
        <v>115</v>
      </c>
      <c r="B236">
        <v>3892</v>
      </c>
      <c r="C236" t="s">
        <v>609</v>
      </c>
      <c r="D236" t="s">
        <v>610</v>
      </c>
      <c r="E236" t="s">
        <v>53</v>
      </c>
      <c r="F236" t="s">
        <v>611</v>
      </c>
      <c r="G236" t="str">
        <f>"201506003774"</f>
        <v>201506003774</v>
      </c>
      <c r="H236">
        <v>770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30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>
        <v>870</v>
      </c>
    </row>
    <row r="237" spans="1:28" x14ac:dyDescent="0.25">
      <c r="H237" t="s">
        <v>612</v>
      </c>
    </row>
    <row r="238" spans="1:28" x14ac:dyDescent="0.25">
      <c r="A238">
        <v>116</v>
      </c>
      <c r="B238">
        <v>2719</v>
      </c>
      <c r="C238" t="s">
        <v>613</v>
      </c>
      <c r="D238" t="s">
        <v>131</v>
      </c>
      <c r="E238" t="s">
        <v>15</v>
      </c>
      <c r="F238" t="s">
        <v>614</v>
      </c>
      <c r="G238" t="str">
        <f>"201304003739"</f>
        <v>201304003739</v>
      </c>
      <c r="H238" t="s">
        <v>595</v>
      </c>
      <c r="I238">
        <v>0</v>
      </c>
      <c r="J238">
        <v>0</v>
      </c>
      <c r="K238">
        <v>0</v>
      </c>
      <c r="L238">
        <v>0</v>
      </c>
      <c r="M238">
        <v>100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615</v>
      </c>
    </row>
    <row r="239" spans="1:28" x14ac:dyDescent="0.25">
      <c r="H239" t="s">
        <v>616</v>
      </c>
    </row>
    <row r="240" spans="1:28" x14ac:dyDescent="0.25">
      <c r="A240">
        <v>117</v>
      </c>
      <c r="B240">
        <v>2490</v>
      </c>
      <c r="C240" t="s">
        <v>617</v>
      </c>
      <c r="D240" t="s">
        <v>53</v>
      </c>
      <c r="E240" t="s">
        <v>196</v>
      </c>
      <c r="F240" t="s">
        <v>618</v>
      </c>
      <c r="G240" t="str">
        <f>"200801010295"</f>
        <v>200801010295</v>
      </c>
      <c r="H240" t="s">
        <v>619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620</v>
      </c>
    </row>
    <row r="241" spans="1:28" x14ac:dyDescent="0.25">
      <c r="H241" t="s">
        <v>621</v>
      </c>
    </row>
    <row r="242" spans="1:28" x14ac:dyDescent="0.25">
      <c r="A242">
        <v>118</v>
      </c>
      <c r="B242">
        <v>4998</v>
      </c>
      <c r="C242" t="s">
        <v>622</v>
      </c>
      <c r="D242" t="s">
        <v>366</v>
      </c>
      <c r="E242" t="s">
        <v>341</v>
      </c>
      <c r="F242" t="s">
        <v>623</v>
      </c>
      <c r="G242" t="str">
        <f>"00240099"</f>
        <v>00240099</v>
      </c>
      <c r="H242" t="s">
        <v>624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70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625</v>
      </c>
    </row>
    <row r="243" spans="1:28" x14ac:dyDescent="0.25">
      <c r="H243" t="s">
        <v>626</v>
      </c>
    </row>
    <row r="244" spans="1:28" x14ac:dyDescent="0.25">
      <c r="A244">
        <v>119</v>
      </c>
      <c r="B244">
        <v>99</v>
      </c>
      <c r="C244" t="s">
        <v>627</v>
      </c>
      <c r="D244" t="s">
        <v>196</v>
      </c>
      <c r="E244" t="s">
        <v>628</v>
      </c>
      <c r="F244" t="s">
        <v>629</v>
      </c>
      <c r="G244" t="str">
        <f>"201304002687"</f>
        <v>201304002687</v>
      </c>
      <c r="H244" t="s">
        <v>630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631</v>
      </c>
    </row>
    <row r="245" spans="1:28" x14ac:dyDescent="0.25">
      <c r="H245" t="s">
        <v>632</v>
      </c>
    </row>
    <row r="246" spans="1:28" x14ac:dyDescent="0.25">
      <c r="A246">
        <v>120</v>
      </c>
      <c r="B246">
        <v>5147</v>
      </c>
      <c r="C246" t="s">
        <v>633</v>
      </c>
      <c r="D246" t="s">
        <v>634</v>
      </c>
      <c r="E246" t="s">
        <v>15</v>
      </c>
      <c r="F246" t="s">
        <v>635</v>
      </c>
      <c r="G246" t="str">
        <f>"201304001567"</f>
        <v>201304001567</v>
      </c>
      <c r="H246" t="s">
        <v>636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637</v>
      </c>
    </row>
    <row r="247" spans="1:28" x14ac:dyDescent="0.25">
      <c r="H247" t="s">
        <v>638</v>
      </c>
    </row>
    <row r="248" spans="1:28" x14ac:dyDescent="0.25">
      <c r="A248">
        <v>121</v>
      </c>
      <c r="B248">
        <v>2798</v>
      </c>
      <c r="C248" t="s">
        <v>639</v>
      </c>
      <c r="D248" t="s">
        <v>640</v>
      </c>
      <c r="E248" t="s">
        <v>53</v>
      </c>
      <c r="F248" t="s">
        <v>641</v>
      </c>
      <c r="G248" t="str">
        <f>"200805001240"</f>
        <v>200805001240</v>
      </c>
      <c r="H248" t="s">
        <v>36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642</v>
      </c>
    </row>
    <row r="249" spans="1:28" x14ac:dyDescent="0.25">
      <c r="H249" t="s">
        <v>643</v>
      </c>
    </row>
    <row r="250" spans="1:28" x14ac:dyDescent="0.25">
      <c r="A250">
        <v>122</v>
      </c>
      <c r="B250">
        <v>3150</v>
      </c>
      <c r="C250" t="s">
        <v>644</v>
      </c>
      <c r="D250" t="s">
        <v>144</v>
      </c>
      <c r="E250" t="s">
        <v>645</v>
      </c>
      <c r="F250" t="s">
        <v>646</v>
      </c>
      <c r="G250" t="str">
        <f>"201004000136"</f>
        <v>201004000136</v>
      </c>
      <c r="H250" t="s">
        <v>266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 t="s">
        <v>647</v>
      </c>
    </row>
    <row r="251" spans="1:28" x14ac:dyDescent="0.25">
      <c r="H251" t="s">
        <v>648</v>
      </c>
    </row>
    <row r="252" spans="1:28" x14ac:dyDescent="0.25">
      <c r="A252">
        <v>123</v>
      </c>
      <c r="B252">
        <v>3638</v>
      </c>
      <c r="C252" t="s">
        <v>649</v>
      </c>
      <c r="D252" t="s">
        <v>52</v>
      </c>
      <c r="E252" t="s">
        <v>169</v>
      </c>
      <c r="F252" t="s">
        <v>650</v>
      </c>
      <c r="G252" t="str">
        <f>"201504002937"</f>
        <v>201504002937</v>
      </c>
      <c r="H252" t="s">
        <v>386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 t="s">
        <v>651</v>
      </c>
    </row>
    <row r="253" spans="1:28" x14ac:dyDescent="0.25">
      <c r="H253" t="s">
        <v>652</v>
      </c>
    </row>
    <row r="254" spans="1:28" x14ac:dyDescent="0.25">
      <c r="A254">
        <v>124</v>
      </c>
      <c r="B254">
        <v>85</v>
      </c>
      <c r="C254" t="s">
        <v>653</v>
      </c>
      <c r="D254" t="s">
        <v>654</v>
      </c>
      <c r="E254" t="s">
        <v>53</v>
      </c>
      <c r="F254" t="s">
        <v>655</v>
      </c>
      <c r="G254" t="str">
        <f>"00198980"</f>
        <v>00198980</v>
      </c>
      <c r="H254" t="s">
        <v>590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>
        <v>0</v>
      </c>
      <c r="AB254" t="s">
        <v>656</v>
      </c>
    </row>
    <row r="255" spans="1:28" x14ac:dyDescent="0.25">
      <c r="H255">
        <v>1048</v>
      </c>
    </row>
    <row r="256" spans="1:28" x14ac:dyDescent="0.25">
      <c r="A256">
        <v>125</v>
      </c>
      <c r="B256">
        <v>2609</v>
      </c>
      <c r="C256" t="s">
        <v>657</v>
      </c>
      <c r="D256" t="s">
        <v>658</v>
      </c>
      <c r="E256" t="s">
        <v>14</v>
      </c>
      <c r="F256" t="s">
        <v>659</v>
      </c>
      <c r="G256" t="str">
        <f>"201410007399"</f>
        <v>201410007399</v>
      </c>
      <c r="H256" t="s">
        <v>660</v>
      </c>
      <c r="I256">
        <v>0</v>
      </c>
      <c r="J256">
        <v>0</v>
      </c>
      <c r="K256">
        <v>0</v>
      </c>
      <c r="L256">
        <v>0</v>
      </c>
      <c r="M256">
        <v>100</v>
      </c>
      <c r="N256">
        <v>30</v>
      </c>
      <c r="O256">
        <v>0</v>
      </c>
      <c r="P256">
        <v>0</v>
      </c>
      <c r="Q256">
        <v>50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656</v>
      </c>
    </row>
    <row r="257" spans="1:28" x14ac:dyDescent="0.25">
      <c r="H257" t="s">
        <v>661</v>
      </c>
    </row>
    <row r="258" spans="1:28" x14ac:dyDescent="0.25">
      <c r="A258">
        <v>126</v>
      </c>
      <c r="B258">
        <v>1253</v>
      </c>
      <c r="C258" t="s">
        <v>662</v>
      </c>
      <c r="D258" t="s">
        <v>131</v>
      </c>
      <c r="E258" t="s">
        <v>57</v>
      </c>
      <c r="F258" t="s">
        <v>663</v>
      </c>
      <c r="G258" t="str">
        <f>"201304000326"</f>
        <v>201304000326</v>
      </c>
      <c r="H258" t="s">
        <v>159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70</v>
      </c>
      <c r="O258">
        <v>0</v>
      </c>
      <c r="P258">
        <v>0</v>
      </c>
      <c r="Q258">
        <v>30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664</v>
      </c>
    </row>
    <row r="259" spans="1:28" x14ac:dyDescent="0.25">
      <c r="H259" t="s">
        <v>665</v>
      </c>
    </row>
    <row r="260" spans="1:28" x14ac:dyDescent="0.25">
      <c r="A260">
        <v>127</v>
      </c>
      <c r="B260">
        <v>5093</v>
      </c>
      <c r="C260" t="s">
        <v>666</v>
      </c>
      <c r="D260" t="s">
        <v>468</v>
      </c>
      <c r="E260" t="s">
        <v>180</v>
      </c>
      <c r="F260" t="s">
        <v>667</v>
      </c>
      <c r="G260" t="str">
        <f>"00371026"</f>
        <v>00371026</v>
      </c>
      <c r="H260">
        <v>748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>
        <v>818</v>
      </c>
    </row>
    <row r="261" spans="1:28" x14ac:dyDescent="0.25">
      <c r="H261" t="s">
        <v>668</v>
      </c>
    </row>
    <row r="262" spans="1:28" x14ac:dyDescent="0.25">
      <c r="A262">
        <v>128</v>
      </c>
      <c r="B262">
        <v>4227</v>
      </c>
      <c r="C262" t="s">
        <v>669</v>
      </c>
      <c r="D262" t="s">
        <v>670</v>
      </c>
      <c r="E262" t="s">
        <v>14</v>
      </c>
      <c r="F262" t="s">
        <v>671</v>
      </c>
      <c r="G262" t="str">
        <f>"00127881"</f>
        <v>00127881</v>
      </c>
      <c r="H262" t="s">
        <v>343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672</v>
      </c>
    </row>
    <row r="263" spans="1:28" x14ac:dyDescent="0.25">
      <c r="H263" t="s">
        <v>673</v>
      </c>
    </row>
    <row r="264" spans="1:28" x14ac:dyDescent="0.25">
      <c r="A264">
        <v>129</v>
      </c>
      <c r="B264">
        <v>2259</v>
      </c>
      <c r="C264" t="s">
        <v>674</v>
      </c>
      <c r="D264" t="s">
        <v>675</v>
      </c>
      <c r="E264" t="s">
        <v>14</v>
      </c>
      <c r="F264" t="s">
        <v>676</v>
      </c>
      <c r="G264" t="str">
        <f>"00113754"</f>
        <v>00113754</v>
      </c>
      <c r="H264" t="s">
        <v>677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70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678</v>
      </c>
    </row>
    <row r="265" spans="1:28" x14ac:dyDescent="0.25">
      <c r="H265" t="s">
        <v>679</v>
      </c>
    </row>
    <row r="266" spans="1:28" x14ac:dyDescent="0.25">
      <c r="A266">
        <v>130</v>
      </c>
      <c r="B266">
        <v>2251</v>
      </c>
      <c r="C266" t="s">
        <v>680</v>
      </c>
      <c r="D266" t="s">
        <v>447</v>
      </c>
      <c r="E266" t="s">
        <v>57</v>
      </c>
      <c r="F266" t="s">
        <v>681</v>
      </c>
      <c r="G266" t="str">
        <f>"201406010036"</f>
        <v>201406010036</v>
      </c>
      <c r="H266" t="s">
        <v>493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682</v>
      </c>
    </row>
    <row r="267" spans="1:28" x14ac:dyDescent="0.25">
      <c r="H267" t="s">
        <v>683</v>
      </c>
    </row>
    <row r="268" spans="1:28" x14ac:dyDescent="0.25">
      <c r="A268">
        <v>131</v>
      </c>
      <c r="B268">
        <v>2721</v>
      </c>
      <c r="C268" t="s">
        <v>684</v>
      </c>
      <c r="D268" t="s">
        <v>27</v>
      </c>
      <c r="E268" t="s">
        <v>57</v>
      </c>
      <c r="F268" t="s">
        <v>685</v>
      </c>
      <c r="G268" t="str">
        <f>"201506001100"</f>
        <v>201506001100</v>
      </c>
      <c r="H268">
        <v>737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>
        <v>807</v>
      </c>
    </row>
    <row r="269" spans="1:28" x14ac:dyDescent="0.25">
      <c r="H269" t="s">
        <v>686</v>
      </c>
    </row>
    <row r="270" spans="1:28" x14ac:dyDescent="0.25">
      <c r="A270">
        <v>132</v>
      </c>
      <c r="B270">
        <v>3835</v>
      </c>
      <c r="C270" t="s">
        <v>687</v>
      </c>
      <c r="D270" t="s">
        <v>688</v>
      </c>
      <c r="E270" t="s">
        <v>53</v>
      </c>
      <c r="F270" t="s">
        <v>689</v>
      </c>
      <c r="G270" t="str">
        <f>"00340935"</f>
        <v>00340935</v>
      </c>
      <c r="H270" t="s">
        <v>29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 t="s">
        <v>690</v>
      </c>
    </row>
    <row r="271" spans="1:28" x14ac:dyDescent="0.25">
      <c r="H271">
        <v>1048</v>
      </c>
    </row>
    <row r="272" spans="1:28" x14ac:dyDescent="0.25">
      <c r="A272">
        <v>133</v>
      </c>
      <c r="B272">
        <v>1359</v>
      </c>
      <c r="C272" t="s">
        <v>691</v>
      </c>
      <c r="D272" t="s">
        <v>180</v>
      </c>
      <c r="E272" t="s">
        <v>692</v>
      </c>
      <c r="F272" t="s">
        <v>693</v>
      </c>
      <c r="G272" t="str">
        <f>"00314444"</f>
        <v>00314444</v>
      </c>
      <c r="H272">
        <v>770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>
        <v>800</v>
      </c>
    </row>
    <row r="273" spans="1:28" x14ac:dyDescent="0.25">
      <c r="H273" t="s">
        <v>694</v>
      </c>
    </row>
    <row r="274" spans="1:28" x14ac:dyDescent="0.25">
      <c r="A274">
        <v>134</v>
      </c>
      <c r="B274">
        <v>678</v>
      </c>
      <c r="C274" t="s">
        <v>695</v>
      </c>
      <c r="D274" t="s">
        <v>53</v>
      </c>
      <c r="E274" t="s">
        <v>15</v>
      </c>
      <c r="F274" t="s">
        <v>696</v>
      </c>
      <c r="G274" t="str">
        <f>"201410010012"</f>
        <v>201410010012</v>
      </c>
      <c r="H274">
        <v>770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>
        <v>800</v>
      </c>
    </row>
    <row r="275" spans="1:28" x14ac:dyDescent="0.25">
      <c r="H275" t="s">
        <v>697</v>
      </c>
    </row>
    <row r="276" spans="1:28" x14ac:dyDescent="0.25">
      <c r="A276">
        <v>135</v>
      </c>
      <c r="B276">
        <v>3069</v>
      </c>
      <c r="C276" t="s">
        <v>698</v>
      </c>
      <c r="D276" t="s">
        <v>19</v>
      </c>
      <c r="E276" t="s">
        <v>14</v>
      </c>
      <c r="F276" t="s">
        <v>699</v>
      </c>
      <c r="G276" t="str">
        <f>"201406012986"</f>
        <v>201406012986</v>
      </c>
      <c r="H276" t="s">
        <v>343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700</v>
      </c>
    </row>
    <row r="277" spans="1:28" x14ac:dyDescent="0.25">
      <c r="H277" t="s">
        <v>701</v>
      </c>
    </row>
    <row r="278" spans="1:28" x14ac:dyDescent="0.25">
      <c r="A278">
        <v>136</v>
      </c>
      <c r="B278">
        <v>2357</v>
      </c>
      <c r="C278" t="s">
        <v>702</v>
      </c>
      <c r="D278" t="s">
        <v>610</v>
      </c>
      <c r="E278" t="s">
        <v>14</v>
      </c>
      <c r="F278" t="s">
        <v>703</v>
      </c>
      <c r="G278" t="str">
        <f>"201304004571"</f>
        <v>201304004571</v>
      </c>
      <c r="H278">
        <v>759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>
        <v>0</v>
      </c>
      <c r="AB278">
        <v>789</v>
      </c>
    </row>
    <row r="279" spans="1:28" x14ac:dyDescent="0.25">
      <c r="H279" t="s">
        <v>704</v>
      </c>
    </row>
    <row r="280" spans="1:28" x14ac:dyDescent="0.25">
      <c r="A280">
        <v>137</v>
      </c>
      <c r="B280">
        <v>3841</v>
      </c>
      <c r="C280" t="s">
        <v>705</v>
      </c>
      <c r="D280" t="s">
        <v>706</v>
      </c>
      <c r="E280" t="s">
        <v>207</v>
      </c>
      <c r="F280" t="s">
        <v>707</v>
      </c>
      <c r="G280" t="str">
        <f>"00241745"</f>
        <v>00241745</v>
      </c>
      <c r="H280" t="s">
        <v>708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 t="s">
        <v>709</v>
      </c>
    </row>
    <row r="281" spans="1:28" x14ac:dyDescent="0.25">
      <c r="H281">
        <v>1048</v>
      </c>
    </row>
    <row r="282" spans="1:28" x14ac:dyDescent="0.25">
      <c r="A282">
        <v>138</v>
      </c>
      <c r="B282">
        <v>2711</v>
      </c>
      <c r="C282" t="s">
        <v>710</v>
      </c>
      <c r="D282" t="s">
        <v>91</v>
      </c>
      <c r="E282" t="s">
        <v>711</v>
      </c>
      <c r="F282" t="s">
        <v>712</v>
      </c>
      <c r="G282" t="str">
        <f>"00015361"</f>
        <v>00015361</v>
      </c>
      <c r="H282" t="s">
        <v>624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1</v>
      </c>
      <c r="Y282">
        <v>0</v>
      </c>
      <c r="Z282">
        <v>0</v>
      </c>
      <c r="AA282">
        <v>0</v>
      </c>
      <c r="AB282" t="s">
        <v>713</v>
      </c>
    </row>
    <row r="283" spans="1:28" x14ac:dyDescent="0.25">
      <c r="H283" t="s">
        <v>714</v>
      </c>
    </row>
    <row r="284" spans="1:28" x14ac:dyDescent="0.25">
      <c r="A284">
        <v>139</v>
      </c>
      <c r="B284">
        <v>1208</v>
      </c>
      <c r="C284" t="s">
        <v>715</v>
      </c>
      <c r="D284" t="s">
        <v>716</v>
      </c>
      <c r="E284" t="s">
        <v>169</v>
      </c>
      <c r="F284" t="s">
        <v>717</v>
      </c>
      <c r="G284" t="str">
        <f>"00011604"</f>
        <v>00011604</v>
      </c>
      <c r="H284" t="s">
        <v>478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718</v>
      </c>
    </row>
    <row r="285" spans="1:28" x14ac:dyDescent="0.25">
      <c r="H285" t="s">
        <v>719</v>
      </c>
    </row>
    <row r="286" spans="1:28" x14ac:dyDescent="0.25">
      <c r="A286">
        <v>140</v>
      </c>
      <c r="B286">
        <v>4020</v>
      </c>
      <c r="C286" t="s">
        <v>720</v>
      </c>
      <c r="D286" t="s">
        <v>375</v>
      </c>
      <c r="E286" t="s">
        <v>57</v>
      </c>
      <c r="F286" t="s">
        <v>721</v>
      </c>
      <c r="G286" t="str">
        <f>"201506000119"</f>
        <v>201506000119</v>
      </c>
      <c r="H286" t="s">
        <v>478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718</v>
      </c>
    </row>
    <row r="287" spans="1:28" x14ac:dyDescent="0.25">
      <c r="H287" t="s">
        <v>722</v>
      </c>
    </row>
    <row r="288" spans="1:28" x14ac:dyDescent="0.25">
      <c r="A288">
        <v>141</v>
      </c>
      <c r="B288">
        <v>4735</v>
      </c>
      <c r="C288" t="s">
        <v>723</v>
      </c>
      <c r="D288" t="s">
        <v>57</v>
      </c>
      <c r="E288" t="s">
        <v>169</v>
      </c>
      <c r="F288" t="s">
        <v>724</v>
      </c>
      <c r="G288" t="str">
        <f>"201304003968"</f>
        <v>201304003968</v>
      </c>
      <c r="H288">
        <v>660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50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>
        <v>780</v>
      </c>
    </row>
    <row r="289" spans="1:28" x14ac:dyDescent="0.25">
      <c r="H289" t="s">
        <v>725</v>
      </c>
    </row>
    <row r="290" spans="1:28" x14ac:dyDescent="0.25">
      <c r="A290">
        <v>142</v>
      </c>
      <c r="B290">
        <v>4589</v>
      </c>
      <c r="C290" t="s">
        <v>726</v>
      </c>
      <c r="D290" t="s">
        <v>191</v>
      </c>
      <c r="E290" t="s">
        <v>727</v>
      </c>
      <c r="F290" t="s">
        <v>728</v>
      </c>
      <c r="G290" t="str">
        <f>"00129242"</f>
        <v>00129242</v>
      </c>
      <c r="H290">
        <v>748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>
        <v>778</v>
      </c>
    </row>
    <row r="291" spans="1:28" x14ac:dyDescent="0.25">
      <c r="H291" t="s">
        <v>729</v>
      </c>
    </row>
    <row r="292" spans="1:28" x14ac:dyDescent="0.25">
      <c r="A292">
        <v>143</v>
      </c>
      <c r="B292">
        <v>4352</v>
      </c>
      <c r="C292" t="s">
        <v>730</v>
      </c>
      <c r="D292" t="s">
        <v>731</v>
      </c>
      <c r="E292" t="s">
        <v>207</v>
      </c>
      <c r="F292" t="s">
        <v>732</v>
      </c>
      <c r="G292" t="str">
        <f>"00208462"</f>
        <v>00208462</v>
      </c>
      <c r="H292" t="s">
        <v>733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734</v>
      </c>
    </row>
    <row r="293" spans="1:28" x14ac:dyDescent="0.25">
      <c r="H293" t="s">
        <v>735</v>
      </c>
    </row>
    <row r="294" spans="1:28" x14ac:dyDescent="0.25">
      <c r="A294">
        <v>144</v>
      </c>
      <c r="B294">
        <v>2812</v>
      </c>
      <c r="C294" t="s">
        <v>736</v>
      </c>
      <c r="D294" t="s">
        <v>40</v>
      </c>
      <c r="E294" t="s">
        <v>27</v>
      </c>
      <c r="F294" t="s">
        <v>737</v>
      </c>
      <c r="G294" t="str">
        <f>"201406016038"</f>
        <v>201406016038</v>
      </c>
      <c r="H294" t="s">
        <v>159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738</v>
      </c>
    </row>
    <row r="295" spans="1:28" x14ac:dyDescent="0.25">
      <c r="H295" t="s">
        <v>739</v>
      </c>
    </row>
    <row r="296" spans="1:28" x14ac:dyDescent="0.25">
      <c r="A296">
        <v>145</v>
      </c>
      <c r="B296">
        <v>1821</v>
      </c>
      <c r="C296" t="s">
        <v>740</v>
      </c>
      <c r="D296" t="s">
        <v>26</v>
      </c>
      <c r="E296" t="s">
        <v>741</v>
      </c>
      <c r="F296" t="s">
        <v>742</v>
      </c>
      <c r="G296" t="str">
        <f>"201506000018"</f>
        <v>201506000018</v>
      </c>
      <c r="H296">
        <v>737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>
        <v>767</v>
      </c>
    </row>
    <row r="297" spans="1:28" x14ac:dyDescent="0.25">
      <c r="H297" t="s">
        <v>743</v>
      </c>
    </row>
    <row r="298" spans="1:28" x14ac:dyDescent="0.25">
      <c r="A298">
        <v>146</v>
      </c>
      <c r="B298">
        <v>2856</v>
      </c>
      <c r="C298" t="s">
        <v>744</v>
      </c>
      <c r="D298" t="s">
        <v>745</v>
      </c>
      <c r="E298" t="s">
        <v>231</v>
      </c>
      <c r="F298" t="s">
        <v>746</v>
      </c>
      <c r="G298" t="str">
        <f>"201506003902"</f>
        <v>201506003902</v>
      </c>
      <c r="H298" t="s">
        <v>408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747</v>
      </c>
    </row>
    <row r="299" spans="1:28" x14ac:dyDescent="0.25">
      <c r="H299" t="s">
        <v>748</v>
      </c>
    </row>
    <row r="300" spans="1:28" x14ac:dyDescent="0.25">
      <c r="A300">
        <v>147</v>
      </c>
      <c r="B300">
        <v>491</v>
      </c>
      <c r="C300" t="s">
        <v>749</v>
      </c>
      <c r="D300" t="s">
        <v>14</v>
      </c>
      <c r="E300" t="s">
        <v>53</v>
      </c>
      <c r="F300" t="s">
        <v>750</v>
      </c>
      <c r="G300" t="str">
        <f>"201304001474"</f>
        <v>201304001474</v>
      </c>
      <c r="H300" t="s">
        <v>424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751</v>
      </c>
    </row>
    <row r="301" spans="1:28" x14ac:dyDescent="0.25">
      <c r="H301" t="s">
        <v>752</v>
      </c>
    </row>
    <row r="302" spans="1:28" x14ac:dyDescent="0.25">
      <c r="A302">
        <v>148</v>
      </c>
      <c r="B302">
        <v>2420</v>
      </c>
      <c r="C302" t="s">
        <v>753</v>
      </c>
      <c r="D302" t="s">
        <v>754</v>
      </c>
      <c r="E302" t="s">
        <v>53</v>
      </c>
      <c r="F302" t="s">
        <v>755</v>
      </c>
      <c r="G302" t="str">
        <f>"00006490"</f>
        <v>00006490</v>
      </c>
      <c r="H302" t="s">
        <v>756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 t="s">
        <v>757</v>
      </c>
    </row>
    <row r="303" spans="1:28" x14ac:dyDescent="0.25">
      <c r="H303" t="s">
        <v>758</v>
      </c>
    </row>
    <row r="304" spans="1:28" x14ac:dyDescent="0.25">
      <c r="A304">
        <v>149</v>
      </c>
      <c r="B304">
        <v>4258</v>
      </c>
      <c r="C304" t="s">
        <v>759</v>
      </c>
      <c r="D304" t="s">
        <v>33</v>
      </c>
      <c r="E304" t="s">
        <v>26</v>
      </c>
      <c r="F304" t="s">
        <v>760</v>
      </c>
      <c r="G304" t="str">
        <f>"00126974"</f>
        <v>00126974</v>
      </c>
      <c r="H304" t="s">
        <v>87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761</v>
      </c>
    </row>
    <row r="305" spans="1:28" x14ac:dyDescent="0.25">
      <c r="H305" t="s">
        <v>762</v>
      </c>
    </row>
    <row r="306" spans="1:28" x14ac:dyDescent="0.25">
      <c r="A306">
        <v>150</v>
      </c>
      <c r="B306">
        <v>4631</v>
      </c>
      <c r="C306" t="s">
        <v>763</v>
      </c>
      <c r="D306" t="s">
        <v>764</v>
      </c>
      <c r="E306" t="s">
        <v>191</v>
      </c>
      <c r="F306" t="s">
        <v>765</v>
      </c>
      <c r="G306" t="str">
        <f>"200801000748"</f>
        <v>200801000748</v>
      </c>
      <c r="H306" t="s">
        <v>766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50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767</v>
      </c>
    </row>
    <row r="307" spans="1:28" x14ac:dyDescent="0.25">
      <c r="H307" t="s">
        <v>768</v>
      </c>
    </row>
    <row r="308" spans="1:28" x14ac:dyDescent="0.25">
      <c r="A308">
        <v>151</v>
      </c>
      <c r="B308">
        <v>4831</v>
      </c>
      <c r="C308" t="s">
        <v>769</v>
      </c>
      <c r="D308" t="s">
        <v>770</v>
      </c>
      <c r="E308" t="s">
        <v>771</v>
      </c>
      <c r="F308" t="s">
        <v>772</v>
      </c>
      <c r="G308" t="str">
        <f>"00269966"</f>
        <v>00269966</v>
      </c>
      <c r="H308" t="s">
        <v>773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774</v>
      </c>
    </row>
    <row r="309" spans="1:28" x14ac:dyDescent="0.25">
      <c r="H309" t="s">
        <v>775</v>
      </c>
    </row>
    <row r="310" spans="1:28" x14ac:dyDescent="0.25">
      <c r="A310">
        <v>152</v>
      </c>
      <c r="B310">
        <v>4182</v>
      </c>
      <c r="C310" t="s">
        <v>593</v>
      </c>
      <c r="D310" t="s">
        <v>527</v>
      </c>
      <c r="E310" t="s">
        <v>169</v>
      </c>
      <c r="F310" t="s">
        <v>776</v>
      </c>
      <c r="G310" t="str">
        <f>"201506000468"</f>
        <v>201506000468</v>
      </c>
      <c r="H310" t="s">
        <v>777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778</v>
      </c>
    </row>
    <row r="311" spans="1:28" x14ac:dyDescent="0.25">
      <c r="H311" t="s">
        <v>779</v>
      </c>
    </row>
    <row r="312" spans="1:28" x14ac:dyDescent="0.25">
      <c r="A312">
        <v>153</v>
      </c>
      <c r="B312">
        <v>913</v>
      </c>
      <c r="C312" t="s">
        <v>780</v>
      </c>
      <c r="D312" t="s">
        <v>180</v>
      </c>
      <c r="E312" t="s">
        <v>634</v>
      </c>
      <c r="F312" t="s">
        <v>781</v>
      </c>
      <c r="G312" t="str">
        <f>"201406009229"</f>
        <v>201406009229</v>
      </c>
      <c r="H312" t="s">
        <v>766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782</v>
      </c>
    </row>
    <row r="313" spans="1:28" x14ac:dyDescent="0.25">
      <c r="H313">
        <v>1048</v>
      </c>
    </row>
    <row r="314" spans="1:28" x14ac:dyDescent="0.25">
      <c r="A314">
        <v>154</v>
      </c>
      <c r="B314">
        <v>4659</v>
      </c>
      <c r="C314" t="s">
        <v>783</v>
      </c>
      <c r="D314" t="s">
        <v>33</v>
      </c>
      <c r="E314" t="s">
        <v>784</v>
      </c>
      <c r="F314" t="s">
        <v>785</v>
      </c>
      <c r="G314" t="str">
        <f>"00226271"</f>
        <v>00226271</v>
      </c>
      <c r="H314" t="s">
        <v>493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786</v>
      </c>
    </row>
    <row r="315" spans="1:28" x14ac:dyDescent="0.25">
      <c r="H315" t="s">
        <v>787</v>
      </c>
    </row>
    <row r="316" spans="1:28" x14ac:dyDescent="0.25">
      <c r="A316">
        <v>155</v>
      </c>
      <c r="B316">
        <v>5163</v>
      </c>
      <c r="C316" t="s">
        <v>788</v>
      </c>
      <c r="D316" t="s">
        <v>789</v>
      </c>
      <c r="E316" t="s">
        <v>15</v>
      </c>
      <c r="F316" t="s">
        <v>790</v>
      </c>
      <c r="G316" t="str">
        <f>"201410005864"</f>
        <v>201410005864</v>
      </c>
      <c r="H316" t="s">
        <v>791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792</v>
      </c>
    </row>
    <row r="317" spans="1:28" x14ac:dyDescent="0.25">
      <c r="H317" t="s">
        <v>793</v>
      </c>
    </row>
    <row r="318" spans="1:28" x14ac:dyDescent="0.25">
      <c r="A318">
        <v>156</v>
      </c>
      <c r="B318">
        <v>356</v>
      </c>
      <c r="C318" t="s">
        <v>794</v>
      </c>
      <c r="D318" t="s">
        <v>795</v>
      </c>
      <c r="E318" t="s">
        <v>53</v>
      </c>
      <c r="F318" t="s">
        <v>796</v>
      </c>
      <c r="G318" t="str">
        <f>"201412003819"</f>
        <v>201412003819</v>
      </c>
      <c r="H318" t="s">
        <v>541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797</v>
      </c>
    </row>
    <row r="319" spans="1:28" x14ac:dyDescent="0.25">
      <c r="H319" t="s">
        <v>798</v>
      </c>
    </row>
    <row r="320" spans="1:28" x14ac:dyDescent="0.25">
      <c r="A320">
        <v>157</v>
      </c>
      <c r="B320">
        <v>4317</v>
      </c>
      <c r="C320" t="s">
        <v>799</v>
      </c>
      <c r="D320" t="s">
        <v>52</v>
      </c>
      <c r="E320" t="s">
        <v>41</v>
      </c>
      <c r="F320" t="s">
        <v>800</v>
      </c>
      <c r="G320" t="str">
        <f>"201406014271"</f>
        <v>201406014271</v>
      </c>
      <c r="H320">
        <v>627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30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>
        <v>727</v>
      </c>
    </row>
    <row r="321" spans="1:28" x14ac:dyDescent="0.25">
      <c r="H321" t="s">
        <v>801</v>
      </c>
    </row>
    <row r="322" spans="1:28" x14ac:dyDescent="0.25">
      <c r="A322">
        <v>158</v>
      </c>
      <c r="B322">
        <v>2502</v>
      </c>
      <c r="C322" t="s">
        <v>802</v>
      </c>
      <c r="D322" t="s">
        <v>34</v>
      </c>
      <c r="E322" t="s">
        <v>169</v>
      </c>
      <c r="F322" t="s">
        <v>803</v>
      </c>
      <c r="G322" t="str">
        <f>"00014366"</f>
        <v>00014366</v>
      </c>
      <c r="H322" t="s">
        <v>804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30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805</v>
      </c>
    </row>
    <row r="323" spans="1:28" x14ac:dyDescent="0.25">
      <c r="H323" t="s">
        <v>806</v>
      </c>
    </row>
    <row r="324" spans="1:28" x14ac:dyDescent="0.25">
      <c r="A324">
        <v>159</v>
      </c>
      <c r="B324">
        <v>692</v>
      </c>
      <c r="C324" t="s">
        <v>807</v>
      </c>
      <c r="D324" t="s">
        <v>58</v>
      </c>
      <c r="E324" t="s">
        <v>34</v>
      </c>
      <c r="F324" t="s">
        <v>808</v>
      </c>
      <c r="G324" t="str">
        <f>"00035067"</f>
        <v>00035067</v>
      </c>
      <c r="H324" t="s">
        <v>809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810</v>
      </c>
    </row>
    <row r="325" spans="1:28" x14ac:dyDescent="0.25">
      <c r="H325" t="s">
        <v>811</v>
      </c>
    </row>
    <row r="326" spans="1:28" x14ac:dyDescent="0.25">
      <c r="A326">
        <v>160</v>
      </c>
      <c r="B326">
        <v>1237</v>
      </c>
      <c r="C326" t="s">
        <v>812</v>
      </c>
      <c r="D326" t="s">
        <v>27</v>
      </c>
      <c r="E326" t="s">
        <v>175</v>
      </c>
      <c r="F326" t="s">
        <v>813</v>
      </c>
      <c r="G326" t="str">
        <f>"201406005246"</f>
        <v>201406005246</v>
      </c>
      <c r="H326" t="s">
        <v>140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814</v>
      </c>
    </row>
    <row r="327" spans="1:28" x14ac:dyDescent="0.25">
      <c r="H327" t="s">
        <v>815</v>
      </c>
    </row>
    <row r="328" spans="1:28" x14ac:dyDescent="0.25">
      <c r="A328">
        <v>161</v>
      </c>
      <c r="B328">
        <v>2614</v>
      </c>
      <c r="C328" t="s">
        <v>816</v>
      </c>
      <c r="D328" t="s">
        <v>14</v>
      </c>
      <c r="E328" t="s">
        <v>468</v>
      </c>
      <c r="F328" t="s">
        <v>817</v>
      </c>
      <c r="G328" t="str">
        <f>"201506000124"</f>
        <v>201506000124</v>
      </c>
      <c r="H328" t="s">
        <v>818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 t="s">
        <v>819</v>
      </c>
    </row>
    <row r="329" spans="1:28" x14ac:dyDescent="0.25">
      <c r="H329" t="s">
        <v>820</v>
      </c>
    </row>
    <row r="330" spans="1:28" x14ac:dyDescent="0.25">
      <c r="A330">
        <v>162</v>
      </c>
      <c r="B330">
        <v>2993</v>
      </c>
      <c r="C330" t="s">
        <v>821</v>
      </c>
      <c r="D330" t="s">
        <v>169</v>
      </c>
      <c r="E330" t="s">
        <v>14</v>
      </c>
      <c r="F330" t="s">
        <v>822</v>
      </c>
      <c r="G330" t="str">
        <f>"00236380"</f>
        <v>00236380</v>
      </c>
      <c r="H330" t="s">
        <v>823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30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824</v>
      </c>
    </row>
    <row r="331" spans="1:28" x14ac:dyDescent="0.25">
      <c r="H331" t="s">
        <v>825</v>
      </c>
    </row>
    <row r="332" spans="1:28" x14ac:dyDescent="0.25">
      <c r="A332">
        <v>163</v>
      </c>
      <c r="B332">
        <v>1597</v>
      </c>
      <c r="C332" t="s">
        <v>417</v>
      </c>
      <c r="D332" t="s">
        <v>15</v>
      </c>
      <c r="E332" t="s">
        <v>692</v>
      </c>
      <c r="F332" t="s">
        <v>826</v>
      </c>
      <c r="G332" t="str">
        <f>"201406009402"</f>
        <v>201406009402</v>
      </c>
      <c r="H332" t="s">
        <v>827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828</v>
      </c>
    </row>
    <row r="333" spans="1:28" x14ac:dyDescent="0.25">
      <c r="H333">
        <v>1048</v>
      </c>
    </row>
    <row r="334" spans="1:28" x14ac:dyDescent="0.25">
      <c r="A334">
        <v>164</v>
      </c>
      <c r="B334">
        <v>3778</v>
      </c>
      <c r="C334" t="s">
        <v>829</v>
      </c>
      <c r="D334" t="s">
        <v>830</v>
      </c>
      <c r="E334" t="s">
        <v>57</v>
      </c>
      <c r="F334" t="s">
        <v>831</v>
      </c>
      <c r="G334" t="str">
        <f>"00364070"</f>
        <v>00364070</v>
      </c>
      <c r="H334" t="s">
        <v>832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833</v>
      </c>
    </row>
    <row r="335" spans="1:28" x14ac:dyDescent="0.25">
      <c r="H335" t="s">
        <v>834</v>
      </c>
    </row>
    <row r="336" spans="1:28" x14ac:dyDescent="0.25">
      <c r="A336">
        <v>165</v>
      </c>
      <c r="B336">
        <v>4678</v>
      </c>
      <c r="C336" t="s">
        <v>835</v>
      </c>
      <c r="D336" t="s">
        <v>57</v>
      </c>
      <c r="E336" t="s">
        <v>169</v>
      </c>
      <c r="F336" t="s">
        <v>836</v>
      </c>
      <c r="G336" t="str">
        <f>"201511020081"</f>
        <v>201511020081</v>
      </c>
      <c r="H336" t="s">
        <v>73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837</v>
      </c>
    </row>
    <row r="337" spans="1:28" x14ac:dyDescent="0.25">
      <c r="H337" t="s">
        <v>838</v>
      </c>
    </row>
    <row r="338" spans="1:28" x14ac:dyDescent="0.25">
      <c r="A338">
        <v>166</v>
      </c>
      <c r="B338">
        <v>4459</v>
      </c>
      <c r="C338" t="s">
        <v>736</v>
      </c>
      <c r="D338" t="s">
        <v>77</v>
      </c>
      <c r="E338" t="s">
        <v>180</v>
      </c>
      <c r="F338" t="s">
        <v>839</v>
      </c>
      <c r="G338" t="str">
        <f>"201409006107"</f>
        <v>201409006107</v>
      </c>
      <c r="H338" t="s">
        <v>840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841</v>
      </c>
    </row>
    <row r="339" spans="1:28" x14ac:dyDescent="0.25">
      <c r="H339" t="s">
        <v>842</v>
      </c>
    </row>
    <row r="340" spans="1:28" x14ac:dyDescent="0.25">
      <c r="A340">
        <v>167</v>
      </c>
      <c r="B340">
        <v>2970</v>
      </c>
      <c r="C340" t="s">
        <v>843</v>
      </c>
      <c r="D340" t="s">
        <v>91</v>
      </c>
      <c r="E340" t="s">
        <v>14</v>
      </c>
      <c r="F340" t="s">
        <v>844</v>
      </c>
      <c r="G340" t="str">
        <f>"201406008046"</f>
        <v>201406008046</v>
      </c>
      <c r="H340" t="s">
        <v>845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50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846</v>
      </c>
    </row>
    <row r="341" spans="1:28" x14ac:dyDescent="0.25">
      <c r="H341" t="s">
        <v>847</v>
      </c>
    </row>
    <row r="342" spans="1:28" x14ac:dyDescent="0.25">
      <c r="A342">
        <v>168</v>
      </c>
      <c r="B342">
        <v>3996</v>
      </c>
      <c r="C342" t="s">
        <v>848</v>
      </c>
      <c r="D342" t="s">
        <v>19</v>
      </c>
      <c r="E342" t="s">
        <v>207</v>
      </c>
      <c r="F342" t="s">
        <v>849</v>
      </c>
      <c r="G342" t="str">
        <f>"200712001443"</f>
        <v>200712001443</v>
      </c>
      <c r="H342" t="s">
        <v>850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851</v>
      </c>
    </row>
    <row r="343" spans="1:28" x14ac:dyDescent="0.25">
      <c r="H343" t="s">
        <v>852</v>
      </c>
    </row>
    <row r="344" spans="1:28" x14ac:dyDescent="0.25">
      <c r="A344">
        <v>169</v>
      </c>
      <c r="B344">
        <v>1312</v>
      </c>
      <c r="C344" t="s">
        <v>853</v>
      </c>
      <c r="D344" t="s">
        <v>539</v>
      </c>
      <c r="E344" t="s">
        <v>57</v>
      </c>
      <c r="F344" t="s">
        <v>854</v>
      </c>
      <c r="G344" t="str">
        <f>"201304002913"</f>
        <v>201304002913</v>
      </c>
      <c r="H344" t="s">
        <v>850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1</v>
      </c>
      <c r="Y344">
        <v>0</v>
      </c>
      <c r="Z344">
        <v>0</v>
      </c>
      <c r="AA344">
        <v>0</v>
      </c>
      <c r="AB344" t="s">
        <v>851</v>
      </c>
    </row>
    <row r="345" spans="1:28" x14ac:dyDescent="0.25">
      <c r="H345" t="s">
        <v>855</v>
      </c>
    </row>
    <row r="346" spans="1:28" x14ac:dyDescent="0.25">
      <c r="A346">
        <v>170</v>
      </c>
      <c r="B346">
        <v>142</v>
      </c>
      <c r="C346" t="s">
        <v>856</v>
      </c>
      <c r="D346" t="s">
        <v>857</v>
      </c>
      <c r="E346" t="s">
        <v>15</v>
      </c>
      <c r="F346" t="s">
        <v>858</v>
      </c>
      <c r="G346" t="str">
        <f>"200809001008"</f>
        <v>200809001008</v>
      </c>
      <c r="H346" t="s">
        <v>222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859</v>
      </c>
    </row>
    <row r="347" spans="1:28" x14ac:dyDescent="0.25">
      <c r="H347" t="s">
        <v>860</v>
      </c>
    </row>
    <row r="348" spans="1:28" x14ac:dyDescent="0.25">
      <c r="A348">
        <v>171</v>
      </c>
      <c r="B348">
        <v>5229</v>
      </c>
      <c r="C348" t="s">
        <v>861</v>
      </c>
      <c r="D348" t="s">
        <v>57</v>
      </c>
      <c r="E348" t="s">
        <v>132</v>
      </c>
      <c r="F348" t="s">
        <v>862</v>
      </c>
      <c r="G348" t="str">
        <f>"201304003751"</f>
        <v>201304003751</v>
      </c>
      <c r="H348" t="s">
        <v>222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859</v>
      </c>
    </row>
    <row r="349" spans="1:28" x14ac:dyDescent="0.25">
      <c r="H349" t="s">
        <v>863</v>
      </c>
    </row>
    <row r="350" spans="1:28" x14ac:dyDescent="0.25">
      <c r="A350">
        <v>172</v>
      </c>
      <c r="B350">
        <v>2361</v>
      </c>
      <c r="C350" t="s">
        <v>864</v>
      </c>
      <c r="D350" t="s">
        <v>40</v>
      </c>
      <c r="E350" t="s">
        <v>400</v>
      </c>
      <c r="F350" t="s">
        <v>865</v>
      </c>
      <c r="G350" t="str">
        <f>"00302007"</f>
        <v>00302007</v>
      </c>
      <c r="H350" t="s">
        <v>777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 t="s">
        <v>866</v>
      </c>
    </row>
    <row r="351" spans="1:28" x14ac:dyDescent="0.25">
      <c r="H351" t="s">
        <v>867</v>
      </c>
    </row>
    <row r="352" spans="1:28" x14ac:dyDescent="0.25">
      <c r="A352">
        <v>173</v>
      </c>
      <c r="B352">
        <v>583</v>
      </c>
      <c r="C352" t="s">
        <v>868</v>
      </c>
      <c r="D352" t="s">
        <v>634</v>
      </c>
      <c r="E352" t="s">
        <v>400</v>
      </c>
      <c r="F352" t="s">
        <v>869</v>
      </c>
      <c r="G352" t="str">
        <f>"00297558"</f>
        <v>00297558</v>
      </c>
      <c r="H352" t="s">
        <v>870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871</v>
      </c>
    </row>
    <row r="353" spans="1:28" x14ac:dyDescent="0.25">
      <c r="H353" t="s">
        <v>872</v>
      </c>
    </row>
    <row r="354" spans="1:28" x14ac:dyDescent="0.25">
      <c r="A354">
        <v>174</v>
      </c>
      <c r="B354">
        <v>3680</v>
      </c>
      <c r="C354" t="s">
        <v>463</v>
      </c>
      <c r="D354" t="s">
        <v>57</v>
      </c>
      <c r="E354" t="s">
        <v>14</v>
      </c>
      <c r="F354" t="s">
        <v>873</v>
      </c>
      <c r="G354" t="str">
        <f>"00150999"</f>
        <v>00150999</v>
      </c>
      <c r="H354" t="s">
        <v>121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874</v>
      </c>
    </row>
    <row r="355" spans="1:28" x14ac:dyDescent="0.25">
      <c r="H355" t="s">
        <v>875</v>
      </c>
    </row>
    <row r="356" spans="1:28" x14ac:dyDescent="0.25">
      <c r="A356">
        <v>175</v>
      </c>
      <c r="B356">
        <v>1182</v>
      </c>
      <c r="C356" t="s">
        <v>876</v>
      </c>
      <c r="D356" t="s">
        <v>340</v>
      </c>
      <c r="E356" t="s">
        <v>185</v>
      </c>
      <c r="F356" t="s">
        <v>877</v>
      </c>
      <c r="G356" t="str">
        <f>"201511005113"</f>
        <v>201511005113</v>
      </c>
      <c r="H356" t="s">
        <v>766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878</v>
      </c>
    </row>
    <row r="357" spans="1:28" x14ac:dyDescent="0.25">
      <c r="H357" t="s">
        <v>879</v>
      </c>
    </row>
    <row r="358" spans="1:28" x14ac:dyDescent="0.25">
      <c r="A358">
        <v>176</v>
      </c>
      <c r="B358">
        <v>3875</v>
      </c>
      <c r="C358" t="s">
        <v>880</v>
      </c>
      <c r="D358" t="s">
        <v>340</v>
      </c>
      <c r="E358" t="s">
        <v>881</v>
      </c>
      <c r="F358" t="s">
        <v>882</v>
      </c>
      <c r="G358" t="str">
        <f>"200803000592"</f>
        <v>200803000592</v>
      </c>
      <c r="H358">
        <v>671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>
        <v>701</v>
      </c>
    </row>
    <row r="359" spans="1:28" x14ac:dyDescent="0.25">
      <c r="H359" t="s">
        <v>883</v>
      </c>
    </row>
    <row r="360" spans="1:28" x14ac:dyDescent="0.25">
      <c r="A360">
        <v>177</v>
      </c>
      <c r="B360">
        <v>611</v>
      </c>
      <c r="C360" t="s">
        <v>884</v>
      </c>
      <c r="D360" t="s">
        <v>628</v>
      </c>
      <c r="E360" t="s">
        <v>132</v>
      </c>
      <c r="F360" t="s">
        <v>885</v>
      </c>
      <c r="G360" t="str">
        <f>"00194427"</f>
        <v>00194427</v>
      </c>
      <c r="H360" t="s">
        <v>483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886</v>
      </c>
    </row>
    <row r="361" spans="1:28" x14ac:dyDescent="0.25">
      <c r="H361" t="s">
        <v>887</v>
      </c>
    </row>
    <row r="362" spans="1:28" x14ac:dyDescent="0.25">
      <c r="A362">
        <v>178</v>
      </c>
      <c r="B362">
        <v>3438</v>
      </c>
      <c r="C362" t="s">
        <v>888</v>
      </c>
      <c r="D362" t="s">
        <v>889</v>
      </c>
      <c r="E362" t="s">
        <v>14</v>
      </c>
      <c r="F362" t="s">
        <v>890</v>
      </c>
      <c r="G362" t="str">
        <f>"201411002801"</f>
        <v>201411002801</v>
      </c>
      <c r="H362" t="s">
        <v>541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 t="s">
        <v>891</v>
      </c>
    </row>
    <row r="363" spans="1:28" x14ac:dyDescent="0.25">
      <c r="H363" t="s">
        <v>892</v>
      </c>
    </row>
    <row r="364" spans="1:28" x14ac:dyDescent="0.25">
      <c r="A364">
        <v>179</v>
      </c>
      <c r="B364">
        <v>1856</v>
      </c>
      <c r="C364" t="s">
        <v>893</v>
      </c>
      <c r="D364" t="s">
        <v>14</v>
      </c>
      <c r="E364" t="s">
        <v>400</v>
      </c>
      <c r="F364" t="s">
        <v>894</v>
      </c>
      <c r="G364" t="str">
        <f>"201304001951"</f>
        <v>201304001951</v>
      </c>
      <c r="H364">
        <v>649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1</v>
      </c>
      <c r="Y364">
        <v>0</v>
      </c>
      <c r="Z364">
        <v>0</v>
      </c>
      <c r="AA364">
        <v>0</v>
      </c>
      <c r="AB364">
        <v>679</v>
      </c>
    </row>
    <row r="365" spans="1:28" x14ac:dyDescent="0.25">
      <c r="H365" t="s">
        <v>895</v>
      </c>
    </row>
    <row r="366" spans="1:28" x14ac:dyDescent="0.25">
      <c r="A366">
        <v>180</v>
      </c>
      <c r="B366">
        <v>1042</v>
      </c>
      <c r="C366" t="s">
        <v>896</v>
      </c>
      <c r="D366" t="s">
        <v>897</v>
      </c>
      <c r="E366" t="s">
        <v>53</v>
      </c>
      <c r="F366" t="s">
        <v>898</v>
      </c>
      <c r="G366" t="str">
        <f>"00088218"</f>
        <v>00088218</v>
      </c>
      <c r="H366" t="s">
        <v>456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899</v>
      </c>
    </row>
    <row r="367" spans="1:28" x14ac:dyDescent="0.25">
      <c r="H367" t="s">
        <v>900</v>
      </c>
    </row>
    <row r="368" spans="1:28" x14ac:dyDescent="0.25">
      <c r="A368">
        <v>181</v>
      </c>
      <c r="B368">
        <v>4777</v>
      </c>
      <c r="C368" t="s">
        <v>901</v>
      </c>
      <c r="D368" t="s">
        <v>902</v>
      </c>
      <c r="E368" t="s">
        <v>27</v>
      </c>
      <c r="F368" t="s">
        <v>903</v>
      </c>
      <c r="G368" t="str">
        <f>"201304005962"</f>
        <v>201304005962</v>
      </c>
      <c r="H368" t="s">
        <v>904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50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905</v>
      </c>
    </row>
    <row r="369" spans="1:28" x14ac:dyDescent="0.25">
      <c r="H369" t="s">
        <v>906</v>
      </c>
    </row>
    <row r="370" spans="1:28" x14ac:dyDescent="0.25">
      <c r="A370">
        <v>182</v>
      </c>
      <c r="B370">
        <v>5301</v>
      </c>
      <c r="C370" t="s">
        <v>907</v>
      </c>
      <c r="D370" t="s">
        <v>908</v>
      </c>
      <c r="E370" t="s">
        <v>53</v>
      </c>
      <c r="F370" t="s">
        <v>909</v>
      </c>
      <c r="G370" t="str">
        <f>"00227693"</f>
        <v>00227693</v>
      </c>
      <c r="H370" t="s">
        <v>248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 t="s">
        <v>910</v>
      </c>
    </row>
    <row r="371" spans="1:28" x14ac:dyDescent="0.25">
      <c r="H371" t="s">
        <v>911</v>
      </c>
    </row>
    <row r="372" spans="1:28" x14ac:dyDescent="0.25">
      <c r="A372">
        <v>183</v>
      </c>
      <c r="B372">
        <v>2341</v>
      </c>
      <c r="C372" t="s">
        <v>912</v>
      </c>
      <c r="D372" t="s">
        <v>52</v>
      </c>
      <c r="E372" t="s">
        <v>191</v>
      </c>
      <c r="F372" t="s">
        <v>913</v>
      </c>
      <c r="G372" t="str">
        <f>"201410009925"</f>
        <v>201410009925</v>
      </c>
      <c r="H372" t="s">
        <v>914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 t="s">
        <v>915</v>
      </c>
    </row>
    <row r="373" spans="1:28" x14ac:dyDescent="0.25">
      <c r="H373" t="s">
        <v>916</v>
      </c>
    </row>
    <row r="374" spans="1:28" x14ac:dyDescent="0.25">
      <c r="A374">
        <v>184</v>
      </c>
      <c r="B374">
        <v>2515</v>
      </c>
      <c r="C374" t="s">
        <v>917</v>
      </c>
      <c r="D374" t="s">
        <v>180</v>
      </c>
      <c r="E374" t="s">
        <v>34</v>
      </c>
      <c r="F374" t="s">
        <v>918</v>
      </c>
      <c r="G374" t="str">
        <f>"00241216"</f>
        <v>00241216</v>
      </c>
      <c r="H374">
        <v>616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>
        <v>646</v>
      </c>
    </row>
    <row r="375" spans="1:28" x14ac:dyDescent="0.25">
      <c r="H375" t="s">
        <v>919</v>
      </c>
    </row>
    <row r="376" spans="1:28" x14ac:dyDescent="0.25">
      <c r="A376">
        <v>185</v>
      </c>
      <c r="B376">
        <v>4371</v>
      </c>
      <c r="C376" t="s">
        <v>920</v>
      </c>
      <c r="D376" t="s">
        <v>180</v>
      </c>
      <c r="E376" t="s">
        <v>921</v>
      </c>
      <c r="F376" t="s">
        <v>922</v>
      </c>
      <c r="G376" t="str">
        <f>"201103000200"</f>
        <v>201103000200</v>
      </c>
      <c r="H376" t="s">
        <v>923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924</v>
      </c>
    </row>
    <row r="377" spans="1:28" x14ac:dyDescent="0.25">
      <c r="H377" t="s">
        <v>925</v>
      </c>
    </row>
    <row r="378" spans="1:28" x14ac:dyDescent="0.25">
      <c r="A378">
        <v>186</v>
      </c>
      <c r="B378">
        <v>138</v>
      </c>
      <c r="C378" t="s">
        <v>926</v>
      </c>
      <c r="D378" t="s">
        <v>169</v>
      </c>
      <c r="E378" t="s">
        <v>14</v>
      </c>
      <c r="F378" t="s">
        <v>927</v>
      </c>
      <c r="G378" t="str">
        <f>"201410001914"</f>
        <v>201410001914</v>
      </c>
      <c r="H378" t="s">
        <v>928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929</v>
      </c>
    </row>
    <row r="379" spans="1:28" x14ac:dyDescent="0.25">
      <c r="H379" t="s">
        <v>930</v>
      </c>
    </row>
    <row r="380" spans="1:28" x14ac:dyDescent="0.25">
      <c r="A380">
        <v>187</v>
      </c>
      <c r="B380">
        <v>4154</v>
      </c>
      <c r="C380" t="s">
        <v>931</v>
      </c>
      <c r="D380" t="s">
        <v>180</v>
      </c>
      <c r="E380" t="s">
        <v>196</v>
      </c>
      <c r="F380" t="s">
        <v>932</v>
      </c>
      <c r="G380" t="str">
        <f>"201406010168"</f>
        <v>201406010168</v>
      </c>
      <c r="H380">
        <v>550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>
        <v>620</v>
      </c>
    </row>
    <row r="381" spans="1:28" x14ac:dyDescent="0.25">
      <c r="H381" t="s">
        <v>933</v>
      </c>
    </row>
    <row r="382" spans="1:28" x14ac:dyDescent="0.25">
      <c r="A382">
        <v>188</v>
      </c>
      <c r="B382">
        <v>3580</v>
      </c>
      <c r="C382" t="s">
        <v>799</v>
      </c>
      <c r="D382" t="s">
        <v>91</v>
      </c>
      <c r="E382" t="s">
        <v>53</v>
      </c>
      <c r="F382" t="s">
        <v>934</v>
      </c>
      <c r="G382" t="str">
        <f>"00356468"</f>
        <v>00356468</v>
      </c>
      <c r="H382" t="s">
        <v>935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936</v>
      </c>
    </row>
    <row r="383" spans="1:28" x14ac:dyDescent="0.25">
      <c r="H383" t="s">
        <v>937</v>
      </c>
    </row>
    <row r="384" spans="1:28" x14ac:dyDescent="0.25">
      <c r="A384">
        <v>189</v>
      </c>
      <c r="B384">
        <v>2255</v>
      </c>
      <c r="C384" t="s">
        <v>938</v>
      </c>
      <c r="D384" t="s">
        <v>191</v>
      </c>
      <c r="E384" t="s">
        <v>939</v>
      </c>
      <c r="F384" t="s">
        <v>940</v>
      </c>
      <c r="G384" t="str">
        <f>"201410008916"</f>
        <v>201410008916</v>
      </c>
      <c r="H384">
        <v>550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30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>
        <v>610</v>
      </c>
    </row>
    <row r="385" spans="1:8" x14ac:dyDescent="0.25">
      <c r="H385" t="s">
        <v>941</v>
      </c>
    </row>
    <row r="387" spans="1:8" x14ac:dyDescent="0.25">
      <c r="A387" t="s">
        <v>942</v>
      </c>
    </row>
    <row r="388" spans="1:8" x14ac:dyDescent="0.25">
      <c r="A388" t="s">
        <v>943</v>
      </c>
    </row>
    <row r="389" spans="1:8" x14ac:dyDescent="0.25">
      <c r="A389" t="s">
        <v>944</v>
      </c>
    </row>
    <row r="390" spans="1:8" x14ac:dyDescent="0.25">
      <c r="A390" t="s">
        <v>945</v>
      </c>
    </row>
    <row r="391" spans="1:8" x14ac:dyDescent="0.25">
      <c r="A391" t="s">
        <v>946</v>
      </c>
    </row>
    <row r="392" spans="1:8" x14ac:dyDescent="0.25">
      <c r="A392" t="s">
        <v>947</v>
      </c>
    </row>
    <row r="393" spans="1:8" x14ac:dyDescent="0.25">
      <c r="A393" t="s">
        <v>948</v>
      </c>
    </row>
    <row r="394" spans="1:8" x14ac:dyDescent="0.25">
      <c r="A394" t="s">
        <v>949</v>
      </c>
    </row>
    <row r="395" spans="1:8" x14ac:dyDescent="0.25">
      <c r="A395" t="s">
        <v>950</v>
      </c>
    </row>
    <row r="396" spans="1:8" x14ac:dyDescent="0.25">
      <c r="A396" t="s">
        <v>951</v>
      </c>
    </row>
    <row r="397" spans="1:8" x14ac:dyDescent="0.25">
      <c r="A397" t="s">
        <v>952</v>
      </c>
    </row>
    <row r="398" spans="1:8" x14ac:dyDescent="0.25">
      <c r="A398" t="s">
        <v>953</v>
      </c>
    </row>
    <row r="399" spans="1:8" x14ac:dyDescent="0.25">
      <c r="A399" t="s">
        <v>954</v>
      </c>
    </row>
    <row r="400" spans="1:8" x14ac:dyDescent="0.25">
      <c r="A400" t="s">
        <v>955</v>
      </c>
    </row>
    <row r="401" spans="1:1" x14ac:dyDescent="0.25">
      <c r="A401" t="s">
        <v>956</v>
      </c>
    </row>
    <row r="402" spans="1:1" x14ac:dyDescent="0.25">
      <c r="A402" t="s">
        <v>957</v>
      </c>
    </row>
    <row r="403" spans="1:1" x14ac:dyDescent="0.25">
      <c r="A403" t="s">
        <v>958</v>
      </c>
    </row>
    <row r="404" spans="1:1" x14ac:dyDescent="0.25">
      <c r="A404" t="s">
        <v>959</v>
      </c>
    </row>
    <row r="405" spans="1:1" x14ac:dyDescent="0.25">
      <c r="A405" t="s">
        <v>960</v>
      </c>
    </row>
    <row r="406" spans="1:1" x14ac:dyDescent="0.25">
      <c r="A406" t="s">
        <v>961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2018-03-28T09:12:40Z</dcterms:created>
  <dcterms:modified xsi:type="dcterms:W3CDTF">2018-03-28T09:12:41Z</dcterms:modified>
</cp:coreProperties>
</file>