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26" i="1" l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<sst xmlns="http://schemas.openxmlformats.org/spreadsheetml/2006/main" count="1112" uniqueCount="836">
  <si>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</si>
  <si>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</si>
  <si>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</si>
  <si>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</si>
  <si>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ΜΗΧΑΝΙΚΩΝ ΗΛΕΚΤΡΟΝΙΚΩΝ ΥΠΟΛΟΓΙΣΤΩΝ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</si>
  <si>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</si>
  <si>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</si>
  <si>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</si>
  <si>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</si>
  <si>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</si>
  <si>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</si>
  <si>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</si>
  <si>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</si>
  <si>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ΔΑΛΛΑΣ</t>
  </si>
  <si>
    <t>ΓΕΩΡΓΙΟΣ</t>
  </si>
  <si>
    <t>ΙΩΑΝΝΗΣ</t>
  </si>
  <si>
    <t>ΑΕ913269</t>
  </si>
  <si>
    <t>805,2</t>
  </si>
  <si>
    <t>2083,2</t>
  </si>
  <si>
    <t>1023-1012-1010</t>
  </si>
  <si>
    <t>ΤΣΙΠΟΥΡΙΔΟΥ</t>
  </si>
  <si>
    <t>ΔΕΣΠΟΙΝΑ</t>
  </si>
  <si>
    <t>ΝΙΚΟΛΑΟΣ</t>
  </si>
  <si>
    <t>ΑΕ999074</t>
  </si>
  <si>
    <t>817,3</t>
  </si>
  <si>
    <t>2075,3</t>
  </si>
  <si>
    <t>1023-1012</t>
  </si>
  <si>
    <t>ΤΣΙΑΡΑΠΑΣ</t>
  </si>
  <si>
    <t>ΧΡΗΣΤΟΣ</t>
  </si>
  <si>
    <t>ΕΥΣΤΡΑΤΙΟΣ</t>
  </si>
  <si>
    <t>ΑΗ405426</t>
  </si>
  <si>
    <t>821,7</t>
  </si>
  <si>
    <t>2039,7</t>
  </si>
  <si>
    <t>1012-1023-1026-1028-1010-1027-1025</t>
  </si>
  <si>
    <t>ΓΕΩΡΓΟΥΛΑΣ</t>
  </si>
  <si>
    <t>ΣΤΥΛΙΑΝΟΣ</t>
  </si>
  <si>
    <t>ΚΩΝΣΤΑΝΤΙΝΟΣ</t>
  </si>
  <si>
    <t>ΑΒ812213</t>
  </si>
  <si>
    <t>1025-1027-1023-1012-1013-1020-1005-1010-1018-1026-1028-1022-1017-1014-1015</t>
  </si>
  <si>
    <t>ΑΜΠΑΤΖΗΣ</t>
  </si>
  <si>
    <t>ΑΠΟΣΤΟΛΟΣ</t>
  </si>
  <si>
    <t>ΑΙ394854</t>
  </si>
  <si>
    <t>1919,7</t>
  </si>
  <si>
    <t>1023-1012-1026-1017-1018-1027-1028-1014-1013-1010-1025-1015</t>
  </si>
  <si>
    <t>ΚΕΧΑΙΔΟΥ</t>
  </si>
  <si>
    <t>ΜΑΡΙΝΑ</t>
  </si>
  <si>
    <t>Χ463122</t>
  </si>
  <si>
    <t>909,7</t>
  </si>
  <si>
    <t>1907,7</t>
  </si>
  <si>
    <t>1010-1012-1023-1027-1020-1026-1018-1028-1025-1015-1005</t>
  </si>
  <si>
    <t>ΙΟΡΔΑΝΟΥ</t>
  </si>
  <si>
    <t>ΓΡΗΓΟΡΙΟΣ</t>
  </si>
  <si>
    <t>ΚΟΣΜΑΣ</t>
  </si>
  <si>
    <t>ΑΝ407590</t>
  </si>
  <si>
    <t>646,8</t>
  </si>
  <si>
    <t>1904,8</t>
  </si>
  <si>
    <t>1023-1022-1005</t>
  </si>
  <si>
    <t>ΟΒΑΛΙΑΔΗΣ</t>
  </si>
  <si>
    <t>ΚΥΡΙΑΚΟΣ</t>
  </si>
  <si>
    <t>ΠΑΝΤΕΛΗΣ</t>
  </si>
  <si>
    <t>ΑΕ204544</t>
  </si>
  <si>
    <t>844,8</t>
  </si>
  <si>
    <t>1902,8</t>
  </si>
  <si>
    <t>ΠΑΠΑΔΟΠΟΥΛΟΥ</t>
  </si>
  <si>
    <t>ΑΝΑΤΟΛΗ</t>
  </si>
  <si>
    <t>ΘΕΟΧΡΗΣΤΟΣ</t>
  </si>
  <si>
    <t>ΑΖ900543</t>
  </si>
  <si>
    <t>716,1</t>
  </si>
  <si>
    <t>1874,1</t>
  </si>
  <si>
    <t>1042-1033-1034-1014-1044-1040-1030-1021-1023-1035-1037-1012-1010</t>
  </si>
  <si>
    <t>ΝΑΣΙΟΣ</t>
  </si>
  <si>
    <t>ΔΗΜΗΤΡΙΟΣ</t>
  </si>
  <si>
    <t>ΑΒ054591</t>
  </si>
  <si>
    <t>776,6</t>
  </si>
  <si>
    <t>1864,6</t>
  </si>
  <si>
    <t>1027-1020-1026-1028-1023-1012</t>
  </si>
  <si>
    <t>Λυτρίδης</t>
  </si>
  <si>
    <t>Χριστόδουλος</t>
  </si>
  <si>
    <t>ΒΑΣΙΛΕΙΟΣ</t>
  </si>
  <si>
    <t>ΑΖ376642</t>
  </si>
  <si>
    <t>ΜΕΡΑΚΗΣ</t>
  </si>
  <si>
    <t>ΕΜΜΑΝΟΥΗΛ</t>
  </si>
  <si>
    <t>Φ340119</t>
  </si>
  <si>
    <t>850,3</t>
  </si>
  <si>
    <t>1848,3</t>
  </si>
  <si>
    <t>1014-1013-1012-1023-1010-1027-1025-1017-1026-1028-1022</t>
  </si>
  <si>
    <t>ΔΟΥΔΟΥΛΙΑΚΗΣ</t>
  </si>
  <si>
    <t>ΜΑΡΚΟΣ</t>
  </si>
  <si>
    <t>ΑΚ870210</t>
  </si>
  <si>
    <t>840,4</t>
  </si>
  <si>
    <t>1778,4</t>
  </si>
  <si>
    <t>1023-1012-1027-1010-1025-1020-1018-1028-1015-1026</t>
  </si>
  <si>
    <t>ΔΕΜΕΣΟΥΚΑΣ</t>
  </si>
  <si>
    <t>ΕΛΕΥΘΕΡΙΟΣ</t>
  </si>
  <si>
    <t>ΑΖ456318</t>
  </si>
  <si>
    <t>1774,1</t>
  </si>
  <si>
    <t>1022-1023</t>
  </si>
  <si>
    <t>ΙΩΑΚΕΙΜΙΔΗΣ</t>
  </si>
  <si>
    <t>ΑΝΑΣΤΑΣΙΟΣ</t>
  </si>
  <si>
    <t>Τ799645</t>
  </si>
  <si>
    <t>731,5</t>
  </si>
  <si>
    <t>1773,5</t>
  </si>
  <si>
    <t>1012-1023-1020-1027-1010-1026-1018-1019-1028-1022-1015-1013-1014</t>
  </si>
  <si>
    <t>ΠΑΝΙΤΣΙΔΗΣ</t>
  </si>
  <si>
    <t>ΧΑΡΑΛΑΜΠΟΣ</t>
  </si>
  <si>
    <t>ΑΕ876266</t>
  </si>
  <si>
    <t>798,6</t>
  </si>
  <si>
    <t>1746,6</t>
  </si>
  <si>
    <t>1010-1012-1023-1026-1028-1027</t>
  </si>
  <si>
    <t>ΜΠΑΛΝΤΟΥΜΗΣ</t>
  </si>
  <si>
    <t>ΗΛΙΑΣ</t>
  </si>
  <si>
    <t>Φ225053</t>
  </si>
  <si>
    <t>809,6</t>
  </si>
  <si>
    <t>1727,6</t>
  </si>
  <si>
    <t>1014-1013-1025-1020-1012-1023-1027-1018-1017-1028-1026-1015-1010-1005</t>
  </si>
  <si>
    <t>ΚΑΤΣΙΚΟΣ</t>
  </si>
  <si>
    <t>ΠΑΝΑΓΙΩΤΗΣ</t>
  </si>
  <si>
    <t>Χ295031</t>
  </si>
  <si>
    <t>1724,8</t>
  </si>
  <si>
    <t>1020-1023-1017-1018-1026-1027-1028-1014-1012-1019-1025-1022-1015-1016-1013-1010</t>
  </si>
  <si>
    <t>ΦΙΛΙΠΠΑΚΗΣ</t>
  </si>
  <si>
    <t>ΣΤΑΥΡΟΣ</t>
  </si>
  <si>
    <t>ΑΜ454745</t>
  </si>
  <si>
    <t>686,4</t>
  </si>
  <si>
    <t>1724,4</t>
  </si>
  <si>
    <t>1026-1028-1017-1027-1025-1023-1012-1010</t>
  </si>
  <si>
    <t>ΜΑΘΙΟΥΔΑΚΗΣ</t>
  </si>
  <si>
    <t>ΑΕ464139</t>
  </si>
  <si>
    <t>806,3</t>
  </si>
  <si>
    <t>1724,3</t>
  </si>
  <si>
    <t>1026-1028-1018-1022-1027-1020-1012-1023-1019-1017-1014-1011-1016-1015-1010-1025-1013</t>
  </si>
  <si>
    <t>ΜΠΟΧΛΟΣ</t>
  </si>
  <si>
    <t>ΑΘΑΝΑΣΙΟΣ</t>
  </si>
  <si>
    <t>ΑΖ898351</t>
  </si>
  <si>
    <t>774,4</t>
  </si>
  <si>
    <t>1714,4</t>
  </si>
  <si>
    <t>1027-1017-1022-1028-1011-1025-1023-1012-1014-1013-1010-1026</t>
  </si>
  <si>
    <t>ΚΙΤΣΙΟΥ</t>
  </si>
  <si>
    <t>ΑΣΗΜΙΝΑ</t>
  </si>
  <si>
    <t>ΑΖ919983</t>
  </si>
  <si>
    <t>772,2</t>
  </si>
  <si>
    <t>1710,2</t>
  </si>
  <si>
    <t>1010-1012-1023-1028-1026-1017-1018-1027-1014-1025-1013-1015-1020-1022</t>
  </si>
  <si>
    <t>ΜΗΤΡΕΓΚΑΣ</t>
  </si>
  <si>
    <t>ΖΗΣΗΣ</t>
  </si>
  <si>
    <t>Χ941537</t>
  </si>
  <si>
    <t>800,8</t>
  </si>
  <si>
    <t>1708,8</t>
  </si>
  <si>
    <t>1027-1020-1012-1023-1018-1028-1026-1010-1025-1015</t>
  </si>
  <si>
    <t>ΚΩΝΣΤΑΝΤΙΟΣ</t>
  </si>
  <si>
    <t>ΧΡΥΣΟΒΑΛΑΝΤΗΣ ΧΑΡΑΛΑΜΠΟΣ</t>
  </si>
  <si>
    <t>ΘΕΟΔΩΡΟΣ</t>
  </si>
  <si>
    <t>ΑΜ989084</t>
  </si>
  <si>
    <t>789,8</t>
  </si>
  <si>
    <t>1707,8</t>
  </si>
  <si>
    <t>1027-1020-1019-1018-1017-1026-1028-1023-1012-1014</t>
  </si>
  <si>
    <t>ΚΑΛΟΥΔΗΣ</t>
  </si>
  <si>
    <t>ΑΖ958233</t>
  </si>
  <si>
    <t>838,2</t>
  </si>
  <si>
    <t>1706,2</t>
  </si>
  <si>
    <t>1026-1028-1017-1027-1014-1013-1012-1023-1025</t>
  </si>
  <si>
    <t>ΗΛΙΑΚΗ</t>
  </si>
  <si>
    <t>ΕΛΕΝΗ</t>
  </si>
  <si>
    <t>ΑΗ527635</t>
  </si>
  <si>
    <t>783,2</t>
  </si>
  <si>
    <t>1701,2</t>
  </si>
  <si>
    <t>1005-1023</t>
  </si>
  <si>
    <t>ΣΤΥΛΙΑΝΙΔΗΣ</t>
  </si>
  <si>
    <t>ΓΕΡΒΑΣΙΟΣ</t>
  </si>
  <si>
    <t>ΗΡΑΚΛΗΣ</t>
  </si>
  <si>
    <t>ΑΖ903436</t>
  </si>
  <si>
    <t>1699,7</t>
  </si>
  <si>
    <t>1012-1023-1014-1025-1013-1010-1027-1026-1028-1017</t>
  </si>
  <si>
    <t>ΣΤΑΤΗΡΗ</t>
  </si>
  <si>
    <t>ΑΙΚΑΤΕΡΙΝΗ</t>
  </si>
  <si>
    <t>ΑΕ315081</t>
  </si>
  <si>
    <t>828,3</t>
  </si>
  <si>
    <t>1696,3</t>
  </si>
  <si>
    <t>1014-1023-1012-1027-1017-1010-1018-1013</t>
  </si>
  <si>
    <t>ΑΒΡΑΜΙΔΗΣ</t>
  </si>
  <si>
    <t>ΠΑΥΛΟΣ</t>
  </si>
  <si>
    <t>ΑΖ392126</t>
  </si>
  <si>
    <t>843,7</t>
  </si>
  <si>
    <t>1681,7</t>
  </si>
  <si>
    <t>1023-1012-1010-1013</t>
  </si>
  <si>
    <t>ΚΑΡΑΔΗΜΟΣ</t>
  </si>
  <si>
    <t>ΑΛΕΞΙΟΣ</t>
  </si>
  <si>
    <t>ΑΝ348537</t>
  </si>
  <si>
    <t>706,2</t>
  </si>
  <si>
    <t>1674,2</t>
  </si>
  <si>
    <t>1013-1012-1023-1014-1010-1027-1017-1026-1028-1025</t>
  </si>
  <si>
    <t>ΣΙΔΗΡΑΚΗΣ</t>
  </si>
  <si>
    <t>ΑΜ258658</t>
  </si>
  <si>
    <t>689,7</t>
  </si>
  <si>
    <t>1667,7</t>
  </si>
  <si>
    <t>1023-1012-1013-1010-1014-1027-1025-1026-1028-1017</t>
  </si>
  <si>
    <t>ΚΑΡΑΜΠΑΤΖΑΚΗΣ</t>
  </si>
  <si>
    <t>ΦΩΤΙΟΣ</t>
  </si>
  <si>
    <t>ΠΑΠΑΓΟΣ</t>
  </si>
  <si>
    <t>ΑΙ301694</t>
  </si>
  <si>
    <t>849,2</t>
  </si>
  <si>
    <t>1667,2</t>
  </si>
  <si>
    <t>ΠΑΓΙΔΑΣ</t>
  </si>
  <si>
    <t>ΜΙΧΑΗΛ</t>
  </si>
  <si>
    <t>ΣΤΕΦΑΝΟΣ</t>
  </si>
  <si>
    <t>ΑΕ019557</t>
  </si>
  <si>
    <t>796,4</t>
  </si>
  <si>
    <t>1664,4</t>
  </si>
  <si>
    <t>1025-1028-1012-1023-1010-1018-1020-1015-1005-1011-1013-1014-1016-1017-1019-1022</t>
  </si>
  <si>
    <t>ΣΑΡΚΑΒΟΣ</t>
  </si>
  <si>
    <t>ΕΥΑΓΓΕΛΟΣ</t>
  </si>
  <si>
    <t>ΑΝ417684</t>
  </si>
  <si>
    <t>1663,2</t>
  </si>
  <si>
    <t>1012-1023-1010-1027-1025-1020-1005-1018-1022-1028-1026</t>
  </si>
  <si>
    <t>ΜΠΟΥΡΛΗΣ</t>
  </si>
  <si>
    <t>Χ368210</t>
  </si>
  <si>
    <t>1662,8</t>
  </si>
  <si>
    <t>1012-1023-1026-1014-1011-1013-1017-1018-1019-1020</t>
  </si>
  <si>
    <t>ΔΟΥΛΓΕΡΟΓΛΟΥ</t>
  </si>
  <si>
    <t>ΣΤΕΡΓΙΟΣ</t>
  </si>
  <si>
    <t>ΑΝ384161</t>
  </si>
  <si>
    <t>1662,4</t>
  </si>
  <si>
    <t>1012-1023-1027-1020-1005-1022-1018-1028-1026-1010-1015-1025</t>
  </si>
  <si>
    <t>ΧΑΣΑΝ ΚΕΧΑΓΙΑ</t>
  </si>
  <si>
    <t>ΣΟΥΚΡΗ</t>
  </si>
  <si>
    <t>ΕΜΒΕΡ</t>
  </si>
  <si>
    <t>ΑΖ405635</t>
  </si>
  <si>
    <t>1659,7</t>
  </si>
  <si>
    <t>1010-1012-1015-1023</t>
  </si>
  <si>
    <t>ΖΑΧΑΡΑΚΗ</t>
  </si>
  <si>
    <t>ΒΑΙΑ</t>
  </si>
  <si>
    <t>ΑΗ291182</t>
  </si>
  <si>
    <t>1656,7</t>
  </si>
  <si>
    <t>1012-1023-1025-1018-1028-1026-1015-1027-1020-1005-1010</t>
  </si>
  <si>
    <t>ΛΙΑΝΟΥ</t>
  </si>
  <si>
    <t>ΕΥΑΓΓΕΛΙΑ</t>
  </si>
  <si>
    <t>Τ399771</t>
  </si>
  <si>
    <t>815,1</t>
  </si>
  <si>
    <t>1653,1</t>
  </si>
  <si>
    <t>1014-1016-1012-1023-1013-1027-1020-1018-1019-1017-1022-1011-1026-1028-1025-1015-1010</t>
  </si>
  <si>
    <t>ΚΕΛΕΣΙΔΗΣ</t>
  </si>
  <si>
    <t>ΠΑΣΧΑΛΗΣ</t>
  </si>
  <si>
    <t>ΑΗ402540</t>
  </si>
  <si>
    <t>831,6</t>
  </si>
  <si>
    <t>1649,6</t>
  </si>
  <si>
    <t>1010-1012-1023-1027-1025-1028-1026</t>
  </si>
  <si>
    <t>ΚΕΜΑΛΜΑ</t>
  </si>
  <si>
    <t>ΒΑΣΙΛΙΚΗ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</si>
  <si>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</si>
  <si>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</si>
  <si>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</si>
  <si>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</si>
  <si>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ΜΑΣΤΡΟΓΙΑΝΝΗ</t>
  </si>
  <si>
    <t>ΜΑΝΘΑ</t>
  </si>
  <si>
    <t>ΑΡΤΕΜΙΟΣ</t>
  </si>
  <si>
    <t>ΑΖ211645</t>
  </si>
  <si>
    <t>733,7</t>
  </si>
  <si>
    <t>1641,7</t>
  </si>
  <si>
    <t>1027-1020-1018-1017-1012-1023-1028-1026</t>
  </si>
  <si>
    <t>ΑΚ977655</t>
  </si>
  <si>
    <t>1639,7</t>
  </si>
  <si>
    <t>1023-1022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</si>
  <si>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</si>
  <si>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</si>
  <si>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</si>
  <si>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</si>
  <si>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</si>
  <si>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</si>
  <si>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ΣΩΤΗΡΙΟΥ</t>
  </si>
  <si>
    <t>ΔΗΜΟΣΘΕΝΗΣ</t>
  </si>
  <si>
    <t>ΣΩΤΗΡΙΟΣ</t>
  </si>
  <si>
    <t>ΑΕ316735</t>
  </si>
  <si>
    <t>755,7</t>
  </si>
  <si>
    <t>1633,7</t>
  </si>
  <si>
    <t>1023-1025-1020-1012-1027-1028-1026-1010-1015</t>
  </si>
  <si>
    <t>ΚΑΡΑΚΟΛΗΣ</t>
  </si>
  <si>
    <t>ΑΖ305486</t>
  </si>
  <si>
    <t>1630,2</t>
  </si>
  <si>
    <t>1027-1020-1018-1028-1026-1012-1023-1010-1025-1015</t>
  </si>
  <si>
    <t>ΚΑΡΑΠΑΝΟΣ</t>
  </si>
  <si>
    <t>ΘΩΜΑΣ</t>
  </si>
  <si>
    <t>ΑΜ787959</t>
  </si>
  <si>
    <t>751,3</t>
  </si>
  <si>
    <t>1629,3</t>
  </si>
  <si>
    <t>1014-1020-1012-1023-1027-1025-1010-1013-1016-1026-1017-1018-1019-1022-1028</t>
  </si>
  <si>
    <t>ΜΑΚΚΑ</t>
  </si>
  <si>
    <t>ΕΥΓΕΝΙΑ</t>
  </si>
  <si>
    <t>ΑΙ624216</t>
  </si>
  <si>
    <t>1012-1023-1027-1014-1013-1010-1026-1028-1017</t>
  </si>
  <si>
    <t>ΣΠΗΛΙΟΠΟΥΛΟΥ</t>
  </si>
  <si>
    <t>ΗΛΙΑΝΝΑ</t>
  </si>
  <si>
    <t>ΑΒ034981</t>
  </si>
  <si>
    <t>860,2</t>
  </si>
  <si>
    <t>1626,2</t>
  </si>
  <si>
    <t>1022-1023-1005</t>
  </si>
  <si>
    <t>ΛΥΜΟΥΡΑΣ</t>
  </si>
  <si>
    <t>Φ241116</t>
  </si>
  <si>
    <t>734,8</t>
  </si>
  <si>
    <t>1622,8</t>
  </si>
  <si>
    <t>1010-1012-1015-1017-1018-1019-1020-1023-1025-1026-1027-1028-1013-1014</t>
  </si>
  <si>
    <t>ΞΑΝΘΟΠΟΥΛΟΣ</t>
  </si>
  <si>
    <t>ΑΖ818828</t>
  </si>
  <si>
    <t>763,4</t>
  </si>
  <si>
    <t>1621,4</t>
  </si>
  <si>
    <t>1010-1012-1023</t>
  </si>
  <si>
    <t>ΚΩΤΗ</t>
  </si>
  <si>
    <t>ΑΓΓΕΛΙΚΗ</t>
  </si>
  <si>
    <t>Χ477262</t>
  </si>
  <si>
    <t>1014-1020-1027-1023-1012-1026-1018-1028-1017</t>
  </si>
  <si>
    <t>ΗΛΙΑΔΗΣ</t>
  </si>
  <si>
    <t>Χ871649</t>
  </si>
  <si>
    <t>728,2</t>
  </si>
  <si>
    <t>1616,2</t>
  </si>
  <si>
    <t>1012-1023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</si>
  <si>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</si>
  <si>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</si>
  <si>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</si>
  <si>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</si>
  <si>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</si>
  <si>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</si>
  <si>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</si>
  <si>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</si>
  <si>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</si>
  <si>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</si>
  <si>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</si>
  <si>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ΡΙΖΟΥ</t>
  </si>
  <si>
    <t>ΖΩΗ</t>
  </si>
  <si>
    <t>ΑΖ903621</t>
  </si>
  <si>
    <t>1608,8</t>
  </si>
  <si>
    <t>1012-1023-1026-1027-1028</t>
  </si>
  <si>
    <t>ΜΗΤΡΑΚΟΣ</t>
  </si>
  <si>
    <t>ΑΗ828018</t>
  </si>
  <si>
    <t>740,3</t>
  </si>
  <si>
    <t>1608,3</t>
  </si>
  <si>
    <t>1023-1012-1027-1011-1018-1019-1026-1028-1020-1022-1014-1017-1010-1013-1015-1016-1025</t>
  </si>
  <si>
    <t>ΤΖΙΑΦΕΤΑΣ</t>
  </si>
  <si>
    <t>ΑΚ964577</t>
  </si>
  <si>
    <t>719,4</t>
  </si>
  <si>
    <t>1607,4</t>
  </si>
  <si>
    <t>1028-1019-1018-1017-1022-1016-1011-1026-1014-1025-1015-1012-1023-1027-1021-1013-1005-1020-1010</t>
  </si>
  <si>
    <t>ΧΟΗΣ</t>
  </si>
  <si>
    <t>ΑΖ380352</t>
  </si>
  <si>
    <t>785,4</t>
  </si>
  <si>
    <t>1603,4</t>
  </si>
  <si>
    <t>1012-1023-1010-1025-1026-1027-1028</t>
  </si>
  <si>
    <t>ΧΑΡΑΛΑΜΠΙΔΗΣ</t>
  </si>
  <si>
    <t>ΣΑΒΒΑΣ</t>
  </si>
  <si>
    <t>Σ143869</t>
  </si>
  <si>
    <t>862,4</t>
  </si>
  <si>
    <t>1600,4</t>
  </si>
  <si>
    <t>1027-1020-1005-1014-1018-1017-1028-1026-1023-1012-1010-1013-1015-1025</t>
  </si>
  <si>
    <t>ΛΑΜΠΡΟΥ</t>
  </si>
  <si>
    <t>ΑΗ794512</t>
  </si>
  <si>
    <t>653,4</t>
  </si>
  <si>
    <t>1591,4</t>
  </si>
  <si>
    <t>1012-1020-1014-1017-1018-1023-1026-1027-1028-1013-1010-1015-1025</t>
  </si>
  <si>
    <t>ΑΔΑΜΙΔΟΥ</t>
  </si>
  <si>
    <t>ΦΩΤΕΙΝΗ</t>
  </si>
  <si>
    <t>ΑΗ312796</t>
  </si>
  <si>
    <t>1012-1023-1010-1018-1028-1026-1027-1020-1025-1015</t>
  </si>
  <si>
    <t>ΦΡΑΓΚΟΥΛΗ</t>
  </si>
  <si>
    <t>ΧΡΥΣΟΥΛΑ</t>
  </si>
  <si>
    <t>ΔΟΥΚΑΣ</t>
  </si>
  <si>
    <t>ΑΕ916421</t>
  </si>
  <si>
    <t>742,5</t>
  </si>
  <si>
    <t>1580,5</t>
  </si>
  <si>
    <t>1010-1012-1018-1023-1026-1028</t>
  </si>
  <si>
    <t>ΜΠΑΛΕΤΑΣ</t>
  </si>
  <si>
    <t>ΠΟΛΥΒΙΟΣ</t>
  </si>
  <si>
    <t>ΑΒ459206</t>
  </si>
  <si>
    <t>743,6</t>
  </si>
  <si>
    <t>1571,6</t>
  </si>
  <si>
    <t>ΠΑΝΤΙΔΗΣ</t>
  </si>
  <si>
    <t>ΑΡΙΣΤΕΙΔΗΣ</t>
  </si>
  <si>
    <t>ΑΒ466539</t>
  </si>
  <si>
    <t>752,4</t>
  </si>
  <si>
    <t>1570,4</t>
  </si>
  <si>
    <t>1014-1016-1027-1012-1023-1013-1025-1017-1028-1026</t>
  </si>
  <si>
    <t>ΓΙΑΝΝΕΛΟΣ</t>
  </si>
  <si>
    <t>ΑΛΕΞΑΝΔΡΟΣ</t>
  </si>
  <si>
    <t>ΑΚ387503</t>
  </si>
  <si>
    <t>727,1</t>
  </si>
  <si>
    <t>1568,1</t>
  </si>
  <si>
    <t>1027-1014-1025-1020-1017-1018-1019-1011-1026-1028-1012-1016-1013-1015-1010-1022-1023</t>
  </si>
  <si>
    <t>ΧΡΥΣΑΛΛΟΣ</t>
  </si>
  <si>
    <t>ΑΙ423251</t>
  </si>
  <si>
    <t>904,2</t>
  </si>
  <si>
    <t>1566,2</t>
  </si>
  <si>
    <t>1026-1018-1028-1023-1025-1012-1027-1020-1015-1010</t>
  </si>
  <si>
    <t>ΝΙΚΟΛΑΟΥ</t>
  </si>
  <si>
    <t>Φ469834</t>
  </si>
  <si>
    <t>1014-1013-1005-1020-1025-1012-1023-1010-1011-1017-1018-1015</t>
  </si>
  <si>
    <t>ΚΑΡΑΚΟΛΙΟΣ</t>
  </si>
  <si>
    <t>ΚΛΕΑΝΘΗΣ</t>
  </si>
  <si>
    <t>ΑΗ177621</t>
  </si>
  <si>
    <t>1058,2</t>
  </si>
  <si>
    <t>1555,2</t>
  </si>
  <si>
    <t>1012-1023-1018-1028-1026-1027-1025-1020-1010</t>
  </si>
  <si>
    <t>ΓΚΑΓΤΖΗΣ</t>
  </si>
  <si>
    <t>ΑΕ338879</t>
  </si>
  <si>
    <t>735,9</t>
  </si>
  <si>
    <t>1553,9</t>
  </si>
  <si>
    <t>1012-1023-1027-1026-1020-1018-1028-1005</t>
  </si>
  <si>
    <t>ΓΙΩΤΑΚΟΣ</t>
  </si>
  <si>
    <t>ΑΙ808048</t>
  </si>
  <si>
    <t>865,7</t>
  </si>
  <si>
    <t>1543,7</t>
  </si>
  <si>
    <t>1010-1012-1015-1018-1020-1023-1025-1026-1027-1028-1005</t>
  </si>
  <si>
    <t>ΚΑΡΠΑΘΑΚΗΣ</t>
  </si>
  <si>
    <t>Χ111592</t>
  </si>
  <si>
    <t>1534,1</t>
  </si>
  <si>
    <t>1027-1028-1026-1023-1012</t>
  </si>
  <si>
    <t>ΣΕΡΕΤΗΣ</t>
  </si>
  <si>
    <t>Τ987009</t>
  </si>
  <si>
    <t>1522,5</t>
  </si>
  <si>
    <t>1020-1005-1027-1023-1012-1022-1018-1026-1028</t>
  </si>
  <si>
    <t>ΒΛΥΣΝΑΚΗΣ</t>
  </si>
  <si>
    <t>ΑΗ884609</t>
  </si>
  <si>
    <t>656,7</t>
  </si>
  <si>
    <t>1514,7</t>
  </si>
  <si>
    <t>ΚΟΣΜΙΔΗΣ</t>
  </si>
  <si>
    <t>ΑΜ093680</t>
  </si>
  <si>
    <t>841,5</t>
  </si>
  <si>
    <t>1501,5</t>
  </si>
  <si>
    <t>ΒΑΣΙΛΕΙΑΔΟΥ</t>
  </si>
  <si>
    <t>Χ389684</t>
  </si>
  <si>
    <t>1500,4</t>
  </si>
  <si>
    <t>1018-1023-1012-1020-1026-1028-1027-1025-1015-1010</t>
  </si>
  <si>
    <t>ΜΑΡΟΥΛΑΣ</t>
  </si>
  <si>
    <t>ΑΒ733918</t>
  </si>
  <si>
    <t>ΑΔΑΜΟΠΟΥΛΟΥ</t>
  </si>
  <si>
    <t>ΑΝΝΑ</t>
  </si>
  <si>
    <t>Χ948918</t>
  </si>
  <si>
    <t>1499,6</t>
  </si>
  <si>
    <t>1025-1028-1018-1023-1012-1026</t>
  </si>
  <si>
    <t>ΚΑΡΑΒΙΔΑ</t>
  </si>
  <si>
    <t>ΠΟΛΥΞΕΝΗ</t>
  </si>
  <si>
    <t>Χ781422</t>
  </si>
  <si>
    <t>855,8</t>
  </si>
  <si>
    <t>1485,8</t>
  </si>
  <si>
    <t>1027-1020-1005-1018-1026-1028-1012-1023-1025-1015-1010</t>
  </si>
  <si>
    <t>ΑΝΤΩΝΟΠΟΥΛΟΥ</t>
  </si>
  <si>
    <t>ΠΑΝΑΓΙΩΤΑ</t>
  </si>
  <si>
    <t>Χ272041</t>
  </si>
  <si>
    <t>750,2</t>
  </si>
  <si>
    <t>1484,2</t>
  </si>
  <si>
    <t>1012-1023-1027</t>
  </si>
  <si>
    <t>ΚΟΛΤΣΙΔΑΣ</t>
  </si>
  <si>
    <t>ΑΚ980183</t>
  </si>
  <si>
    <t>793,1</t>
  </si>
  <si>
    <t>1481,1</t>
  </si>
  <si>
    <t>1012-1023-1027-1010-1015-1018-1020-1025-1026-1028</t>
  </si>
  <si>
    <t>ΠΙΣΠΑΣ</t>
  </si>
  <si>
    <t>Χ978775</t>
  </si>
  <si>
    <t>816,2</t>
  </si>
  <si>
    <t>1474,2</t>
  </si>
  <si>
    <t>1014-1027-1020-1012-1023-1016-1013-1010-1025-1017-1018-1028-1026-1015-1005-1022-1011-1019</t>
  </si>
  <si>
    <t>ΠΑΓΓΕΛΑ</t>
  </si>
  <si>
    <t>ΑΖ818878</t>
  </si>
  <si>
    <t>790,9</t>
  </si>
  <si>
    <t>1468,9</t>
  </si>
  <si>
    <t>1010-1012-1013-1014-1017-1023-1025-1026-1027-1028</t>
  </si>
  <si>
    <t>ΣΤΕΡΓΙΟΥ</t>
  </si>
  <si>
    <t>ΕΙΡΗΝΗ</t>
  </si>
  <si>
    <t>ΑΝ353369</t>
  </si>
  <si>
    <t>771,1</t>
  </si>
  <si>
    <t>1459,1</t>
  </si>
  <si>
    <t>1017-1018-1015-1014-1012-1023-1027-1026-1028-1020-1025-1010-1013</t>
  </si>
  <si>
    <t>ΚΑΛΟΓΕΡΑΚΗΣ</t>
  </si>
  <si>
    <t>ΑΚ012589</t>
  </si>
  <si>
    <t>697,4</t>
  </si>
  <si>
    <t>1455,4</t>
  </si>
  <si>
    <t>1027-1020-1005-1018-1028-1026-1025-1023-1012-1010-1015</t>
  </si>
  <si>
    <t>ΛΑΓΚΑΔΙΝΟΣ</t>
  </si>
  <si>
    <t>ΑΝΤΩΝΙΟΣ</t>
  </si>
  <si>
    <t>Σ691158</t>
  </si>
  <si>
    <t>819,5</t>
  </si>
  <si>
    <t>1437,5</t>
  </si>
  <si>
    <t>1027-1014-1013-1017-1025-1028-1026-1012-1023-1010</t>
  </si>
  <si>
    <t>ΧΟΥΣΙΑΔΑΣ</t>
  </si>
  <si>
    <t>ΛΟΥΚΑΣ</t>
  </si>
  <si>
    <t>Ξ993908</t>
  </si>
  <si>
    <t>717,2</t>
  </si>
  <si>
    <t>1435,2</t>
  </si>
  <si>
    <t>1005-1020-1027-1014-1012-1023-1016-1018-1019-1022-1025-1017-1028-1011-1026-1013-1010-1015</t>
  </si>
  <si>
    <t>ΤΣΙΜΠΡΙΚΙΔΗΣ</t>
  </si>
  <si>
    <t>ΣΠΥΡΙΔΩΝ</t>
  </si>
  <si>
    <t>Τ307104</t>
  </si>
  <si>
    <t>1433,4</t>
  </si>
  <si>
    <t>1027-1026-1023-1012-1025-1014</t>
  </si>
  <si>
    <t>ΔΟΥΝΔΟΥΛΑΚΗΣ</t>
  </si>
  <si>
    <t>ΑΜ458931</t>
  </si>
  <si>
    <t>801,9</t>
  </si>
  <si>
    <t>1419,9</t>
  </si>
  <si>
    <t>1026-1028-1027-1025-1023-1012</t>
  </si>
  <si>
    <t>ΜΟΥΣΤΑΚΑ</t>
  </si>
  <si>
    <t>Χ391746</t>
  </si>
  <si>
    <t>1416,5</t>
  </si>
  <si>
    <t>1023-1012-1020-1027-1026-1028-1017-1025-1015-1010</t>
  </si>
  <si>
    <t>ΑΡΑΜΠΟΓΛΟΥ</t>
  </si>
  <si>
    <t>ΑΡΙΑΔΝΗ</t>
  </si>
  <si>
    <t>ΑΙ740921</t>
  </si>
  <si>
    <t>797,5</t>
  </si>
  <si>
    <t>1415,5</t>
  </si>
  <si>
    <t>ΓΙΝΟΠΟΥΛΟΥ</t>
  </si>
  <si>
    <t>ΧΡΙΣΤΙΝΑ</t>
  </si>
  <si>
    <t>Φ493450</t>
  </si>
  <si>
    <t>773,3</t>
  </si>
  <si>
    <t>1405,3</t>
  </si>
  <si>
    <t>1012-1018-1020-1023-1026-1028</t>
  </si>
  <si>
    <t>ΒΑΧΑΡΕΛΗΣ</t>
  </si>
  <si>
    <t>ΑΚ509517</t>
  </si>
  <si>
    <t>1404,4</t>
  </si>
  <si>
    <t>1012-1023-1027-1020-1005-1026-1017-1018-1028</t>
  </si>
  <si>
    <t>ΖΗΚΟΣ</t>
  </si>
  <si>
    <t>ΑΚ518582</t>
  </si>
  <si>
    <t>739,2</t>
  </si>
  <si>
    <t>1397,2</t>
  </si>
  <si>
    <t>1027-1020-1012-1018-1023-1026-1028</t>
  </si>
  <si>
    <t>ΚΟΤΖΑΜΠΑΣΗΣ</t>
  </si>
  <si>
    <t>ΣΤΑΜΑΤΙΟΣ</t>
  </si>
  <si>
    <t>ΑΒ732771</t>
  </si>
  <si>
    <t>720,5</t>
  </si>
  <si>
    <t>1388,5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</si>
  <si>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</si>
  <si>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</si>
  <si>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</si>
  <si>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</si>
  <si>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</si>
  <si>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</si>
  <si>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</si>
  <si>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1383,7</t>
  </si>
  <si>
    <t>1028-1018-1019-1017-1022-1011-1026-1014-1023-1012-1027-1020-1013-1010-1015-1016-1025</t>
  </si>
  <si>
    <t>ΤΣΙΓΚΑΣ</t>
  </si>
  <si>
    <t>ΑΚ445251</t>
  </si>
  <si>
    <t>1377,4</t>
  </si>
  <si>
    <t>1017-1018-1022-1025-1026-1012-1023-1016-1020-1028-1027-1010-1015</t>
  </si>
  <si>
    <t>ΕΥΓΕΝΙΔΗΣ</t>
  </si>
  <si>
    <t>ΠΡΟΚΟΠΙΟΣ</t>
  </si>
  <si>
    <t>ΙΟΡΔΑΝΗΣ</t>
  </si>
  <si>
    <t>ΑΖ899812</t>
  </si>
  <si>
    <t>1012-1013-1014-1010-1016-1017-1023-1025-1026-1028-1027-1011</t>
  </si>
  <si>
    <t>ΤΣΕΡΠΕΣ</t>
  </si>
  <si>
    <t>Τ378533</t>
  </si>
  <si>
    <t>1012-1023-1027-1025-1010-1026-1028</t>
  </si>
  <si>
    <t>ΤΟΜΑΡΑΣ</t>
  </si>
  <si>
    <t>ΑΙ750141</t>
  </si>
  <si>
    <t>732,6</t>
  </si>
  <si>
    <t>1370,6</t>
  </si>
  <si>
    <t>1025-1027-1020-1018-1026-1028-1017-1012-1023</t>
  </si>
  <si>
    <t>Σ840029</t>
  </si>
  <si>
    <t>765,6</t>
  </si>
  <si>
    <t>1367,6</t>
  </si>
  <si>
    <t>1027-1020-1005-1012-1023-1018-1026-1028</t>
  </si>
  <si>
    <t>ΚΑΤΣΙΛΙΔΟΥ</t>
  </si>
  <si>
    <t>ΚΑΛΛΙΟΠΗ</t>
  </si>
  <si>
    <t>ΠΑΡΑΣΚΕΥΑΣ</t>
  </si>
  <si>
    <t>ΑΕ761389</t>
  </si>
  <si>
    <t>1365,4</t>
  </si>
  <si>
    <t>1023-1012-1025-1010-1027-1026-1018-1028-1015-1020</t>
  </si>
  <si>
    <t>ΚΑΠΕΤΑΝΟΥ</t>
  </si>
  <si>
    <t>ΠΑΥΛΙΝΑ</t>
  </si>
  <si>
    <t>Χ988041</t>
  </si>
  <si>
    <t>896,5</t>
  </si>
  <si>
    <t>1353,5</t>
  </si>
  <si>
    <t>1010-1011-1012-1013-1014-1015-1016-1017-1018-1019-1020-1022-1023-1025-1026-1027-1028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</si>
  <si>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</si>
  <si>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</si>
  <si>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</si>
  <si>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</si>
  <si>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</si>
  <si>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ΣΥΡΑΚΗΣ</t>
  </si>
  <si>
    <t>ΕΥΣΤΑΘΙΟΣ</t>
  </si>
  <si>
    <t>ΑΒ679339</t>
  </si>
  <si>
    <t>ΓΑΛΗΝΟΥ</t>
  </si>
  <si>
    <t>ΞΕΝΗ</t>
  </si>
  <si>
    <t>ΑΝ420566</t>
  </si>
  <si>
    <t>756,8</t>
  </si>
  <si>
    <t>1343,8</t>
  </si>
  <si>
    <t>1012-1023-1010</t>
  </si>
  <si>
    <t>ΒΛΑΧΟΥ</t>
  </si>
  <si>
    <t>ΑΝΑΣΤΑΣΙΑ</t>
  </si>
  <si>
    <t>Φ464493</t>
  </si>
  <si>
    <t>745,8</t>
  </si>
  <si>
    <t>ΛΙΑΠΗΣ</t>
  </si>
  <si>
    <t>ΑΖ406810</t>
  </si>
  <si>
    <t>1337,8</t>
  </si>
  <si>
    <t>1005-1010-1011-1012-1013-1014-1015-1016-1017-1018-1019-1020-1022-1023-1025-1026-1027-1028</t>
  </si>
  <si>
    <t>ΜΠΑΜΙΧΟΣ</t>
  </si>
  <si>
    <t>ΑΗ815891</t>
  </si>
  <si>
    <t>676,5</t>
  </si>
  <si>
    <t>1334,5</t>
  </si>
  <si>
    <t>1020-1010-1028-1011-1012-1013-1014-1015-1016-1017-1018-1019-1022-1023-1025-1026-1027-1005</t>
  </si>
  <si>
    <t>ΑΝΔΡΟΝΙΚΟΣ</t>
  </si>
  <si>
    <t>ΑΝΔΡΕΑΣ</t>
  </si>
  <si>
    <t>ΑΝΔΡΩΝΗΣ</t>
  </si>
  <si>
    <t>ΑΚ408171</t>
  </si>
  <si>
    <t>1014-1016-1025-1012-1023-1027-1013-1010-1017-1026-1028</t>
  </si>
  <si>
    <t>ΚΑΣΤΑΝΟΣ</t>
  </si>
  <si>
    <t>ΑΙ230956</t>
  </si>
  <si>
    <t>870,1</t>
  </si>
  <si>
    <t>1332,1</t>
  </si>
  <si>
    <t>1010-1012-1015-1018-1020-1023-1025-1026-1027-1028</t>
  </si>
  <si>
    <t>ΚΑΡΑΓΕΩΡΓΟΣ</t>
  </si>
  <si>
    <t>ΖΑΧΑΡΙΑΣ</t>
  </si>
  <si>
    <t>Φ213013</t>
  </si>
  <si>
    <t>1311,6</t>
  </si>
  <si>
    <t>1012-1023-1025-1027-1020-1010-1026-1028-1018-1015</t>
  </si>
  <si>
    <t>ΓΕΩΡΓΙΑΔΗΣ</t>
  </si>
  <si>
    <t>ΑΗ393514</t>
  </si>
  <si>
    <t>1309,4</t>
  </si>
  <si>
    <t>1023-1012-1011-1014-1017-1018-1019-1020-1022-1021-1024-1025-1026-1027-1028</t>
  </si>
  <si>
    <t>ΠΑΡΛΑΝΤΖΑΣ</t>
  </si>
  <si>
    <t>Χ911253</t>
  </si>
  <si>
    <t>1307,5</t>
  </si>
  <si>
    <t>1014-1013-1012-1023-1027</t>
  </si>
  <si>
    <t>ΝΤΟΥΜΠΟΥΡΙΔΗΣ</t>
  </si>
  <si>
    <t>ΑΗ121858</t>
  </si>
  <si>
    <t>636,9</t>
  </si>
  <si>
    <t>1294,9</t>
  </si>
  <si>
    <t>ΚΑΡΑΓΕΒΡΕΚΗΣ</t>
  </si>
  <si>
    <t>ΠΕΛΟΠΙΔΑΣ</t>
  </si>
  <si>
    <t>ΑΚ870591</t>
  </si>
  <si>
    <t>1288,4</t>
  </si>
  <si>
    <t>1010-1012-1013-1014-1015-1017-1018-1020-1023-1025-1026-1027-1028</t>
  </si>
  <si>
    <t>ΠΑΛΤΟΓΛΟΥ</t>
  </si>
  <si>
    <t>Χ218894</t>
  </si>
  <si>
    <t>1278,8</t>
  </si>
  <si>
    <t>1027-1020-1025-1016-1014-1011-1017-1018-1019-1022-1026-1028-1015-1012-1023-1013-1010</t>
  </si>
  <si>
    <t>ΠΑΠΑΒΑΣΙΛΕΙΟΥ</t>
  </si>
  <si>
    <t>Τ259240</t>
  </si>
  <si>
    <t>914,1</t>
  </si>
  <si>
    <t>1274,1</t>
  </si>
  <si>
    <t>ΤΖΕΤΖΟΥΜΗΣ</t>
  </si>
  <si>
    <t>ΑΜ331525</t>
  </si>
  <si>
    <t>654,5</t>
  </si>
  <si>
    <t>1272,5</t>
  </si>
  <si>
    <t>ΠΑΠΑΚΩΝΣΤΑΝΤΙΝΟΥ</t>
  </si>
  <si>
    <t>ΑΧΙΛΛΕΑΣ</t>
  </si>
  <si>
    <t>ΑΝΑΡΓΥΡΟΣ</t>
  </si>
  <si>
    <t>Χ913956</t>
  </si>
  <si>
    <t>784,3</t>
  </si>
  <si>
    <t>1230,3</t>
  </si>
  <si>
    <t>1014-1020-1023-1012-1010-1015-1018-1025-1026-1027-1028-1005</t>
  </si>
  <si>
    <t>ΚΙΚΙΔΗΣ</t>
  </si>
  <si>
    <t>ΙΕΡΟΘΕΟΣ</t>
  </si>
  <si>
    <t>Χ620024</t>
  </si>
  <si>
    <t>1223,5</t>
  </si>
  <si>
    <t>1027-1012-1023-1010-1022-1025-1026-1028</t>
  </si>
  <si>
    <t>ΧΩΡΙΑΝΟΠΟΥΛΟΥ</t>
  </si>
  <si>
    <t>ΕΛΙΣΑΒΕΤ</t>
  </si>
  <si>
    <t>Χ346862</t>
  </si>
  <si>
    <t>1213,2</t>
  </si>
  <si>
    <t>1011-1018-1019-1028-1026-1017-1014-1027-1025-1016-1015-1012-1023-1022-1010-1013-1020</t>
  </si>
  <si>
    <t>ΣΑΡΑΚΙΝΙΩΤΗ</t>
  </si>
  <si>
    <t>ΒΙΚΤΩΡΙΑ</t>
  </si>
  <si>
    <t>Χ287703</t>
  </si>
  <si>
    <t>1204,6</t>
  </si>
  <si>
    <t>1025-1027-1028-1026-1005-1020-1012-1017-1018-1015-1010-1011-1022-1023-1014-1019-1013</t>
  </si>
  <si>
    <t>ΠΑΠΑΔΟΠΟΥΛΟΣ</t>
  </si>
  <si>
    <t>ΚΩΝΣΤΑΝΤΝΙΝΟΣ</t>
  </si>
  <si>
    <t>Χ871611</t>
  </si>
  <si>
    <t>ΚΑΡΑΜΠΑΣΗ</t>
  </si>
  <si>
    <t>Χ390738</t>
  </si>
  <si>
    <t>730,4</t>
  </si>
  <si>
    <t>1192,4</t>
  </si>
  <si>
    <t>1012-1023-1011-1026-1014-1028-1027-1019-1018-1022-1017-1020</t>
  </si>
  <si>
    <t>ΣΤΑΥΡΟΥΛΑΚΗΣ</t>
  </si>
  <si>
    <t>ΑΕ465140</t>
  </si>
  <si>
    <t>820,6</t>
  </si>
  <si>
    <t>1179,6</t>
  </si>
  <si>
    <t>1026-1023-1017-1028-1018-1025-1027-1020-1012-1015-1010</t>
  </si>
  <si>
    <t>ΚΑΡΑΙΣΚΟΥ</t>
  </si>
  <si>
    <t>ΑΡΙΣΤΟΤΕΛΗΣ</t>
  </si>
  <si>
    <t>Χ374170</t>
  </si>
  <si>
    <t>707,3</t>
  </si>
  <si>
    <t>1160,3</t>
  </si>
  <si>
    <t>1012-1023-1020-1027-1010-1025-1018-1026-1028-1015</t>
  </si>
  <si>
    <t>ΔΗΜΟΛΙΚΑΣ</t>
  </si>
  <si>
    <t>Χ363573</t>
  </si>
  <si>
    <t>1143,6</t>
  </si>
  <si>
    <t>1010-1012-1023-1025-1026-1027-1028</t>
  </si>
  <si>
    <t>ΠΡΑΓΚΑΛΟΥΔΗ</t>
  </si>
  <si>
    <t>ΑΝ387825</t>
  </si>
  <si>
    <t>1122,8</t>
  </si>
  <si>
    <t>1023-1012-1010-1027-1020-1025-1015-1018-1026-1028-1005-1013-1014-1016-1017-1019-1022-1011</t>
  </si>
  <si>
    <t>ΣΤΑΥΡΟΠΟΥΛΟΣ</t>
  </si>
  <si>
    <t>ΙΑΚΩΒΟΣ ΑΡΓΥΡΙΟΣ</t>
  </si>
  <si>
    <t>ΑΚ861996</t>
  </si>
  <si>
    <t>741,4</t>
  </si>
  <si>
    <t>1109,4</t>
  </si>
  <si>
    <t>1013-1012-1023</t>
  </si>
  <si>
    <t>ΜΑΝΤΑΛΟΒΑΣ</t>
  </si>
  <si>
    <t>ΕΥΘΥΜΙΟΣ</t>
  </si>
  <si>
    <t>ΑΑ979078</t>
  </si>
  <si>
    <t>1101,8</t>
  </si>
  <si>
    <t>ΖΗΡΑΣ</t>
  </si>
  <si>
    <t>ΓΑΒΡΙΗΛ</t>
  </si>
  <si>
    <t>Χ978290</t>
  </si>
  <si>
    <t>705,1</t>
  </si>
  <si>
    <t>1083,1</t>
  </si>
  <si>
    <t>1020-1023-1012-1027-1010-1025-1026-1018-1028-1015</t>
  </si>
  <si>
    <t>ΘΕΟΔΩΡΑΚΗ</t>
  </si>
  <si>
    <t>ΜΑΡΙΑ</t>
  </si>
  <si>
    <t>ΑΕ901417</t>
  </si>
  <si>
    <t>1082,4</t>
  </si>
  <si>
    <t>ΜΠΑΚΗΣ</t>
  </si>
  <si>
    <t>Χ002546</t>
  </si>
  <si>
    <t>906,4</t>
  </si>
  <si>
    <t>1076,4</t>
  </si>
  <si>
    <t>1010-1012-1023-1018-1025-1020-1027</t>
  </si>
  <si>
    <t>ΠΕΧΛΙΒΑΝΟΠΟΥΛΟΣ</t>
  </si>
  <si>
    <t>Χ844332</t>
  </si>
  <si>
    <t>ΔΡΟΥΚΑΣ</t>
  </si>
  <si>
    <t>ΛΕΩΝΙΔΑΣ</t>
  </si>
  <si>
    <t>ΑΗ399915</t>
  </si>
  <si>
    <t>799,7</t>
  </si>
  <si>
    <t>1069,7</t>
  </si>
  <si>
    <t>ΚΕΚΕΖΙΔΗΣ</t>
  </si>
  <si>
    <t>Χ393079</t>
  </si>
  <si>
    <t>746,9</t>
  </si>
  <si>
    <t>1068,9</t>
  </si>
  <si>
    <t>1017-1018-1015-1010-1012-1020-1023-1025-1026-1027-1028</t>
  </si>
  <si>
    <t>ΜΠΕΡΕΔΑΚΗΣ</t>
  </si>
  <si>
    <t>ΑΗ385819</t>
  </si>
  <si>
    <t>ΚΟΡΛΙΝΗΣ</t>
  </si>
  <si>
    <t>ΑΙ346672</t>
  </si>
  <si>
    <t>1054,6</t>
  </si>
  <si>
    <t>ΒΟΥΔΟΥΡΗΣ</t>
  </si>
  <si>
    <t>Χ972139</t>
  </si>
  <si>
    <t>729,3</t>
  </si>
  <si>
    <t>1027,3</t>
  </si>
  <si>
    <t>1026-1011-1018-1028-1022-1017-1013-1014-1012-1023-1025-1027-1020-1015-1016-1010</t>
  </si>
  <si>
    <t>ΣΙΟΥΡΗ</t>
  </si>
  <si>
    <t>ΑΕ894474</t>
  </si>
  <si>
    <t>1003,6</t>
  </si>
  <si>
    <t>1023-1012-1035</t>
  </si>
  <si>
    <t>ΒΟΥΛΓΑΡΙΔΗΣ</t>
  </si>
  <si>
    <t>Χ368138</t>
  </si>
  <si>
    <t>1001,8</t>
  </si>
  <si>
    <t>1023-1012-1010-1025-1026-1027-1028</t>
  </si>
  <si>
    <t>ΒΑΖΑΚΙΔΟΥ</t>
  </si>
  <si>
    <t>Χ438145</t>
  </si>
  <si>
    <t>787,6</t>
  </si>
  <si>
    <t>988,6</t>
  </si>
  <si>
    <t>ΠΑΠΑΝΔΡΕΟΥ</t>
  </si>
  <si>
    <t>ΑΙ837143</t>
  </si>
  <si>
    <t>ΣΑΛΑΓΙΑΝΝΗΣ</t>
  </si>
  <si>
    <t>ΑΒ777149</t>
  </si>
  <si>
    <t>808,5</t>
  </si>
  <si>
    <t>928,5</t>
  </si>
  <si>
    <t>ΤΣΑΚΙΡΙΔΗΣ</t>
  </si>
  <si>
    <t>ΓΡΗΓΟΡΗΣ</t>
  </si>
  <si>
    <t>ΑΒ882325</t>
  </si>
  <si>
    <t>908,1</t>
  </si>
  <si>
    <t>ΜΑΓΓΑΝΟΠΟΥΛΟΥ</t>
  </si>
  <si>
    <t>ΕΥΔΟΞΙΑ</t>
  </si>
  <si>
    <t>ΑΕ170958</t>
  </si>
  <si>
    <t>827,2</t>
  </si>
  <si>
    <t>897,2</t>
  </si>
  <si>
    <t>ΜΑΡΑΣΛΙΔΗΣ</t>
  </si>
  <si>
    <t>ΑΗ292474</t>
  </si>
  <si>
    <t>ΜΑΣΤΟΡΙΔΟΥ</t>
  </si>
  <si>
    <t>ΑΝ192331</t>
  </si>
  <si>
    <t>860,3</t>
  </si>
  <si>
    <t>1012-1023-1014</t>
  </si>
  <si>
    <t>ΜΑΡΓΩΝΗΣ</t>
  </si>
  <si>
    <t>Τ259252</t>
  </si>
  <si>
    <t>1025-1023-1027-1012-1020-1018-1028-1010-1026-1005</t>
  </si>
  <si>
    <t>ΠΟΔΗΜΑΤΑΣ</t>
  </si>
  <si>
    <t>ΣΩΚΡΑΤΗΣ</t>
  </si>
  <si>
    <t>ΑΗ402713</t>
  </si>
  <si>
    <t>754,6</t>
  </si>
  <si>
    <t>854,6</t>
  </si>
  <si>
    <t>1027-1020-1025-1023-1012-1010-1015-1026-1028-1016-1014-1018-1019-1022-1021-1011-1017</t>
  </si>
  <si>
    <t>ΔΕΛΗΓΙΟΡΙΔΟΥ</t>
  </si>
  <si>
    <t>ΕΥΧΑΡΙΣ</t>
  </si>
  <si>
    <t>AA234976</t>
  </si>
  <si>
    <t>831,9</t>
  </si>
  <si>
    <t>1012-1023-1027-1010-1025-1026-1028</t>
  </si>
  <si>
    <t>ΧΑΤΖΗΣ</t>
  </si>
  <si>
    <t>ΑΑ479222</t>
  </si>
  <si>
    <t>786,1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</si>
  <si>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</si>
  <si>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</si>
  <si>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</si>
  <si>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</si>
  <si>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</si>
  <si>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</si>
  <si>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ΜΕΤΣΙΟΥ</t>
  </si>
  <si>
    <t>ΑΜ273704</t>
  </si>
  <si>
    <t>744,7</t>
  </si>
  <si>
    <t>774,7</t>
  </si>
  <si>
    <t>1012-1023-1014-1027-1028-1026-1017</t>
  </si>
  <si>
    <t>ΦΡΑΓΚΟΥΛΗΣ</t>
  </si>
  <si>
    <t>Χ273248</t>
  </si>
  <si>
    <t>691,9</t>
  </si>
  <si>
    <t>761,9</t>
  </si>
  <si>
    <t>1025-1028-1018-1026-1012-1023-1015-1010-1020-1027</t>
  </si>
  <si>
    <t>ΜΑΝΤΑΣ</t>
  </si>
  <si>
    <t>ΔΗΜΗΤΡΗΣ</t>
  </si>
  <si>
    <t>ΑΙ900614</t>
  </si>
  <si>
    <t>746,8</t>
  </si>
  <si>
    <t>ΓΙΑΝΝΑΚΟΠΟΥΛΟΣ</t>
  </si>
  <si>
    <t>ΣΩΤΗΡΗΣ</t>
  </si>
  <si>
    <t>ΠΟΛΥΖΩΗΣ</t>
  </si>
  <si>
    <t>ΑΙ766974</t>
  </si>
  <si>
    <t>673,2</t>
  </si>
  <si>
    <t>743,2</t>
  </si>
  <si>
    <t>1027-1020-1018-1026-1028-1012-1023</t>
  </si>
  <si>
    <t>ΑΙΒΑΖΕΛΗΣ</t>
  </si>
  <si>
    <t>ΑΙ156819</t>
  </si>
  <si>
    <t>624,8</t>
  </si>
  <si>
    <t>694,8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</si>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</sst>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5053</v>
      </c>
      <c r="C8" t="s">
        <v>13</v>
      </c>
      <c r="D8" t="s">
        <v>14</v>
      </c>
      <c r="E8" t="s">
        <v>15</v>
      </c>
      <c r="F8" t="s">
        <v>16</v>
      </c>
      <c r="G8" t="str">
        <f>"00368819"</f>
        <v>00368819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3721</v>
      </c>
      <c r="C10" t="s">
        <v>20</v>
      </c>
      <c r="D10" t="s">
        <v>21</v>
      </c>
      <c r="E10" t="s">
        <v>22</v>
      </c>
      <c r="F10" t="s">
        <v>23</v>
      </c>
      <c r="G10" t="str">
        <f>"00327891"</f>
        <v>00327891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5330</v>
      </c>
      <c r="C12" t="s">
        <v>27</v>
      </c>
      <c r="D12" t="s">
        <v>28</v>
      </c>
      <c r="E12" t="s">
        <v>29</v>
      </c>
      <c r="F12" t="s">
        <v>30</v>
      </c>
      <c r="G12" t="str">
        <f>"201410010335"</f>
        <v>201410010335</v>
      </c>
      <c r="H12" t="s">
        <v>31</v>
      </c>
      <c r="I12">
        <v>0</v>
      </c>
      <c r="J12">
        <v>400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32</v>
      </c>
    </row>
    <row r="13" spans="1:30" x14ac:dyDescent="0.25">
      <c r="H13" t="s">
        <v>33</v>
      </c>
    </row>
    <row r="14" spans="1:30" x14ac:dyDescent="0.25">
      <c r="A14">
        <v>4</v>
      </c>
      <c r="B14">
        <v>800</v>
      </c>
      <c r="C14" t="s">
        <v>34</v>
      </c>
      <c r="D14" t="s">
        <v>35</v>
      </c>
      <c r="E14" t="s">
        <v>36</v>
      </c>
      <c r="F14" t="s">
        <v>37</v>
      </c>
      <c r="G14" t="str">
        <f>"00255969"</f>
        <v>00255969</v>
      </c>
      <c r="H14">
        <v>957</v>
      </c>
      <c r="I14">
        <v>0</v>
      </c>
      <c r="J14">
        <v>400</v>
      </c>
      <c r="K14">
        <v>0</v>
      </c>
      <c r="L14">
        <v>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>
        <v>2015</v>
      </c>
    </row>
    <row r="15" spans="1:30" x14ac:dyDescent="0.25">
      <c r="H15" t="s">
        <v>38</v>
      </c>
    </row>
    <row r="16" spans="1:30" x14ac:dyDescent="0.25">
      <c r="A16">
        <v>5</v>
      </c>
      <c r="B16">
        <v>1658</v>
      </c>
      <c r="C16" t="s">
        <v>39</v>
      </c>
      <c r="D16" t="s">
        <v>14</v>
      </c>
      <c r="E16" t="s">
        <v>40</v>
      </c>
      <c r="F16" t="s">
        <v>41</v>
      </c>
      <c r="G16" t="str">
        <f>"201406013581"</f>
        <v>201406013581</v>
      </c>
      <c r="H16" t="s">
        <v>31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42</v>
      </c>
    </row>
    <row r="17" spans="1:30" x14ac:dyDescent="0.25">
      <c r="H17" t="s">
        <v>43</v>
      </c>
    </row>
    <row r="18" spans="1:30" x14ac:dyDescent="0.25">
      <c r="A18">
        <v>6</v>
      </c>
      <c r="B18">
        <v>32</v>
      </c>
      <c r="C18" t="s">
        <v>44</v>
      </c>
      <c r="D18" t="s">
        <v>45</v>
      </c>
      <c r="E18" t="s">
        <v>14</v>
      </c>
      <c r="F18" t="s">
        <v>46</v>
      </c>
      <c r="G18" t="str">
        <f>"201409001754"</f>
        <v>201409001754</v>
      </c>
      <c r="H18" t="s">
        <v>47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76</v>
      </c>
      <c r="W18">
        <v>532</v>
      </c>
      <c r="X18">
        <v>0</v>
      </c>
      <c r="Z18">
        <v>0</v>
      </c>
      <c r="AA18">
        <v>0</v>
      </c>
      <c r="AB18">
        <v>8</v>
      </c>
      <c r="AC18">
        <v>136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3138</v>
      </c>
      <c r="C20" t="s">
        <v>50</v>
      </c>
      <c r="D20" t="s">
        <v>51</v>
      </c>
      <c r="E20" t="s">
        <v>52</v>
      </c>
      <c r="F20" t="s">
        <v>53</v>
      </c>
      <c r="G20" t="str">
        <f>"00362429"</f>
        <v>00362429</v>
      </c>
      <c r="H20" t="s">
        <v>54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3990</v>
      </c>
      <c r="C22" t="s">
        <v>57</v>
      </c>
      <c r="D22" t="s">
        <v>58</v>
      </c>
      <c r="E22" t="s">
        <v>59</v>
      </c>
      <c r="F22" t="s">
        <v>60</v>
      </c>
      <c r="G22" t="str">
        <f>"00337783"</f>
        <v>00337783</v>
      </c>
      <c r="H22" t="s">
        <v>61</v>
      </c>
      <c r="I22">
        <v>0</v>
      </c>
      <c r="J22">
        <v>400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62</v>
      </c>
    </row>
    <row r="23" spans="1:30" x14ac:dyDescent="0.25">
      <c r="H23">
        <v>1023</v>
      </c>
    </row>
    <row r="24" spans="1:30" x14ac:dyDescent="0.25">
      <c r="A24">
        <v>9</v>
      </c>
      <c r="B24">
        <v>5247</v>
      </c>
      <c r="C24" t="s">
        <v>63</v>
      </c>
      <c r="D24" t="s">
        <v>64</v>
      </c>
      <c r="E24" t="s">
        <v>65</v>
      </c>
      <c r="F24" t="s">
        <v>66</v>
      </c>
      <c r="G24" t="str">
        <f>"201409007057"</f>
        <v>201409007057</v>
      </c>
      <c r="H24" t="s">
        <v>67</v>
      </c>
      <c r="I24">
        <v>0</v>
      </c>
      <c r="J24">
        <v>0</v>
      </c>
      <c r="K24">
        <v>0</v>
      </c>
      <c r="L24">
        <v>260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68</v>
      </c>
    </row>
    <row r="25" spans="1:30" x14ac:dyDescent="0.25">
      <c r="H25" t="s">
        <v>69</v>
      </c>
    </row>
    <row r="26" spans="1:30" x14ac:dyDescent="0.25">
      <c r="A26">
        <v>10</v>
      </c>
      <c r="B26">
        <v>2243</v>
      </c>
      <c r="C26" t="s">
        <v>70</v>
      </c>
      <c r="D26" t="s">
        <v>22</v>
      </c>
      <c r="E26" t="s">
        <v>71</v>
      </c>
      <c r="F26" t="s">
        <v>72</v>
      </c>
      <c r="G26" t="str">
        <f>"00010759"</f>
        <v>00010759</v>
      </c>
      <c r="H26" t="s">
        <v>73</v>
      </c>
      <c r="I26">
        <v>0</v>
      </c>
      <c r="J26">
        <v>400</v>
      </c>
      <c r="K26">
        <v>0</v>
      </c>
      <c r="L26">
        <v>0</v>
      </c>
      <c r="M26">
        <v>0</v>
      </c>
      <c r="N26">
        <v>70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2248</v>
      </c>
      <c r="C28" t="s">
        <v>76</v>
      </c>
      <c r="D28" t="s">
        <v>77</v>
      </c>
      <c r="E28" t="s">
        <v>78</v>
      </c>
      <c r="F28" t="s">
        <v>79</v>
      </c>
      <c r="G28" t="str">
        <f>"00114363"</f>
        <v>00114363</v>
      </c>
      <c r="H28" t="s">
        <v>73</v>
      </c>
      <c r="I28">
        <v>0</v>
      </c>
      <c r="J28">
        <v>400</v>
      </c>
      <c r="K28">
        <v>0</v>
      </c>
      <c r="L28">
        <v>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74</v>
      </c>
    </row>
    <row r="29" spans="1:30" x14ac:dyDescent="0.25">
      <c r="H29">
        <v>1023</v>
      </c>
    </row>
    <row r="30" spans="1:30" x14ac:dyDescent="0.25">
      <c r="A30">
        <v>12</v>
      </c>
      <c r="B30">
        <v>1728</v>
      </c>
      <c r="C30" t="s">
        <v>80</v>
      </c>
      <c r="D30" t="s">
        <v>81</v>
      </c>
      <c r="E30" t="s">
        <v>14</v>
      </c>
      <c r="F30" t="s">
        <v>82</v>
      </c>
      <c r="G30" t="str">
        <f>"201409000187"</f>
        <v>201409000187</v>
      </c>
      <c r="H30" t="s">
        <v>83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66</v>
      </c>
      <c r="W30">
        <v>462</v>
      </c>
      <c r="X30">
        <v>0</v>
      </c>
      <c r="Z30">
        <v>0</v>
      </c>
      <c r="AA30">
        <v>0</v>
      </c>
      <c r="AB30">
        <v>18</v>
      </c>
      <c r="AC30">
        <v>306</v>
      </c>
      <c r="AD30" t="s">
        <v>84</v>
      </c>
    </row>
    <row r="31" spans="1:30" x14ac:dyDescent="0.25">
      <c r="H31" t="s">
        <v>85</v>
      </c>
    </row>
    <row r="32" spans="1:30" x14ac:dyDescent="0.25">
      <c r="A32">
        <v>13</v>
      </c>
      <c r="B32">
        <v>5208</v>
      </c>
      <c r="C32" t="s">
        <v>86</v>
      </c>
      <c r="D32" t="s">
        <v>36</v>
      </c>
      <c r="E32" t="s">
        <v>87</v>
      </c>
      <c r="F32" t="s">
        <v>88</v>
      </c>
      <c r="G32" t="str">
        <f>"201402010502"</f>
        <v>201402010502</v>
      </c>
      <c r="H32" t="s">
        <v>89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50</v>
      </c>
      <c r="Q32">
        <v>0</v>
      </c>
      <c r="R32">
        <v>30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90</v>
      </c>
    </row>
    <row r="33" spans="1:30" x14ac:dyDescent="0.25">
      <c r="H33" t="s">
        <v>91</v>
      </c>
    </row>
    <row r="34" spans="1:30" x14ac:dyDescent="0.25">
      <c r="A34">
        <v>14</v>
      </c>
      <c r="B34">
        <v>4148</v>
      </c>
      <c r="C34" t="s">
        <v>92</v>
      </c>
      <c r="D34" t="s">
        <v>15</v>
      </c>
      <c r="E34" t="s">
        <v>93</v>
      </c>
      <c r="F34" t="s">
        <v>94</v>
      </c>
      <c r="G34" t="str">
        <f>"201402007726"</f>
        <v>201402007726</v>
      </c>
      <c r="H34" t="s">
        <v>67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95</v>
      </c>
    </row>
    <row r="35" spans="1:30" x14ac:dyDescent="0.25">
      <c r="H35" t="s">
        <v>96</v>
      </c>
    </row>
    <row r="36" spans="1:30" x14ac:dyDescent="0.25">
      <c r="A36">
        <v>15</v>
      </c>
      <c r="B36">
        <v>302</v>
      </c>
      <c r="C36" t="s">
        <v>97</v>
      </c>
      <c r="D36" t="s">
        <v>98</v>
      </c>
      <c r="E36" t="s">
        <v>36</v>
      </c>
      <c r="F36" t="s">
        <v>99</v>
      </c>
      <c r="G36" t="str">
        <f>"201409003909"</f>
        <v>201409003909</v>
      </c>
      <c r="H36" t="s">
        <v>100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52</v>
      </c>
      <c r="W36">
        <v>364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101</v>
      </c>
    </row>
    <row r="37" spans="1:30" x14ac:dyDescent="0.25">
      <c r="H37" t="s">
        <v>102</v>
      </c>
    </row>
    <row r="38" spans="1:30" x14ac:dyDescent="0.25">
      <c r="A38">
        <v>16</v>
      </c>
      <c r="B38">
        <v>212</v>
      </c>
      <c r="C38" t="s">
        <v>103</v>
      </c>
      <c r="D38" t="s">
        <v>14</v>
      </c>
      <c r="E38" t="s">
        <v>104</v>
      </c>
      <c r="F38" t="s">
        <v>105</v>
      </c>
      <c r="G38" t="str">
        <f>"201409002022"</f>
        <v>201409002022</v>
      </c>
      <c r="H38" t="s">
        <v>106</v>
      </c>
      <c r="I38">
        <v>0</v>
      </c>
      <c r="J38">
        <v>0</v>
      </c>
      <c r="K38">
        <v>0</v>
      </c>
      <c r="L38">
        <v>200</v>
      </c>
      <c r="M38">
        <v>0</v>
      </c>
      <c r="N38">
        <v>30</v>
      </c>
      <c r="O38">
        <v>0</v>
      </c>
      <c r="P38">
        <v>50</v>
      </c>
      <c r="Q38">
        <v>0</v>
      </c>
      <c r="R38">
        <v>0</v>
      </c>
      <c r="S38">
        <v>0</v>
      </c>
      <c r="T38">
        <v>0</v>
      </c>
      <c r="U38">
        <v>0</v>
      </c>
      <c r="V38">
        <v>76</v>
      </c>
      <c r="W38">
        <v>532</v>
      </c>
      <c r="X38">
        <v>0</v>
      </c>
      <c r="Z38">
        <v>0</v>
      </c>
      <c r="AA38">
        <v>0</v>
      </c>
      <c r="AB38">
        <v>8</v>
      </c>
      <c r="AC38">
        <v>136</v>
      </c>
      <c r="AD38" t="s">
        <v>107</v>
      </c>
    </row>
    <row r="39" spans="1:30" x14ac:dyDescent="0.25">
      <c r="H39" t="s">
        <v>108</v>
      </c>
    </row>
    <row r="40" spans="1:30" x14ac:dyDescent="0.25">
      <c r="A40">
        <v>17</v>
      </c>
      <c r="B40">
        <v>260</v>
      </c>
      <c r="C40" t="s">
        <v>109</v>
      </c>
      <c r="D40" t="s">
        <v>110</v>
      </c>
      <c r="E40" t="s">
        <v>28</v>
      </c>
      <c r="F40" t="s">
        <v>111</v>
      </c>
      <c r="G40" t="str">
        <f>"201402003655"</f>
        <v>201402003655</v>
      </c>
      <c r="H40" t="s">
        <v>112</v>
      </c>
      <c r="I40">
        <v>0</v>
      </c>
      <c r="J40">
        <v>0</v>
      </c>
      <c r="K40">
        <v>0</v>
      </c>
      <c r="L40">
        <v>200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76</v>
      </c>
      <c r="W40">
        <v>532</v>
      </c>
      <c r="X40">
        <v>0</v>
      </c>
      <c r="Z40">
        <v>0</v>
      </c>
      <c r="AA40">
        <v>0</v>
      </c>
      <c r="AB40">
        <v>8</v>
      </c>
      <c r="AC40">
        <v>136</v>
      </c>
      <c r="AD40" t="s">
        <v>113</v>
      </c>
    </row>
    <row r="41" spans="1:30" x14ac:dyDescent="0.25">
      <c r="H41" t="s">
        <v>114</v>
      </c>
    </row>
    <row r="42" spans="1:30" x14ac:dyDescent="0.25">
      <c r="A42">
        <v>18</v>
      </c>
      <c r="B42">
        <v>3427</v>
      </c>
      <c r="C42" t="s">
        <v>115</v>
      </c>
      <c r="D42" t="s">
        <v>116</v>
      </c>
      <c r="E42" t="s">
        <v>78</v>
      </c>
      <c r="F42" t="s">
        <v>117</v>
      </c>
      <c r="G42" t="str">
        <f>"201502001732"</f>
        <v>201502001732</v>
      </c>
      <c r="H42" t="s">
        <v>54</v>
      </c>
      <c r="I42">
        <v>0</v>
      </c>
      <c r="J42">
        <v>0</v>
      </c>
      <c r="K42">
        <v>0</v>
      </c>
      <c r="L42">
        <v>200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118</v>
      </c>
    </row>
    <row r="43" spans="1:30" x14ac:dyDescent="0.25">
      <c r="H43" t="s">
        <v>119</v>
      </c>
    </row>
    <row r="44" spans="1:30" x14ac:dyDescent="0.25">
      <c r="A44">
        <v>19</v>
      </c>
      <c r="B44">
        <v>208</v>
      </c>
      <c r="C44" t="s">
        <v>120</v>
      </c>
      <c r="D44" t="s">
        <v>15</v>
      </c>
      <c r="E44" t="s">
        <v>121</v>
      </c>
      <c r="F44" t="s">
        <v>122</v>
      </c>
      <c r="G44" t="str">
        <f>"201409004280"</f>
        <v>201409004280</v>
      </c>
      <c r="H44" t="s">
        <v>123</v>
      </c>
      <c r="I44">
        <v>0</v>
      </c>
      <c r="J44">
        <v>0</v>
      </c>
      <c r="K44">
        <v>0</v>
      </c>
      <c r="L44">
        <v>200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62</v>
      </c>
      <c r="W44">
        <v>434</v>
      </c>
      <c r="X44">
        <v>0</v>
      </c>
      <c r="Z44">
        <v>0</v>
      </c>
      <c r="AA44">
        <v>0</v>
      </c>
      <c r="AB44">
        <v>22</v>
      </c>
      <c r="AC44">
        <v>374</v>
      </c>
      <c r="AD44" t="s">
        <v>124</v>
      </c>
    </row>
    <row r="45" spans="1:30" x14ac:dyDescent="0.25">
      <c r="H45" t="s">
        <v>125</v>
      </c>
    </row>
    <row r="46" spans="1:30" x14ac:dyDescent="0.25">
      <c r="A46">
        <v>20</v>
      </c>
      <c r="B46">
        <v>2091</v>
      </c>
      <c r="C46" t="s">
        <v>126</v>
      </c>
      <c r="D46" t="s">
        <v>15</v>
      </c>
      <c r="E46" t="s">
        <v>71</v>
      </c>
      <c r="F46" t="s">
        <v>127</v>
      </c>
      <c r="G46" t="str">
        <f>"201402002778"</f>
        <v>201402002778</v>
      </c>
      <c r="H46" t="s">
        <v>128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129</v>
      </c>
    </row>
    <row r="47" spans="1:30" x14ac:dyDescent="0.25">
      <c r="H47" t="s">
        <v>130</v>
      </c>
    </row>
    <row r="48" spans="1:30" x14ac:dyDescent="0.25">
      <c r="A48">
        <v>21</v>
      </c>
      <c r="B48">
        <v>1531</v>
      </c>
      <c r="C48" t="s">
        <v>131</v>
      </c>
      <c r="D48" t="s">
        <v>132</v>
      </c>
      <c r="E48" t="s">
        <v>78</v>
      </c>
      <c r="F48" t="s">
        <v>133</v>
      </c>
      <c r="G48" t="str">
        <f>"201402000870"</f>
        <v>201402000870</v>
      </c>
      <c r="H48" t="s">
        <v>134</v>
      </c>
      <c r="I48">
        <v>150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80</v>
      </c>
      <c r="W48">
        <v>560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135</v>
      </c>
    </row>
    <row r="49" spans="1:30" x14ac:dyDescent="0.25">
      <c r="H49" t="s">
        <v>136</v>
      </c>
    </row>
    <row r="50" spans="1:30" x14ac:dyDescent="0.25">
      <c r="A50">
        <v>22</v>
      </c>
      <c r="B50">
        <v>2185</v>
      </c>
      <c r="C50" t="s">
        <v>137</v>
      </c>
      <c r="D50" t="s">
        <v>138</v>
      </c>
      <c r="E50" t="s">
        <v>14</v>
      </c>
      <c r="F50" t="s">
        <v>139</v>
      </c>
      <c r="G50" t="str">
        <f>"200810000877"</f>
        <v>200810000877</v>
      </c>
      <c r="H50" t="s">
        <v>140</v>
      </c>
      <c r="I50">
        <v>0</v>
      </c>
      <c r="J50">
        <v>0</v>
      </c>
      <c r="K50">
        <v>0</v>
      </c>
      <c r="L50">
        <v>200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74</v>
      </c>
      <c r="W50">
        <v>518</v>
      </c>
      <c r="X50">
        <v>0</v>
      </c>
      <c r="Z50">
        <v>0</v>
      </c>
      <c r="AA50">
        <v>0</v>
      </c>
      <c r="AB50">
        <v>10</v>
      </c>
      <c r="AC50">
        <v>170</v>
      </c>
      <c r="AD50" t="s">
        <v>141</v>
      </c>
    </row>
    <row r="51" spans="1:30" x14ac:dyDescent="0.25">
      <c r="H51" t="s">
        <v>142</v>
      </c>
    </row>
    <row r="52" spans="1:30" x14ac:dyDescent="0.25">
      <c r="A52">
        <v>23</v>
      </c>
      <c r="B52">
        <v>1378</v>
      </c>
      <c r="C52" t="s">
        <v>143</v>
      </c>
      <c r="D52" t="s">
        <v>14</v>
      </c>
      <c r="E52" t="s">
        <v>144</v>
      </c>
      <c r="F52" t="s">
        <v>145</v>
      </c>
      <c r="G52" t="str">
        <f>"201410003992"</f>
        <v>201410003992</v>
      </c>
      <c r="H52" t="s">
        <v>146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50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147</v>
      </c>
    </row>
    <row r="53" spans="1:30" x14ac:dyDescent="0.25">
      <c r="H53" t="s">
        <v>148</v>
      </c>
    </row>
    <row r="54" spans="1:30" x14ac:dyDescent="0.25">
      <c r="A54">
        <v>24</v>
      </c>
      <c r="B54">
        <v>1756</v>
      </c>
      <c r="C54" t="s">
        <v>149</v>
      </c>
      <c r="D54" t="s">
        <v>150</v>
      </c>
      <c r="E54" t="s">
        <v>151</v>
      </c>
      <c r="F54" t="s">
        <v>152</v>
      </c>
      <c r="G54" t="str">
        <f>"201402009031"</f>
        <v>201402009031</v>
      </c>
      <c r="H54" t="s">
        <v>153</v>
      </c>
      <c r="I54">
        <v>0</v>
      </c>
      <c r="J54">
        <v>0</v>
      </c>
      <c r="K54">
        <v>0</v>
      </c>
      <c r="L54">
        <v>260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154</v>
      </c>
    </row>
    <row r="55" spans="1:30" x14ac:dyDescent="0.25">
      <c r="H55" t="s">
        <v>155</v>
      </c>
    </row>
    <row r="56" spans="1:30" x14ac:dyDescent="0.25">
      <c r="A56">
        <v>25</v>
      </c>
      <c r="B56">
        <v>2208</v>
      </c>
      <c r="C56" t="s">
        <v>156</v>
      </c>
      <c r="D56" t="s">
        <v>15</v>
      </c>
      <c r="E56" t="s">
        <v>78</v>
      </c>
      <c r="F56" t="s">
        <v>157</v>
      </c>
      <c r="G56" t="str">
        <f>"201409001096"</f>
        <v>201409001096</v>
      </c>
      <c r="H56" t="s">
        <v>158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50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159</v>
      </c>
    </row>
    <row r="57" spans="1:30" x14ac:dyDescent="0.25">
      <c r="H57" t="s">
        <v>160</v>
      </c>
    </row>
    <row r="58" spans="1:30" x14ac:dyDescent="0.25">
      <c r="A58">
        <v>26</v>
      </c>
      <c r="B58">
        <v>2136</v>
      </c>
      <c r="C58" t="s">
        <v>161</v>
      </c>
      <c r="D58" t="s">
        <v>162</v>
      </c>
      <c r="E58" t="s">
        <v>40</v>
      </c>
      <c r="F58" t="s">
        <v>163</v>
      </c>
      <c r="G58" t="str">
        <f>"201402002356"</f>
        <v>201402002356</v>
      </c>
      <c r="H58" t="s">
        <v>164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81</v>
      </c>
      <c r="W58">
        <v>567</v>
      </c>
      <c r="X58">
        <v>0</v>
      </c>
      <c r="Z58">
        <v>0</v>
      </c>
      <c r="AA58">
        <v>0</v>
      </c>
      <c r="AB58">
        <v>3</v>
      </c>
      <c r="AC58">
        <v>51</v>
      </c>
      <c r="AD58" t="s">
        <v>165</v>
      </c>
    </row>
    <row r="59" spans="1:30" x14ac:dyDescent="0.25">
      <c r="H59" t="s">
        <v>166</v>
      </c>
    </row>
    <row r="60" spans="1:30" x14ac:dyDescent="0.25">
      <c r="A60">
        <v>27</v>
      </c>
      <c r="B60">
        <v>4710</v>
      </c>
      <c r="C60" t="s">
        <v>167</v>
      </c>
      <c r="D60" t="s">
        <v>168</v>
      </c>
      <c r="E60" t="s">
        <v>169</v>
      </c>
      <c r="F60" t="s">
        <v>170</v>
      </c>
      <c r="G60" t="str">
        <f>"201410007312"</f>
        <v>201410007312</v>
      </c>
      <c r="H60" t="s">
        <v>31</v>
      </c>
      <c r="I60">
        <v>0</v>
      </c>
      <c r="J60">
        <v>0</v>
      </c>
      <c r="K60">
        <v>0</v>
      </c>
      <c r="L60">
        <v>200</v>
      </c>
      <c r="M60">
        <v>30</v>
      </c>
      <c r="N60">
        <v>30</v>
      </c>
      <c r="O60">
        <v>0</v>
      </c>
      <c r="P60">
        <v>30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171</v>
      </c>
    </row>
    <row r="61" spans="1:30" x14ac:dyDescent="0.25">
      <c r="H61" t="s">
        <v>172</v>
      </c>
    </row>
    <row r="62" spans="1:30" x14ac:dyDescent="0.25">
      <c r="A62">
        <v>28</v>
      </c>
      <c r="B62">
        <v>1322</v>
      </c>
      <c r="C62" t="s">
        <v>173</v>
      </c>
      <c r="D62" t="s">
        <v>174</v>
      </c>
      <c r="E62" t="s">
        <v>14</v>
      </c>
      <c r="F62" t="s">
        <v>175</v>
      </c>
      <c r="G62" t="str">
        <f>"201410007473"</f>
        <v>201410007473</v>
      </c>
      <c r="H62" t="s">
        <v>176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50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177</v>
      </c>
    </row>
    <row r="63" spans="1:30" x14ac:dyDescent="0.25">
      <c r="H63" t="s">
        <v>178</v>
      </c>
    </row>
    <row r="64" spans="1:30" x14ac:dyDescent="0.25">
      <c r="A64">
        <v>29</v>
      </c>
      <c r="B64">
        <v>23</v>
      </c>
      <c r="C64" t="s">
        <v>179</v>
      </c>
      <c r="D64" t="s">
        <v>14</v>
      </c>
      <c r="E64" t="s">
        <v>180</v>
      </c>
      <c r="F64" t="s">
        <v>181</v>
      </c>
      <c r="G64" t="str">
        <f>"201409001686"</f>
        <v>201409001686</v>
      </c>
      <c r="H64" t="s">
        <v>182</v>
      </c>
      <c r="I64">
        <v>0</v>
      </c>
      <c r="J64">
        <v>0</v>
      </c>
      <c r="K64">
        <v>0</v>
      </c>
      <c r="L64">
        <v>200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183</v>
      </c>
    </row>
    <row r="65" spans="1:30" x14ac:dyDescent="0.25">
      <c r="H65" t="s">
        <v>184</v>
      </c>
    </row>
    <row r="66" spans="1:30" x14ac:dyDescent="0.25">
      <c r="A66">
        <v>30</v>
      </c>
      <c r="B66">
        <v>2679</v>
      </c>
      <c r="C66" t="s">
        <v>185</v>
      </c>
      <c r="D66" t="s">
        <v>186</v>
      </c>
      <c r="E66" t="s">
        <v>98</v>
      </c>
      <c r="F66" t="s">
        <v>187</v>
      </c>
      <c r="G66" t="str">
        <f>"00022961"</f>
        <v>00022961</v>
      </c>
      <c r="H66" t="s">
        <v>188</v>
      </c>
      <c r="I66">
        <v>150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189</v>
      </c>
    </row>
    <row r="67" spans="1:30" x14ac:dyDescent="0.25">
      <c r="H67" t="s">
        <v>190</v>
      </c>
    </row>
    <row r="68" spans="1:30" x14ac:dyDescent="0.25">
      <c r="A68">
        <v>31</v>
      </c>
      <c r="B68">
        <v>2512</v>
      </c>
      <c r="C68" t="s">
        <v>191</v>
      </c>
      <c r="D68" t="s">
        <v>71</v>
      </c>
      <c r="E68" t="s">
        <v>14</v>
      </c>
      <c r="F68" t="s">
        <v>192</v>
      </c>
      <c r="G68" t="str">
        <f>"00012515"</f>
        <v>00012515</v>
      </c>
      <c r="H68" t="s">
        <v>193</v>
      </c>
      <c r="I68">
        <v>0</v>
      </c>
      <c r="J68">
        <v>0</v>
      </c>
      <c r="K68">
        <v>0</v>
      </c>
      <c r="L68">
        <v>260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74</v>
      </c>
      <c r="W68">
        <v>518</v>
      </c>
      <c r="X68">
        <v>0</v>
      </c>
      <c r="Z68">
        <v>0</v>
      </c>
      <c r="AA68">
        <v>0</v>
      </c>
      <c r="AB68">
        <v>10</v>
      </c>
      <c r="AC68">
        <v>170</v>
      </c>
      <c r="AD68" t="s">
        <v>194</v>
      </c>
    </row>
    <row r="69" spans="1:30" x14ac:dyDescent="0.25">
      <c r="H69" t="s">
        <v>195</v>
      </c>
    </row>
    <row r="70" spans="1:30" x14ac:dyDescent="0.25">
      <c r="A70">
        <v>32</v>
      </c>
      <c r="B70">
        <v>2193</v>
      </c>
      <c r="C70" t="s">
        <v>196</v>
      </c>
      <c r="D70" t="s">
        <v>197</v>
      </c>
      <c r="E70" t="s">
        <v>198</v>
      </c>
      <c r="F70" t="s">
        <v>199</v>
      </c>
      <c r="G70" t="str">
        <f>"200712006223"</f>
        <v>200712006223</v>
      </c>
      <c r="H70" t="s">
        <v>200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201</v>
      </c>
    </row>
    <row r="71" spans="1:30" x14ac:dyDescent="0.25">
      <c r="H71">
        <v>1023</v>
      </c>
    </row>
    <row r="72" spans="1:30" x14ac:dyDescent="0.25">
      <c r="A72">
        <v>33</v>
      </c>
      <c r="B72">
        <v>2278</v>
      </c>
      <c r="C72" t="s">
        <v>202</v>
      </c>
      <c r="D72" t="s">
        <v>203</v>
      </c>
      <c r="E72" t="s">
        <v>204</v>
      </c>
      <c r="F72" t="s">
        <v>205</v>
      </c>
      <c r="G72" t="str">
        <f>"00343833"</f>
        <v>00343833</v>
      </c>
      <c r="H72" t="s">
        <v>206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50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207</v>
      </c>
    </row>
    <row r="73" spans="1:30" x14ac:dyDescent="0.25">
      <c r="H73" t="s">
        <v>208</v>
      </c>
    </row>
    <row r="74" spans="1:30" x14ac:dyDescent="0.25">
      <c r="A74">
        <v>34</v>
      </c>
      <c r="B74">
        <v>5284</v>
      </c>
      <c r="C74" t="s">
        <v>209</v>
      </c>
      <c r="D74" t="s">
        <v>210</v>
      </c>
      <c r="E74" t="s">
        <v>22</v>
      </c>
      <c r="F74" t="s">
        <v>211</v>
      </c>
      <c r="G74" t="str">
        <f>"200802010651"</f>
        <v>200802010651</v>
      </c>
      <c r="H74" t="s">
        <v>17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212</v>
      </c>
    </row>
    <row r="75" spans="1:30" x14ac:dyDescent="0.25">
      <c r="H75" t="s">
        <v>213</v>
      </c>
    </row>
    <row r="76" spans="1:30" x14ac:dyDescent="0.25">
      <c r="A76">
        <v>35</v>
      </c>
      <c r="B76">
        <v>2821</v>
      </c>
      <c r="C76" t="s">
        <v>214</v>
      </c>
      <c r="D76" t="s">
        <v>71</v>
      </c>
      <c r="E76" t="s">
        <v>116</v>
      </c>
      <c r="F76" t="s">
        <v>215</v>
      </c>
      <c r="G76" t="str">
        <f>"00367037"</f>
        <v>00367037</v>
      </c>
      <c r="H76" t="s">
        <v>61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216</v>
      </c>
    </row>
    <row r="77" spans="1:30" x14ac:dyDescent="0.25">
      <c r="H77" t="s">
        <v>217</v>
      </c>
    </row>
    <row r="78" spans="1:30" x14ac:dyDescent="0.25">
      <c r="A78">
        <v>36</v>
      </c>
      <c r="B78">
        <v>1425</v>
      </c>
      <c r="C78" t="s">
        <v>218</v>
      </c>
      <c r="D78" t="s">
        <v>162</v>
      </c>
      <c r="E78" t="s">
        <v>219</v>
      </c>
      <c r="F78" t="s">
        <v>220</v>
      </c>
      <c r="G78" t="str">
        <f>"201402008311"</f>
        <v>201402008311</v>
      </c>
      <c r="H78" t="s">
        <v>134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221</v>
      </c>
    </row>
    <row r="79" spans="1:30" x14ac:dyDescent="0.25">
      <c r="H79" t="s">
        <v>222</v>
      </c>
    </row>
    <row r="80" spans="1:30" x14ac:dyDescent="0.25">
      <c r="A80">
        <v>37</v>
      </c>
      <c r="B80">
        <v>3510</v>
      </c>
      <c r="C80" t="s">
        <v>223</v>
      </c>
      <c r="D80" t="s">
        <v>224</v>
      </c>
      <c r="E80" t="s">
        <v>225</v>
      </c>
      <c r="F80" t="s">
        <v>226</v>
      </c>
      <c r="G80" t="str">
        <f>"201412005248"</f>
        <v>201412005248</v>
      </c>
      <c r="H80" t="s">
        <v>31</v>
      </c>
      <c r="I80">
        <v>0</v>
      </c>
      <c r="J80">
        <v>0</v>
      </c>
      <c r="K80">
        <v>0</v>
      </c>
      <c r="L80">
        <v>200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227</v>
      </c>
    </row>
    <row r="81" spans="1:30" x14ac:dyDescent="0.25">
      <c r="H81" t="s">
        <v>228</v>
      </c>
    </row>
    <row r="82" spans="1:30" x14ac:dyDescent="0.25">
      <c r="A82">
        <v>38</v>
      </c>
      <c r="B82">
        <v>4634</v>
      </c>
      <c r="C82" t="s">
        <v>229</v>
      </c>
      <c r="D82" t="s">
        <v>230</v>
      </c>
      <c r="E82" t="s">
        <v>28</v>
      </c>
      <c r="F82" t="s">
        <v>231</v>
      </c>
      <c r="G82" t="str">
        <f>"201409001789"</f>
        <v>201409001789</v>
      </c>
      <c r="H82" t="s">
        <v>182</v>
      </c>
      <c r="I82">
        <v>0</v>
      </c>
      <c r="J82">
        <v>0</v>
      </c>
      <c r="K82">
        <v>0</v>
      </c>
      <c r="L82">
        <v>200</v>
      </c>
      <c r="M82">
        <v>30</v>
      </c>
      <c r="N82">
        <v>70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69</v>
      </c>
      <c r="W82">
        <v>483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232</v>
      </c>
    </row>
    <row r="83" spans="1:30" x14ac:dyDescent="0.25">
      <c r="H83" t="s">
        <v>233</v>
      </c>
    </row>
    <row r="84" spans="1:30" x14ac:dyDescent="0.25">
      <c r="A84">
        <v>39</v>
      </c>
      <c r="B84">
        <v>3202</v>
      </c>
      <c r="C84" t="s">
        <v>234</v>
      </c>
      <c r="D84" t="s">
        <v>235</v>
      </c>
      <c r="E84" t="s">
        <v>110</v>
      </c>
      <c r="F84" t="s">
        <v>236</v>
      </c>
      <c r="G84" t="str">
        <f>"200808000433"</f>
        <v>200808000433</v>
      </c>
      <c r="H84" t="s">
        <v>237</v>
      </c>
      <c r="I84">
        <v>0</v>
      </c>
      <c r="J84">
        <v>0</v>
      </c>
      <c r="K84">
        <v>0</v>
      </c>
      <c r="L84">
        <v>0</v>
      </c>
      <c r="M84">
        <v>100</v>
      </c>
      <c r="N84">
        <v>70</v>
      </c>
      <c r="O84">
        <v>0</v>
      </c>
      <c r="P84">
        <v>50</v>
      </c>
      <c r="Q84">
        <v>0</v>
      </c>
      <c r="R84">
        <v>30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238</v>
      </c>
    </row>
    <row r="85" spans="1:30" x14ac:dyDescent="0.25">
      <c r="H85" t="s">
        <v>239</v>
      </c>
    </row>
    <row r="86" spans="1:30" x14ac:dyDescent="0.25">
      <c r="A86">
        <v>40</v>
      </c>
      <c r="B86">
        <v>21</v>
      </c>
      <c r="C86" t="s">
        <v>240</v>
      </c>
      <c r="D86" t="s">
        <v>36</v>
      </c>
      <c r="E86" t="s">
        <v>241</v>
      </c>
      <c r="F86" t="s">
        <v>242</v>
      </c>
      <c r="G86" t="str">
        <f>"201409000340"</f>
        <v>201409000340</v>
      </c>
      <c r="H86" t="s">
        <v>243</v>
      </c>
      <c r="I86">
        <v>0</v>
      </c>
      <c r="J86">
        <v>0</v>
      </c>
      <c r="K86">
        <v>0</v>
      </c>
      <c r="L86">
        <v>200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244</v>
      </c>
    </row>
    <row r="87" spans="1:30" x14ac:dyDescent="0.25">
      <c r="H87" t="s">
        <v>245</v>
      </c>
    </row>
    <row r="88" spans="1:30" x14ac:dyDescent="0.25">
      <c r="A88">
        <v>41</v>
      </c>
      <c r="B88">
        <v>2247</v>
      </c>
      <c r="C88" t="s">
        <v>246</v>
      </c>
      <c r="D88" t="s">
        <v>247</v>
      </c>
      <c r="E88" t="s">
        <v>14</v>
      </c>
      <c r="F88" t="s">
        <v>248</v>
      </c>
      <c r="G88" t="str">
        <f>"201406016167"</f>
        <v>201406016167</v>
      </c>
      <c r="H88" t="s">
        <v>249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250</v>
      </c>
    </row>
    <row r="89" spans="1:30" x14ac:dyDescent="0.25">
      <c r="H89" t="s">
        <v>251</v>
      </c>
    </row>
    <row r="90" spans="1:30" x14ac:dyDescent="0.25">
      <c r="A90">
        <v>42</v>
      </c>
      <c r="B90">
        <v>2869</v>
      </c>
      <c r="C90" t="s">
        <v>252</v>
      </c>
      <c r="D90" t="s">
        <v>253</v>
      </c>
      <c r="E90" t="s">
        <v>254</v>
      </c>
      <c r="F90" t="s">
        <v>255</v>
      </c>
      <c r="G90" t="str">
        <f>"201410003915"</f>
        <v>201410003915</v>
      </c>
      <c r="H90" t="s">
        <v>256</v>
      </c>
      <c r="I90">
        <v>150</v>
      </c>
      <c r="J90">
        <v>0</v>
      </c>
      <c r="K90">
        <v>0</v>
      </c>
      <c r="L90">
        <v>0</v>
      </c>
      <c r="M90">
        <v>100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257</v>
      </c>
    </row>
    <row r="91" spans="1:30" x14ac:dyDescent="0.25">
      <c r="H91" t="s">
        <v>258</v>
      </c>
    </row>
    <row r="92" spans="1:30" x14ac:dyDescent="0.25">
      <c r="A92">
        <v>43</v>
      </c>
      <c r="B92">
        <v>1267</v>
      </c>
      <c r="C92" t="s">
        <v>52</v>
      </c>
      <c r="D92" t="s">
        <v>36</v>
      </c>
      <c r="E92" t="s">
        <v>14</v>
      </c>
      <c r="F92" t="s">
        <v>259</v>
      </c>
      <c r="G92" t="str">
        <f>"201510004023"</f>
        <v>201510004023</v>
      </c>
      <c r="H92" t="s">
        <v>31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260</v>
      </c>
    </row>
    <row r="93" spans="1:30" x14ac:dyDescent="0.25">
      <c r="H93" t="s">
        <v>261</v>
      </c>
    </row>
    <row r="94" spans="1:30" x14ac:dyDescent="0.25">
      <c r="A94">
        <v>44</v>
      </c>
      <c r="B94">
        <v>5348</v>
      </c>
      <c r="C94" t="s">
        <v>262</v>
      </c>
      <c r="D94" t="s">
        <v>263</v>
      </c>
      <c r="E94" t="s">
        <v>22</v>
      </c>
      <c r="F94" t="s">
        <v>264</v>
      </c>
      <c r="G94" t="str">
        <f>"201410000295"</f>
        <v>201410000295</v>
      </c>
      <c r="H94" t="s">
        <v>265</v>
      </c>
      <c r="I94">
        <v>0</v>
      </c>
      <c r="J94">
        <v>0</v>
      </c>
      <c r="K94">
        <v>0</v>
      </c>
      <c r="L94">
        <v>260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266</v>
      </c>
    </row>
    <row r="95" spans="1:30" x14ac:dyDescent="0.25">
      <c r="H95" t="s">
        <v>267</v>
      </c>
    </row>
    <row r="96" spans="1:30" x14ac:dyDescent="0.25">
      <c r="A96">
        <v>45</v>
      </c>
      <c r="B96">
        <v>1869</v>
      </c>
      <c r="C96" t="s">
        <v>268</v>
      </c>
      <c r="D96" t="s">
        <v>269</v>
      </c>
      <c r="E96" t="s">
        <v>270</v>
      </c>
      <c r="F96" t="s">
        <v>271</v>
      </c>
      <c r="G96" t="str">
        <f>"00212053"</f>
        <v>00212053</v>
      </c>
      <c r="H96" t="s">
        <v>272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62</v>
      </c>
      <c r="W96">
        <v>434</v>
      </c>
      <c r="X96">
        <v>0</v>
      </c>
      <c r="Z96">
        <v>1</v>
      </c>
      <c r="AA96">
        <v>0</v>
      </c>
      <c r="AB96">
        <v>22</v>
      </c>
      <c r="AC96">
        <v>374</v>
      </c>
      <c r="AD96" t="s">
        <v>273</v>
      </c>
    </row>
    <row r="97" spans="1:30" x14ac:dyDescent="0.25">
      <c r="H97" t="s">
        <v>274</v>
      </c>
    </row>
    <row r="98" spans="1:30" x14ac:dyDescent="0.25">
      <c r="A98">
        <v>46</v>
      </c>
      <c r="B98">
        <v>1968</v>
      </c>
      <c r="C98" t="s">
        <v>275</v>
      </c>
      <c r="D98" t="s">
        <v>116</v>
      </c>
      <c r="E98" t="s">
        <v>14</v>
      </c>
      <c r="F98" t="s">
        <v>276</v>
      </c>
      <c r="G98" t="str">
        <f>"201409003060"</f>
        <v>201409003060</v>
      </c>
      <c r="H98" t="s">
        <v>140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277</v>
      </c>
    </row>
    <row r="99" spans="1:30" x14ac:dyDescent="0.25">
      <c r="H99" t="s">
        <v>278</v>
      </c>
    </row>
    <row r="100" spans="1:30" x14ac:dyDescent="0.25">
      <c r="A100">
        <v>47</v>
      </c>
      <c r="B100">
        <v>4773</v>
      </c>
      <c r="C100" t="s">
        <v>279</v>
      </c>
      <c r="D100" t="s">
        <v>280</v>
      </c>
      <c r="E100" t="s">
        <v>14</v>
      </c>
      <c r="F100" t="s">
        <v>281</v>
      </c>
      <c r="G100" t="str">
        <f>"201410007650"</f>
        <v>201410007650</v>
      </c>
      <c r="H100" t="s">
        <v>282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283</v>
      </c>
    </row>
    <row r="101" spans="1:30" x14ac:dyDescent="0.25">
      <c r="H101" t="s">
        <v>284</v>
      </c>
    </row>
    <row r="102" spans="1:30" x14ac:dyDescent="0.25">
      <c r="A102">
        <v>48</v>
      </c>
      <c r="B102">
        <v>1010</v>
      </c>
      <c r="C102" t="s">
        <v>285</v>
      </c>
      <c r="D102" t="s">
        <v>286</v>
      </c>
      <c r="E102" t="s">
        <v>270</v>
      </c>
      <c r="F102" t="s">
        <v>287</v>
      </c>
      <c r="G102" t="str">
        <f>"201304001648"</f>
        <v>201304001648</v>
      </c>
      <c r="H102">
        <v>770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>
        <v>1628</v>
      </c>
    </row>
    <row r="103" spans="1:30" x14ac:dyDescent="0.25">
      <c r="H103" t="s">
        <v>288</v>
      </c>
    </row>
    <row r="104" spans="1:30" x14ac:dyDescent="0.25">
      <c r="A104">
        <v>49</v>
      </c>
      <c r="B104">
        <v>3623</v>
      </c>
      <c r="C104" t="s">
        <v>289</v>
      </c>
      <c r="D104" t="s">
        <v>290</v>
      </c>
      <c r="E104" t="s">
        <v>28</v>
      </c>
      <c r="F104" t="s">
        <v>291</v>
      </c>
      <c r="G104" t="str">
        <f>"201402009681"</f>
        <v>201402009681</v>
      </c>
      <c r="H104" t="s">
        <v>292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0</v>
      </c>
      <c r="P104">
        <v>50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34</v>
      </c>
      <c r="W104">
        <v>238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293</v>
      </c>
    </row>
    <row r="105" spans="1:30" x14ac:dyDescent="0.25">
      <c r="H105" t="s">
        <v>294</v>
      </c>
    </row>
    <row r="106" spans="1:30" x14ac:dyDescent="0.25">
      <c r="A106">
        <v>50</v>
      </c>
      <c r="B106">
        <v>2202</v>
      </c>
      <c r="C106" t="s">
        <v>295</v>
      </c>
      <c r="D106" t="s">
        <v>36</v>
      </c>
      <c r="E106" t="s">
        <v>78</v>
      </c>
      <c r="F106" t="s">
        <v>296</v>
      </c>
      <c r="G106" t="str">
        <f>"201402007705"</f>
        <v>201402007705</v>
      </c>
      <c r="H106" t="s">
        <v>297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298</v>
      </c>
    </row>
    <row r="107" spans="1:30" x14ac:dyDescent="0.25">
      <c r="H107" t="s">
        <v>299</v>
      </c>
    </row>
    <row r="108" spans="1:30" x14ac:dyDescent="0.25">
      <c r="A108">
        <v>51</v>
      </c>
      <c r="B108">
        <v>1346</v>
      </c>
      <c r="C108" t="s">
        <v>300</v>
      </c>
      <c r="D108" t="s">
        <v>14</v>
      </c>
      <c r="E108" t="s">
        <v>180</v>
      </c>
      <c r="F108" t="s">
        <v>301</v>
      </c>
      <c r="G108" t="str">
        <f>"201409003074"</f>
        <v>201409003074</v>
      </c>
      <c r="H108" t="s">
        <v>302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303</v>
      </c>
    </row>
    <row r="109" spans="1:30" x14ac:dyDescent="0.25">
      <c r="H109" t="s">
        <v>304</v>
      </c>
    </row>
    <row r="110" spans="1:30" x14ac:dyDescent="0.25">
      <c r="A110">
        <v>52</v>
      </c>
      <c r="B110">
        <v>5069</v>
      </c>
      <c r="C110" t="s">
        <v>305</v>
      </c>
      <c r="D110" t="s">
        <v>306</v>
      </c>
      <c r="E110" t="s">
        <v>36</v>
      </c>
      <c r="F110" t="s">
        <v>307</v>
      </c>
      <c r="G110" t="str">
        <f>"00107960"</f>
        <v>00107960</v>
      </c>
      <c r="H110">
        <v>792</v>
      </c>
      <c r="I110">
        <v>0</v>
      </c>
      <c r="J110">
        <v>0</v>
      </c>
      <c r="K110">
        <v>0</v>
      </c>
      <c r="L110">
        <v>0</v>
      </c>
      <c r="M110">
        <v>100</v>
      </c>
      <c r="N110">
        <v>70</v>
      </c>
      <c r="O110">
        <v>70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1620</v>
      </c>
    </row>
    <row r="111" spans="1:30" x14ac:dyDescent="0.25">
      <c r="H111" t="s">
        <v>308</v>
      </c>
    </row>
    <row r="112" spans="1:30" x14ac:dyDescent="0.25">
      <c r="A112">
        <v>53</v>
      </c>
      <c r="B112">
        <v>1639</v>
      </c>
      <c r="C112" t="s">
        <v>309</v>
      </c>
      <c r="D112" t="s">
        <v>14</v>
      </c>
      <c r="E112" t="s">
        <v>15</v>
      </c>
      <c r="F112" t="s">
        <v>310</v>
      </c>
      <c r="G112" t="str">
        <f>"00256345"</f>
        <v>00256345</v>
      </c>
      <c r="H112" t="s">
        <v>311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312</v>
      </c>
    </row>
    <row r="113" spans="1:30" x14ac:dyDescent="0.25">
      <c r="H113" t="s">
        <v>313</v>
      </c>
    </row>
    <row r="114" spans="1:30" x14ac:dyDescent="0.25">
      <c r="A114">
        <v>54</v>
      </c>
      <c r="B114">
        <v>4935</v>
      </c>
      <c r="C114" t="s">
        <v>314</v>
      </c>
      <c r="D114" t="s">
        <v>93</v>
      </c>
      <c r="E114" t="s">
        <v>132</v>
      </c>
      <c r="F114" t="s">
        <v>315</v>
      </c>
      <c r="G114" t="str">
        <f>"201410003271"</f>
        <v>201410003271</v>
      </c>
      <c r="H114" t="s">
        <v>316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50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68</v>
      </c>
      <c r="W114">
        <v>476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317</v>
      </c>
    </row>
    <row r="115" spans="1:30" x14ac:dyDescent="0.25">
      <c r="H115" t="s">
        <v>318</v>
      </c>
    </row>
    <row r="116" spans="1:30" x14ac:dyDescent="0.25">
      <c r="A116">
        <v>55</v>
      </c>
      <c r="B116">
        <v>3261</v>
      </c>
      <c r="C116" t="s">
        <v>319</v>
      </c>
      <c r="D116" t="s">
        <v>320</v>
      </c>
      <c r="E116" t="s">
        <v>210</v>
      </c>
      <c r="F116" t="s">
        <v>321</v>
      </c>
      <c r="G116" t="str">
        <f>"201402006972"</f>
        <v>201402006972</v>
      </c>
      <c r="H116" t="s">
        <v>322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50</v>
      </c>
      <c r="Q116">
        <v>0</v>
      </c>
      <c r="R116">
        <v>30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323</v>
      </c>
    </row>
    <row r="117" spans="1:30" x14ac:dyDescent="0.25">
      <c r="H117" t="s">
        <v>324</v>
      </c>
    </row>
    <row r="118" spans="1:30" x14ac:dyDescent="0.25">
      <c r="A118">
        <v>56</v>
      </c>
      <c r="B118">
        <v>2030</v>
      </c>
      <c r="C118" t="s">
        <v>325</v>
      </c>
      <c r="D118" t="s">
        <v>326</v>
      </c>
      <c r="E118" t="s">
        <v>78</v>
      </c>
      <c r="F118" t="s">
        <v>327</v>
      </c>
      <c r="G118" t="str">
        <f>"201410012205"</f>
        <v>201410012205</v>
      </c>
      <c r="H118" t="s">
        <v>61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18</v>
      </c>
      <c r="W118">
        <v>126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328</v>
      </c>
    </row>
    <row r="119" spans="1:30" x14ac:dyDescent="0.25">
      <c r="H119" t="s">
        <v>329</v>
      </c>
    </row>
    <row r="120" spans="1:30" x14ac:dyDescent="0.25">
      <c r="A120">
        <v>57</v>
      </c>
      <c r="B120">
        <v>3206</v>
      </c>
      <c r="C120" t="s">
        <v>330</v>
      </c>
      <c r="D120" t="s">
        <v>71</v>
      </c>
      <c r="E120" t="s">
        <v>14</v>
      </c>
      <c r="F120" t="s">
        <v>331</v>
      </c>
      <c r="G120" t="str">
        <f>"201409001819"</f>
        <v>201409001819</v>
      </c>
      <c r="H120" t="s">
        <v>332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50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333</v>
      </c>
    </row>
    <row r="121" spans="1:30" x14ac:dyDescent="0.25">
      <c r="H121" t="s">
        <v>334</v>
      </c>
    </row>
    <row r="122" spans="1:30" x14ac:dyDescent="0.25">
      <c r="A122">
        <v>58</v>
      </c>
      <c r="B122">
        <v>2362</v>
      </c>
      <c r="C122" t="s">
        <v>335</v>
      </c>
      <c r="D122" t="s">
        <v>36</v>
      </c>
      <c r="E122" t="s">
        <v>14</v>
      </c>
      <c r="F122" t="s">
        <v>336</v>
      </c>
      <c r="G122" t="str">
        <f>"201402002187"</f>
        <v>201402002187</v>
      </c>
      <c r="H122" t="s">
        <v>337</v>
      </c>
      <c r="I122">
        <v>0</v>
      </c>
      <c r="J122">
        <v>0</v>
      </c>
      <c r="K122">
        <v>0</v>
      </c>
      <c r="L122">
        <v>200</v>
      </c>
      <c r="M122">
        <v>30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338</v>
      </c>
    </row>
    <row r="123" spans="1:30" x14ac:dyDescent="0.25">
      <c r="H123" t="s">
        <v>339</v>
      </c>
    </row>
    <row r="124" spans="1:30" x14ac:dyDescent="0.25">
      <c r="A124">
        <v>59</v>
      </c>
      <c r="B124">
        <v>4434</v>
      </c>
      <c r="C124" t="s">
        <v>340</v>
      </c>
      <c r="D124" t="s">
        <v>35</v>
      </c>
      <c r="E124" t="s">
        <v>22</v>
      </c>
      <c r="F124" t="s">
        <v>341</v>
      </c>
      <c r="G124" t="str">
        <f>"201409003185"</f>
        <v>201409003185</v>
      </c>
      <c r="H124" t="s">
        <v>342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343</v>
      </c>
    </row>
    <row r="125" spans="1:30" x14ac:dyDescent="0.25">
      <c r="H125" t="s">
        <v>344</v>
      </c>
    </row>
    <row r="126" spans="1:30" x14ac:dyDescent="0.25">
      <c r="A126">
        <v>60</v>
      </c>
      <c r="B126">
        <v>2854</v>
      </c>
      <c r="C126" t="s">
        <v>345</v>
      </c>
      <c r="D126" t="s">
        <v>346</v>
      </c>
      <c r="E126" t="s">
        <v>104</v>
      </c>
      <c r="F126" t="s">
        <v>347</v>
      </c>
      <c r="G126" t="str">
        <f>"201402004046"</f>
        <v>201402004046</v>
      </c>
      <c r="H126" t="s">
        <v>348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76</v>
      </c>
      <c r="W126">
        <v>532</v>
      </c>
      <c r="X126">
        <v>0</v>
      </c>
      <c r="Z126">
        <v>0</v>
      </c>
      <c r="AA126">
        <v>0</v>
      </c>
      <c r="AB126">
        <v>8</v>
      </c>
      <c r="AC126">
        <v>136</v>
      </c>
      <c r="AD126" t="s">
        <v>349</v>
      </c>
    </row>
    <row r="127" spans="1:30" x14ac:dyDescent="0.25">
      <c r="H127" t="s">
        <v>350</v>
      </c>
    </row>
    <row r="128" spans="1:30" x14ac:dyDescent="0.25">
      <c r="A128">
        <v>61</v>
      </c>
      <c r="B128">
        <v>3264</v>
      </c>
      <c r="C128" t="s">
        <v>351</v>
      </c>
      <c r="D128" t="s">
        <v>36</v>
      </c>
      <c r="E128" t="s">
        <v>22</v>
      </c>
      <c r="F128" t="s">
        <v>352</v>
      </c>
      <c r="G128" t="str">
        <f>"201402000836"</f>
        <v>201402000836</v>
      </c>
      <c r="H128" t="s">
        <v>353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50</v>
      </c>
      <c r="O128">
        <v>0</v>
      </c>
      <c r="P128">
        <v>0</v>
      </c>
      <c r="Q128">
        <v>30</v>
      </c>
      <c r="R128">
        <v>0</v>
      </c>
      <c r="S128">
        <v>0</v>
      </c>
      <c r="T128">
        <v>70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354</v>
      </c>
    </row>
    <row r="129" spans="1:30" x14ac:dyDescent="0.25">
      <c r="H129" t="s">
        <v>355</v>
      </c>
    </row>
    <row r="130" spans="1:30" x14ac:dyDescent="0.25">
      <c r="A130">
        <v>62</v>
      </c>
      <c r="B130">
        <v>1671</v>
      </c>
      <c r="C130" t="s">
        <v>356</v>
      </c>
      <c r="D130" t="s">
        <v>357</v>
      </c>
      <c r="E130" t="s">
        <v>71</v>
      </c>
      <c r="F130" t="s">
        <v>358</v>
      </c>
      <c r="G130" t="str">
        <f>"201402009532"</f>
        <v>201402009532</v>
      </c>
      <c r="H130">
        <v>759</v>
      </c>
      <c r="I130">
        <v>0</v>
      </c>
      <c r="J130">
        <v>0</v>
      </c>
      <c r="K130">
        <v>0</v>
      </c>
      <c r="L130">
        <v>0</v>
      </c>
      <c r="M130">
        <v>100</v>
      </c>
      <c r="N130">
        <v>70</v>
      </c>
      <c r="O130">
        <v>0</v>
      </c>
      <c r="P130">
        <v>0</v>
      </c>
      <c r="Q130">
        <v>70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1587</v>
      </c>
    </row>
    <row r="131" spans="1:30" x14ac:dyDescent="0.25">
      <c r="H131" t="s">
        <v>359</v>
      </c>
    </row>
    <row r="132" spans="1:30" x14ac:dyDescent="0.25">
      <c r="A132">
        <v>63</v>
      </c>
      <c r="B132">
        <v>1487</v>
      </c>
      <c r="C132" t="s">
        <v>360</v>
      </c>
      <c r="D132" t="s">
        <v>361</v>
      </c>
      <c r="E132" t="s">
        <v>362</v>
      </c>
      <c r="F132" t="s">
        <v>363</v>
      </c>
      <c r="G132" t="str">
        <f>"201409002979"</f>
        <v>201409002979</v>
      </c>
      <c r="H132" t="s">
        <v>364</v>
      </c>
      <c r="I132">
        <v>0</v>
      </c>
      <c r="J132">
        <v>0</v>
      </c>
      <c r="K132">
        <v>0</v>
      </c>
      <c r="L132">
        <v>0</v>
      </c>
      <c r="M132">
        <v>100</v>
      </c>
      <c r="N132">
        <v>70</v>
      </c>
      <c r="O132">
        <v>0</v>
      </c>
      <c r="P132">
        <v>50</v>
      </c>
      <c r="Q132">
        <v>30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365</v>
      </c>
    </row>
    <row r="133" spans="1:30" x14ac:dyDescent="0.25">
      <c r="H133" t="s">
        <v>366</v>
      </c>
    </row>
    <row r="134" spans="1:30" x14ac:dyDescent="0.25">
      <c r="A134">
        <v>64</v>
      </c>
      <c r="B134">
        <v>1855</v>
      </c>
      <c r="C134" t="s">
        <v>367</v>
      </c>
      <c r="D134" t="s">
        <v>368</v>
      </c>
      <c r="E134" t="s">
        <v>36</v>
      </c>
      <c r="F134" t="s">
        <v>369</v>
      </c>
      <c r="G134" t="str">
        <f>"200801007004"</f>
        <v>200801007004</v>
      </c>
      <c r="H134" t="s">
        <v>370</v>
      </c>
      <c r="I134">
        <v>0</v>
      </c>
      <c r="J134">
        <v>0</v>
      </c>
      <c r="K134">
        <v>0</v>
      </c>
      <c r="L134">
        <v>0</v>
      </c>
      <c r="M134">
        <v>100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70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371</v>
      </c>
    </row>
    <row r="135" spans="1:30" x14ac:dyDescent="0.25">
      <c r="H135">
        <v>1023</v>
      </c>
    </row>
    <row r="136" spans="1:30" x14ac:dyDescent="0.25">
      <c r="A136">
        <v>65</v>
      </c>
      <c r="B136">
        <v>1087</v>
      </c>
      <c r="C136" t="s">
        <v>372</v>
      </c>
      <c r="D136" t="s">
        <v>132</v>
      </c>
      <c r="E136" t="s">
        <v>373</v>
      </c>
      <c r="F136" t="s">
        <v>374</v>
      </c>
      <c r="G136" t="str">
        <f>"201409000923"</f>
        <v>201409000923</v>
      </c>
      <c r="H136" t="s">
        <v>375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376</v>
      </c>
    </row>
    <row r="137" spans="1:30" x14ac:dyDescent="0.25">
      <c r="H137" t="s">
        <v>377</v>
      </c>
    </row>
    <row r="138" spans="1:30" x14ac:dyDescent="0.25">
      <c r="A138">
        <v>66</v>
      </c>
      <c r="B138">
        <v>41</v>
      </c>
      <c r="C138" t="s">
        <v>378</v>
      </c>
      <c r="D138" t="s">
        <v>379</v>
      </c>
      <c r="E138" t="s">
        <v>36</v>
      </c>
      <c r="F138" t="s">
        <v>380</v>
      </c>
      <c r="G138" t="str">
        <f>"201402005289"</f>
        <v>201402005289</v>
      </c>
      <c r="H138" t="s">
        <v>381</v>
      </c>
      <c r="I138">
        <v>0</v>
      </c>
      <c r="J138">
        <v>0</v>
      </c>
      <c r="K138">
        <v>0</v>
      </c>
      <c r="L138">
        <v>200</v>
      </c>
      <c r="M138">
        <v>30</v>
      </c>
      <c r="N138">
        <v>70</v>
      </c>
      <c r="O138">
        <v>0</v>
      </c>
      <c r="P138">
        <v>30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73</v>
      </c>
      <c r="W138">
        <v>511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382</v>
      </c>
    </row>
    <row r="139" spans="1:30" x14ac:dyDescent="0.25">
      <c r="H139" t="s">
        <v>383</v>
      </c>
    </row>
    <row r="140" spans="1:30" x14ac:dyDescent="0.25">
      <c r="A140">
        <v>67</v>
      </c>
      <c r="B140">
        <v>545</v>
      </c>
      <c r="C140" t="s">
        <v>384</v>
      </c>
      <c r="D140" t="s">
        <v>81</v>
      </c>
      <c r="E140" t="s">
        <v>204</v>
      </c>
      <c r="F140" t="s">
        <v>385</v>
      </c>
      <c r="G140" t="str">
        <f>"201511012752"</f>
        <v>201511012752</v>
      </c>
      <c r="H140" t="s">
        <v>386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56</v>
      </c>
      <c r="W140">
        <v>392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387</v>
      </c>
    </row>
    <row r="141" spans="1:30" x14ac:dyDescent="0.25">
      <c r="H141" t="s">
        <v>388</v>
      </c>
    </row>
    <row r="142" spans="1:30" x14ac:dyDescent="0.25">
      <c r="A142">
        <v>68</v>
      </c>
      <c r="B142">
        <v>673</v>
      </c>
      <c r="C142" t="s">
        <v>389</v>
      </c>
      <c r="D142" t="s">
        <v>22</v>
      </c>
      <c r="E142" t="s">
        <v>219</v>
      </c>
      <c r="F142" t="s">
        <v>390</v>
      </c>
      <c r="G142" t="str">
        <f>"00210457"</f>
        <v>00210457</v>
      </c>
      <c r="H142">
        <v>550</v>
      </c>
      <c r="I142">
        <v>150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1</v>
      </c>
      <c r="AA142">
        <v>0</v>
      </c>
      <c r="AB142">
        <v>0</v>
      </c>
      <c r="AC142">
        <v>0</v>
      </c>
      <c r="AD142">
        <v>1558</v>
      </c>
    </row>
    <row r="143" spans="1:30" x14ac:dyDescent="0.25">
      <c r="H143" t="s">
        <v>391</v>
      </c>
    </row>
    <row r="144" spans="1:30" x14ac:dyDescent="0.25">
      <c r="A144">
        <v>69</v>
      </c>
      <c r="B144">
        <v>5072</v>
      </c>
      <c r="C144" t="s">
        <v>392</v>
      </c>
      <c r="D144" t="s">
        <v>393</v>
      </c>
      <c r="E144" t="s">
        <v>373</v>
      </c>
      <c r="F144" t="s">
        <v>394</v>
      </c>
      <c r="G144" t="str">
        <f>"201409000191"</f>
        <v>201409000191</v>
      </c>
      <c r="H144" t="s">
        <v>395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70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51</v>
      </c>
      <c r="W144">
        <v>357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396</v>
      </c>
    </row>
    <row r="145" spans="1:30" x14ac:dyDescent="0.25">
      <c r="H145" t="s">
        <v>397</v>
      </c>
    </row>
    <row r="146" spans="1:30" x14ac:dyDescent="0.25">
      <c r="A146">
        <v>70</v>
      </c>
      <c r="B146">
        <v>4054</v>
      </c>
      <c r="C146" t="s">
        <v>398</v>
      </c>
      <c r="D146" t="s">
        <v>132</v>
      </c>
      <c r="E146" t="s">
        <v>28</v>
      </c>
      <c r="F146" t="s">
        <v>399</v>
      </c>
      <c r="G146" t="str">
        <f>"201004000176"</f>
        <v>201004000176</v>
      </c>
      <c r="H146" t="s">
        <v>400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68</v>
      </c>
      <c r="W146">
        <v>476</v>
      </c>
      <c r="X146">
        <v>0</v>
      </c>
      <c r="Z146">
        <v>0</v>
      </c>
      <c r="AA146">
        <v>0</v>
      </c>
      <c r="AB146">
        <v>16</v>
      </c>
      <c r="AC146">
        <v>272</v>
      </c>
      <c r="AD146" t="s">
        <v>401</v>
      </c>
    </row>
    <row r="147" spans="1:30" x14ac:dyDescent="0.25">
      <c r="H147" t="s">
        <v>402</v>
      </c>
    </row>
    <row r="148" spans="1:30" x14ac:dyDescent="0.25">
      <c r="A148">
        <v>71</v>
      </c>
      <c r="B148">
        <v>5308</v>
      </c>
      <c r="C148" t="s">
        <v>403</v>
      </c>
      <c r="D148" t="s">
        <v>116</v>
      </c>
      <c r="E148" t="s">
        <v>15</v>
      </c>
      <c r="F148" t="s">
        <v>404</v>
      </c>
      <c r="G148" t="str">
        <f>"201402011119"</f>
        <v>201402011119</v>
      </c>
      <c r="H148" t="s">
        <v>405</v>
      </c>
      <c r="I148">
        <v>0</v>
      </c>
      <c r="J148">
        <v>0</v>
      </c>
      <c r="K148">
        <v>0</v>
      </c>
      <c r="L148">
        <v>200</v>
      </c>
      <c r="M148">
        <v>30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54</v>
      </c>
      <c r="W148">
        <v>378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406</v>
      </c>
    </row>
    <row r="149" spans="1:30" x14ac:dyDescent="0.25">
      <c r="H149" t="s">
        <v>407</v>
      </c>
    </row>
    <row r="150" spans="1:30" x14ac:dyDescent="0.25">
      <c r="A150">
        <v>72</v>
      </c>
      <c r="B150">
        <v>2406</v>
      </c>
      <c r="C150" t="s">
        <v>408</v>
      </c>
      <c r="D150" t="s">
        <v>28</v>
      </c>
      <c r="E150" t="s">
        <v>14</v>
      </c>
      <c r="F150" t="s">
        <v>409</v>
      </c>
      <c r="G150" t="str">
        <f>"201412006352"</f>
        <v>201412006352</v>
      </c>
      <c r="H150" t="s">
        <v>67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410</v>
      </c>
    </row>
    <row r="151" spans="1:30" x14ac:dyDescent="0.25">
      <c r="H151" t="s">
        <v>411</v>
      </c>
    </row>
    <row r="152" spans="1:30" x14ac:dyDescent="0.25">
      <c r="A152">
        <v>73</v>
      </c>
      <c r="B152">
        <v>2899</v>
      </c>
      <c r="C152" t="s">
        <v>412</v>
      </c>
      <c r="D152" t="s">
        <v>71</v>
      </c>
      <c r="E152" t="s">
        <v>15</v>
      </c>
      <c r="F152" t="s">
        <v>413</v>
      </c>
      <c r="G152" t="str">
        <f>"201512005419"</f>
        <v>201512005419</v>
      </c>
      <c r="H152" t="s">
        <v>100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55</v>
      </c>
      <c r="W152">
        <v>385</v>
      </c>
      <c r="X152">
        <v>0</v>
      </c>
      <c r="Z152">
        <v>0</v>
      </c>
      <c r="AA152">
        <v>0</v>
      </c>
      <c r="AB152">
        <v>8</v>
      </c>
      <c r="AC152">
        <v>136</v>
      </c>
      <c r="AD152" t="s">
        <v>414</v>
      </c>
    </row>
    <row r="153" spans="1:30" x14ac:dyDescent="0.25">
      <c r="H153" t="s">
        <v>415</v>
      </c>
    </row>
    <row r="154" spans="1:30" x14ac:dyDescent="0.25">
      <c r="A154">
        <v>74</v>
      </c>
      <c r="B154">
        <v>4443</v>
      </c>
      <c r="C154" t="s">
        <v>416</v>
      </c>
      <c r="D154" t="s">
        <v>36</v>
      </c>
      <c r="E154" t="s">
        <v>71</v>
      </c>
      <c r="F154" t="s">
        <v>417</v>
      </c>
      <c r="G154" t="str">
        <f>"200802010680"</f>
        <v>200802010680</v>
      </c>
      <c r="H154" t="s">
        <v>418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419</v>
      </c>
    </row>
    <row r="155" spans="1:30" x14ac:dyDescent="0.25">
      <c r="H155" t="s">
        <v>261</v>
      </c>
    </row>
    <row r="156" spans="1:30" x14ac:dyDescent="0.25">
      <c r="A156">
        <v>75</v>
      </c>
      <c r="B156">
        <v>2576</v>
      </c>
      <c r="C156" t="s">
        <v>420</v>
      </c>
      <c r="D156" t="s">
        <v>180</v>
      </c>
      <c r="E156" t="s">
        <v>116</v>
      </c>
      <c r="F156" t="s">
        <v>421</v>
      </c>
      <c r="G156" t="str">
        <f>"00111400"</f>
        <v>00111400</v>
      </c>
      <c r="H156" t="s">
        <v>422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30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80</v>
      </c>
      <c r="W156">
        <v>560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423</v>
      </c>
    </row>
    <row r="157" spans="1:30" x14ac:dyDescent="0.25">
      <c r="H157">
        <v>1023</v>
      </c>
    </row>
    <row r="158" spans="1:30" x14ac:dyDescent="0.25">
      <c r="A158">
        <v>76</v>
      </c>
      <c r="B158">
        <v>4656</v>
      </c>
      <c r="C158" t="s">
        <v>424</v>
      </c>
      <c r="D158" t="s">
        <v>320</v>
      </c>
      <c r="E158" t="s">
        <v>15</v>
      </c>
      <c r="F158" t="s">
        <v>425</v>
      </c>
      <c r="G158" t="str">
        <f>"201409002331"</f>
        <v>201409002331</v>
      </c>
      <c r="H158" t="s">
        <v>134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50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68</v>
      </c>
      <c r="W158">
        <v>476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426</v>
      </c>
    </row>
    <row r="159" spans="1:30" x14ac:dyDescent="0.25">
      <c r="H159" t="s">
        <v>427</v>
      </c>
    </row>
    <row r="160" spans="1:30" x14ac:dyDescent="0.25">
      <c r="A160">
        <v>77</v>
      </c>
      <c r="B160">
        <v>2079</v>
      </c>
      <c r="C160" t="s">
        <v>428</v>
      </c>
      <c r="D160" t="s">
        <v>15</v>
      </c>
      <c r="E160" t="s">
        <v>40</v>
      </c>
      <c r="F160" t="s">
        <v>429</v>
      </c>
      <c r="G160" t="str">
        <f>"200801000788"</f>
        <v>200801000788</v>
      </c>
      <c r="H160">
        <v>682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1500</v>
      </c>
    </row>
    <row r="161" spans="1:30" x14ac:dyDescent="0.25">
      <c r="H161" t="s">
        <v>313</v>
      </c>
    </row>
    <row r="162" spans="1:30" x14ac:dyDescent="0.25">
      <c r="A162">
        <v>78</v>
      </c>
      <c r="B162">
        <v>2874</v>
      </c>
      <c r="C162" t="s">
        <v>430</v>
      </c>
      <c r="D162" t="s">
        <v>431</v>
      </c>
      <c r="E162" t="s">
        <v>98</v>
      </c>
      <c r="F162" t="s">
        <v>432</v>
      </c>
      <c r="G162" t="str">
        <f>"201504003450"</f>
        <v>201504003450</v>
      </c>
      <c r="H162" t="s">
        <v>112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1</v>
      </c>
      <c r="AA162">
        <v>0</v>
      </c>
      <c r="AB162">
        <v>0</v>
      </c>
      <c r="AC162">
        <v>0</v>
      </c>
      <c r="AD162" t="s">
        <v>433</v>
      </c>
    </row>
    <row r="163" spans="1:30" x14ac:dyDescent="0.25">
      <c r="H163" t="s">
        <v>434</v>
      </c>
    </row>
    <row r="164" spans="1:30" x14ac:dyDescent="0.25">
      <c r="A164">
        <v>79</v>
      </c>
      <c r="B164">
        <v>4680</v>
      </c>
      <c r="C164" t="s">
        <v>435</v>
      </c>
      <c r="D164" t="s">
        <v>436</v>
      </c>
      <c r="E164" t="s">
        <v>36</v>
      </c>
      <c r="F164" t="s">
        <v>437</v>
      </c>
      <c r="G164" t="str">
        <f>"201407000066"</f>
        <v>201407000066</v>
      </c>
      <c r="H164" t="s">
        <v>438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80</v>
      </c>
      <c r="W164">
        <v>560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439</v>
      </c>
    </row>
    <row r="165" spans="1:30" x14ac:dyDescent="0.25">
      <c r="H165" t="s">
        <v>440</v>
      </c>
    </row>
    <row r="166" spans="1:30" x14ac:dyDescent="0.25">
      <c r="A166">
        <v>80</v>
      </c>
      <c r="B166">
        <v>3255</v>
      </c>
      <c r="C166" t="s">
        <v>441</v>
      </c>
      <c r="D166" t="s">
        <v>442</v>
      </c>
      <c r="E166" t="s">
        <v>36</v>
      </c>
      <c r="F166" t="s">
        <v>443</v>
      </c>
      <c r="G166" t="str">
        <f>"201402000669"</f>
        <v>201402000669</v>
      </c>
      <c r="H166" t="s">
        <v>444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72</v>
      </c>
      <c r="W166">
        <v>504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445</v>
      </c>
    </row>
    <row r="167" spans="1:30" x14ac:dyDescent="0.25">
      <c r="H167" t="s">
        <v>446</v>
      </c>
    </row>
    <row r="168" spans="1:30" x14ac:dyDescent="0.25">
      <c r="A168">
        <v>81</v>
      </c>
      <c r="B168">
        <v>3006</v>
      </c>
      <c r="C168" t="s">
        <v>447</v>
      </c>
      <c r="D168" t="s">
        <v>14</v>
      </c>
      <c r="E168" t="s">
        <v>71</v>
      </c>
      <c r="F168" t="s">
        <v>448</v>
      </c>
      <c r="G168" t="str">
        <f>"201410004325"</f>
        <v>201410004325</v>
      </c>
      <c r="H168" t="s">
        <v>449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30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450</v>
      </c>
    </row>
    <row r="169" spans="1:30" x14ac:dyDescent="0.25">
      <c r="H169" t="s">
        <v>451</v>
      </c>
    </row>
    <row r="170" spans="1:30" x14ac:dyDescent="0.25">
      <c r="A170">
        <v>82</v>
      </c>
      <c r="B170">
        <v>4864</v>
      </c>
      <c r="C170" t="s">
        <v>452</v>
      </c>
      <c r="D170" t="s">
        <v>15</v>
      </c>
      <c r="E170" t="s">
        <v>270</v>
      </c>
      <c r="F170" t="s">
        <v>453</v>
      </c>
      <c r="G170" t="str">
        <f>"201409002649"</f>
        <v>201409002649</v>
      </c>
      <c r="H170" t="s">
        <v>454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455</v>
      </c>
    </row>
    <row r="171" spans="1:30" x14ac:dyDescent="0.25">
      <c r="H171" t="s">
        <v>456</v>
      </c>
    </row>
    <row r="172" spans="1:30" x14ac:dyDescent="0.25">
      <c r="A172">
        <v>83</v>
      </c>
      <c r="B172">
        <v>2412</v>
      </c>
      <c r="C172" t="s">
        <v>457</v>
      </c>
      <c r="D172" t="s">
        <v>431</v>
      </c>
      <c r="E172" t="s">
        <v>116</v>
      </c>
      <c r="F172" t="s">
        <v>458</v>
      </c>
      <c r="G172" t="str">
        <f>"201410010975"</f>
        <v>201410010975</v>
      </c>
      <c r="H172" t="s">
        <v>459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64</v>
      </c>
      <c r="W172">
        <v>448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460</v>
      </c>
    </row>
    <row r="173" spans="1:30" x14ac:dyDescent="0.25">
      <c r="H173" t="s">
        <v>461</v>
      </c>
    </row>
    <row r="174" spans="1:30" x14ac:dyDescent="0.25">
      <c r="A174">
        <v>84</v>
      </c>
      <c r="B174">
        <v>2999</v>
      </c>
      <c r="C174" t="s">
        <v>462</v>
      </c>
      <c r="D174" t="s">
        <v>463</v>
      </c>
      <c r="E174" t="s">
        <v>78</v>
      </c>
      <c r="F174" t="s">
        <v>464</v>
      </c>
      <c r="G174" t="str">
        <f>"201406014201"</f>
        <v>201406014201</v>
      </c>
      <c r="H174" t="s">
        <v>465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30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466</v>
      </c>
    </row>
    <row r="175" spans="1:30" x14ac:dyDescent="0.25">
      <c r="H175" t="s">
        <v>467</v>
      </c>
    </row>
    <row r="176" spans="1:30" x14ac:dyDescent="0.25">
      <c r="A176">
        <v>85</v>
      </c>
      <c r="B176">
        <v>3940</v>
      </c>
      <c r="C176" t="s">
        <v>468</v>
      </c>
      <c r="D176" t="s">
        <v>203</v>
      </c>
      <c r="E176" t="s">
        <v>35</v>
      </c>
      <c r="F176" t="s">
        <v>469</v>
      </c>
      <c r="G176" t="str">
        <f>"200712002195"</f>
        <v>200712002195</v>
      </c>
      <c r="H176" t="s">
        <v>470</v>
      </c>
      <c r="I176">
        <v>0</v>
      </c>
      <c r="J176">
        <v>0</v>
      </c>
      <c r="K176">
        <v>0</v>
      </c>
      <c r="L176">
        <v>0</v>
      </c>
      <c r="M176">
        <v>100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471</v>
      </c>
    </row>
    <row r="177" spans="1:30" x14ac:dyDescent="0.25">
      <c r="H177" t="s">
        <v>472</v>
      </c>
    </row>
    <row r="178" spans="1:30" x14ac:dyDescent="0.25">
      <c r="A178">
        <v>86</v>
      </c>
      <c r="B178">
        <v>40</v>
      </c>
      <c r="C178" t="s">
        <v>473</v>
      </c>
      <c r="D178" t="s">
        <v>474</v>
      </c>
      <c r="E178" t="s">
        <v>36</v>
      </c>
      <c r="F178" t="s">
        <v>475</v>
      </c>
      <c r="G178" t="str">
        <f>"201409000004"</f>
        <v>201409000004</v>
      </c>
      <c r="H178" t="s">
        <v>476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477</v>
      </c>
    </row>
    <row r="179" spans="1:30" x14ac:dyDescent="0.25">
      <c r="H179" t="s">
        <v>478</v>
      </c>
    </row>
    <row r="180" spans="1:30" x14ac:dyDescent="0.25">
      <c r="A180">
        <v>87</v>
      </c>
      <c r="B180">
        <v>3909</v>
      </c>
      <c r="C180" t="s">
        <v>479</v>
      </c>
      <c r="D180" t="s">
        <v>480</v>
      </c>
      <c r="E180" t="s">
        <v>71</v>
      </c>
      <c r="F180" t="s">
        <v>481</v>
      </c>
      <c r="G180" t="str">
        <f>"00367754"</f>
        <v>00367754</v>
      </c>
      <c r="H180" t="s">
        <v>482</v>
      </c>
      <c r="I180">
        <v>0</v>
      </c>
      <c r="J180">
        <v>0</v>
      </c>
      <c r="K180">
        <v>0</v>
      </c>
      <c r="L180">
        <v>0</v>
      </c>
      <c r="M180">
        <v>100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483</v>
      </c>
    </row>
    <row r="181" spans="1:30" x14ac:dyDescent="0.25">
      <c r="H181" t="s">
        <v>484</v>
      </c>
    </row>
    <row r="182" spans="1:30" x14ac:dyDescent="0.25">
      <c r="A182">
        <v>88</v>
      </c>
      <c r="B182">
        <v>2231</v>
      </c>
      <c r="C182" t="s">
        <v>485</v>
      </c>
      <c r="D182" t="s">
        <v>22</v>
      </c>
      <c r="E182" t="s">
        <v>486</v>
      </c>
      <c r="F182" t="s">
        <v>487</v>
      </c>
      <c r="G182" t="str">
        <f>"00289071"</f>
        <v>00289071</v>
      </c>
      <c r="H182" t="s">
        <v>342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30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488</v>
      </c>
    </row>
    <row r="183" spans="1:30" x14ac:dyDescent="0.25">
      <c r="H183" t="s">
        <v>489</v>
      </c>
    </row>
    <row r="184" spans="1:30" x14ac:dyDescent="0.25">
      <c r="A184">
        <v>89</v>
      </c>
      <c r="B184">
        <v>1560</v>
      </c>
      <c r="C184" t="s">
        <v>490</v>
      </c>
      <c r="D184" t="s">
        <v>14</v>
      </c>
      <c r="E184" t="s">
        <v>58</v>
      </c>
      <c r="F184" t="s">
        <v>491</v>
      </c>
      <c r="G184" t="str">
        <f>"201410007527"</f>
        <v>201410007527</v>
      </c>
      <c r="H184" t="s">
        <v>492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493</v>
      </c>
    </row>
    <row r="185" spans="1:30" x14ac:dyDescent="0.25">
      <c r="H185" t="s">
        <v>494</v>
      </c>
    </row>
    <row r="186" spans="1:30" x14ac:dyDescent="0.25">
      <c r="A186">
        <v>90</v>
      </c>
      <c r="B186">
        <v>3981</v>
      </c>
      <c r="C186" t="s">
        <v>495</v>
      </c>
      <c r="D186" t="s">
        <v>230</v>
      </c>
      <c r="E186" t="s">
        <v>14</v>
      </c>
      <c r="F186" t="s">
        <v>496</v>
      </c>
      <c r="G186" t="str">
        <f>"201409000338"</f>
        <v>201409000338</v>
      </c>
      <c r="H186" t="s">
        <v>364</v>
      </c>
      <c r="I186">
        <v>0</v>
      </c>
      <c r="J186">
        <v>0</v>
      </c>
      <c r="K186">
        <v>0</v>
      </c>
      <c r="L186">
        <v>0</v>
      </c>
      <c r="M186">
        <v>100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72</v>
      </c>
      <c r="W186">
        <v>504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497</v>
      </c>
    </row>
    <row r="187" spans="1:30" x14ac:dyDescent="0.25">
      <c r="H187" t="s">
        <v>498</v>
      </c>
    </row>
    <row r="188" spans="1:30" x14ac:dyDescent="0.25">
      <c r="A188">
        <v>91</v>
      </c>
      <c r="B188">
        <v>3819</v>
      </c>
      <c r="C188" t="s">
        <v>499</v>
      </c>
      <c r="D188" t="s">
        <v>500</v>
      </c>
      <c r="E188" t="s">
        <v>180</v>
      </c>
      <c r="F188" t="s">
        <v>501</v>
      </c>
      <c r="G188" t="str">
        <f>"00368534"</f>
        <v>00368534</v>
      </c>
      <c r="H188" t="s">
        <v>502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503</v>
      </c>
    </row>
    <row r="189" spans="1:30" x14ac:dyDescent="0.25">
      <c r="H189" t="s">
        <v>26</v>
      </c>
    </row>
    <row r="190" spans="1:30" x14ac:dyDescent="0.25">
      <c r="A190">
        <v>92</v>
      </c>
      <c r="B190">
        <v>1993</v>
      </c>
      <c r="C190" t="s">
        <v>504</v>
      </c>
      <c r="D190" t="s">
        <v>505</v>
      </c>
      <c r="E190" t="s">
        <v>51</v>
      </c>
      <c r="F190" t="s">
        <v>506</v>
      </c>
      <c r="G190" t="str">
        <f>"201504002355"</f>
        <v>201504002355</v>
      </c>
      <c r="H190" t="s">
        <v>507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76</v>
      </c>
      <c r="W190">
        <v>532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508</v>
      </c>
    </row>
    <row r="191" spans="1:30" x14ac:dyDescent="0.25">
      <c r="H191" t="s">
        <v>509</v>
      </c>
    </row>
    <row r="192" spans="1:30" x14ac:dyDescent="0.25">
      <c r="A192">
        <v>93</v>
      </c>
      <c r="B192">
        <v>4605</v>
      </c>
      <c r="C192" t="s">
        <v>510</v>
      </c>
      <c r="D192" t="s">
        <v>59</v>
      </c>
      <c r="E192" t="s">
        <v>379</v>
      </c>
      <c r="F192" t="s">
        <v>511</v>
      </c>
      <c r="G192" t="str">
        <f>"00360178"</f>
        <v>00360178</v>
      </c>
      <c r="H192" t="s">
        <v>375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50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76</v>
      </c>
      <c r="W192">
        <v>532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512</v>
      </c>
    </row>
    <row r="193" spans="1:30" x14ac:dyDescent="0.25">
      <c r="H193" t="s">
        <v>513</v>
      </c>
    </row>
    <row r="194" spans="1:30" x14ac:dyDescent="0.25">
      <c r="A194">
        <v>94</v>
      </c>
      <c r="B194">
        <v>4731</v>
      </c>
      <c r="C194" t="s">
        <v>514</v>
      </c>
      <c r="D194" t="s">
        <v>36</v>
      </c>
      <c r="E194" t="s">
        <v>28</v>
      </c>
      <c r="F194" t="s">
        <v>515</v>
      </c>
      <c r="G194" t="str">
        <f>"00012359"</f>
        <v>00012359</v>
      </c>
      <c r="H194" t="s">
        <v>516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517</v>
      </c>
    </row>
    <row r="195" spans="1:30" x14ac:dyDescent="0.25">
      <c r="H195" t="s">
        <v>518</v>
      </c>
    </row>
    <row r="196" spans="1:30" x14ac:dyDescent="0.25">
      <c r="A196">
        <v>95</v>
      </c>
      <c r="B196">
        <v>3676</v>
      </c>
      <c r="C196" t="s">
        <v>519</v>
      </c>
      <c r="D196" t="s">
        <v>520</v>
      </c>
      <c r="E196" t="s">
        <v>22</v>
      </c>
      <c r="F196" t="s">
        <v>521</v>
      </c>
      <c r="G196" t="str">
        <f>"201410006184"</f>
        <v>201410006184</v>
      </c>
      <c r="H196" t="s">
        <v>522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50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523</v>
      </c>
    </row>
    <row r="197" spans="1:30" x14ac:dyDescent="0.25">
      <c r="H197" t="s">
        <v>26</v>
      </c>
    </row>
    <row r="198" spans="1:30" x14ac:dyDescent="0.25">
      <c r="A198">
        <v>96</v>
      </c>
      <c r="B198">
        <v>1706</v>
      </c>
      <c r="C198" t="s">
        <v>524</v>
      </c>
      <c r="D198" t="s">
        <v>36</v>
      </c>
      <c r="E198" t="s">
        <v>71</v>
      </c>
      <c r="F198" t="s">
        <v>525</v>
      </c>
      <c r="G198" t="str">
        <f>"201402010849"</f>
        <v>201402010849</v>
      </c>
      <c r="H198" t="s">
        <v>526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76</v>
      </c>
      <c r="W198">
        <v>532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527</v>
      </c>
    </row>
    <row r="199" spans="1:30" x14ac:dyDescent="0.25">
      <c r="H199" t="s">
        <v>528</v>
      </c>
    </row>
    <row r="200" spans="1:30" x14ac:dyDescent="0.25">
      <c r="A200">
        <v>97</v>
      </c>
      <c r="B200">
        <v>2306</v>
      </c>
      <c r="C200" t="s">
        <v>529</v>
      </c>
      <c r="D200" t="s">
        <v>474</v>
      </c>
      <c r="E200" t="s">
        <v>51</v>
      </c>
      <c r="F200" t="s">
        <v>530</v>
      </c>
      <c r="G200" t="str">
        <f>"201409000690"</f>
        <v>201409000690</v>
      </c>
      <c r="H200" t="s">
        <v>256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76</v>
      </c>
      <c r="W200">
        <v>532</v>
      </c>
      <c r="X200">
        <v>0</v>
      </c>
      <c r="Z200">
        <v>1</v>
      </c>
      <c r="AA200">
        <v>0</v>
      </c>
      <c r="AB200">
        <v>4</v>
      </c>
      <c r="AC200">
        <v>68</v>
      </c>
      <c r="AD200" t="s">
        <v>531</v>
      </c>
    </row>
    <row r="201" spans="1:30" x14ac:dyDescent="0.25">
      <c r="H201" t="s">
        <v>532</v>
      </c>
    </row>
    <row r="202" spans="1:30" x14ac:dyDescent="0.25">
      <c r="A202">
        <v>98</v>
      </c>
      <c r="B202">
        <v>4445</v>
      </c>
      <c r="C202" t="s">
        <v>533</v>
      </c>
      <c r="D202" t="s">
        <v>22</v>
      </c>
      <c r="E202" t="s">
        <v>132</v>
      </c>
      <c r="F202" t="s">
        <v>534</v>
      </c>
      <c r="G202" t="str">
        <f>"00286278"</f>
        <v>00286278</v>
      </c>
      <c r="H202" t="s">
        <v>337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535</v>
      </c>
    </row>
    <row r="203" spans="1:30" x14ac:dyDescent="0.25">
      <c r="H203" t="s">
        <v>536</v>
      </c>
    </row>
    <row r="204" spans="1:30" x14ac:dyDescent="0.25">
      <c r="A204">
        <v>99</v>
      </c>
      <c r="B204">
        <v>3572</v>
      </c>
      <c r="C204" t="s">
        <v>537</v>
      </c>
      <c r="D204" t="s">
        <v>538</v>
      </c>
      <c r="E204" t="s">
        <v>539</v>
      </c>
      <c r="F204" t="s">
        <v>540</v>
      </c>
      <c r="G204" t="str">
        <f>"201410002857"</f>
        <v>201410002857</v>
      </c>
      <c r="H204">
        <v>726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30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1374</v>
      </c>
    </row>
    <row r="205" spans="1:30" x14ac:dyDescent="0.25">
      <c r="H205" t="s">
        <v>541</v>
      </c>
    </row>
    <row r="206" spans="1:30" x14ac:dyDescent="0.25">
      <c r="A206">
        <v>100</v>
      </c>
      <c r="B206">
        <v>783</v>
      </c>
      <c r="C206" t="s">
        <v>542</v>
      </c>
      <c r="D206" t="s">
        <v>36</v>
      </c>
      <c r="E206" t="s">
        <v>486</v>
      </c>
      <c r="F206" t="s">
        <v>543</v>
      </c>
      <c r="G206" t="str">
        <f>"201409002626"</f>
        <v>201409002626</v>
      </c>
      <c r="H206">
        <v>715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1373</v>
      </c>
    </row>
    <row r="207" spans="1:30" x14ac:dyDescent="0.25">
      <c r="H207" t="s">
        <v>544</v>
      </c>
    </row>
    <row r="208" spans="1:30" x14ac:dyDescent="0.25">
      <c r="A208">
        <v>101</v>
      </c>
      <c r="B208">
        <v>2508</v>
      </c>
      <c r="C208" t="s">
        <v>545</v>
      </c>
      <c r="D208" t="s">
        <v>15</v>
      </c>
      <c r="E208" t="s">
        <v>36</v>
      </c>
      <c r="F208" t="s">
        <v>546</v>
      </c>
      <c r="G208" t="str">
        <f>"201409004285"</f>
        <v>201409004285</v>
      </c>
      <c r="H208" t="s">
        <v>547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548</v>
      </c>
    </row>
    <row r="209" spans="1:30" x14ac:dyDescent="0.25">
      <c r="H209" t="s">
        <v>549</v>
      </c>
    </row>
    <row r="210" spans="1:30" x14ac:dyDescent="0.25">
      <c r="A210">
        <v>102</v>
      </c>
      <c r="B210">
        <v>728</v>
      </c>
      <c r="C210" t="s">
        <v>480</v>
      </c>
      <c r="D210" t="s">
        <v>15</v>
      </c>
      <c r="E210" t="s">
        <v>36</v>
      </c>
      <c r="F210" t="s">
        <v>550</v>
      </c>
      <c r="G210" t="str">
        <f>"201402012023"</f>
        <v>201402012023</v>
      </c>
      <c r="H210" t="s">
        <v>551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76</v>
      </c>
      <c r="W210">
        <v>532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552</v>
      </c>
    </row>
    <row r="211" spans="1:30" x14ac:dyDescent="0.25">
      <c r="H211" t="s">
        <v>553</v>
      </c>
    </row>
    <row r="212" spans="1:30" x14ac:dyDescent="0.25">
      <c r="A212">
        <v>103</v>
      </c>
      <c r="B212">
        <v>4251</v>
      </c>
      <c r="C212" t="s">
        <v>554</v>
      </c>
      <c r="D212" t="s">
        <v>555</v>
      </c>
      <c r="E212" t="s">
        <v>556</v>
      </c>
      <c r="F212" t="s">
        <v>557</v>
      </c>
      <c r="G212" t="str">
        <f>"201410010782"</f>
        <v>201410010782</v>
      </c>
      <c r="H212" t="s">
        <v>302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76</v>
      </c>
      <c r="W212">
        <v>532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558</v>
      </c>
    </row>
    <row r="213" spans="1:30" x14ac:dyDescent="0.25">
      <c r="H213" t="s">
        <v>559</v>
      </c>
    </row>
    <row r="214" spans="1:30" x14ac:dyDescent="0.25">
      <c r="A214">
        <v>104</v>
      </c>
      <c r="B214">
        <v>2640</v>
      </c>
      <c r="C214" t="s">
        <v>560</v>
      </c>
      <c r="D214" t="s">
        <v>561</v>
      </c>
      <c r="E214" t="s">
        <v>14</v>
      </c>
      <c r="F214" t="s">
        <v>562</v>
      </c>
      <c r="G214" t="str">
        <f>"201410001325"</f>
        <v>201410001325</v>
      </c>
      <c r="H214" t="s">
        <v>563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61</v>
      </c>
      <c r="W214">
        <v>427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564</v>
      </c>
    </row>
    <row r="215" spans="1:30" x14ac:dyDescent="0.25">
      <c r="H215" t="s">
        <v>565</v>
      </c>
    </row>
    <row r="216" spans="1:30" x14ac:dyDescent="0.25">
      <c r="A216">
        <v>105</v>
      </c>
      <c r="B216">
        <v>3589</v>
      </c>
      <c r="C216" t="s">
        <v>566</v>
      </c>
      <c r="D216" t="s">
        <v>22</v>
      </c>
      <c r="E216" t="s">
        <v>15</v>
      </c>
      <c r="F216" t="s">
        <v>567</v>
      </c>
      <c r="G216" t="str">
        <f>"00341085"</f>
        <v>00341085</v>
      </c>
      <c r="H216" t="s">
        <v>568</v>
      </c>
      <c r="I216">
        <v>0</v>
      </c>
      <c r="J216">
        <v>0</v>
      </c>
      <c r="K216">
        <v>0</v>
      </c>
      <c r="L216">
        <v>0</v>
      </c>
      <c r="M216">
        <v>100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569</v>
      </c>
    </row>
    <row r="217" spans="1:30" x14ac:dyDescent="0.25">
      <c r="H217" t="s">
        <v>570</v>
      </c>
    </row>
    <row r="218" spans="1:30" x14ac:dyDescent="0.25">
      <c r="A218">
        <v>106</v>
      </c>
      <c r="B218">
        <v>1465</v>
      </c>
      <c r="C218" t="s">
        <v>571</v>
      </c>
      <c r="D218" t="s">
        <v>71</v>
      </c>
      <c r="E218" t="s">
        <v>572</v>
      </c>
      <c r="F218" t="s">
        <v>573</v>
      </c>
      <c r="G218" t="str">
        <f>"200712003532"</f>
        <v>200712003532</v>
      </c>
      <c r="H218">
        <v>737</v>
      </c>
      <c r="I218">
        <v>0</v>
      </c>
      <c r="J218">
        <v>0</v>
      </c>
      <c r="K218">
        <v>0</v>
      </c>
      <c r="L218">
        <v>200</v>
      </c>
      <c r="M218">
        <v>30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44</v>
      </c>
      <c r="W218">
        <v>308</v>
      </c>
      <c r="X218">
        <v>0</v>
      </c>
      <c r="Z218">
        <v>0</v>
      </c>
      <c r="AA218">
        <v>0</v>
      </c>
      <c r="AB218">
        <v>0</v>
      </c>
      <c r="AC218">
        <v>0</v>
      </c>
      <c r="AD218">
        <v>1345</v>
      </c>
    </row>
    <row r="219" spans="1:30" x14ac:dyDescent="0.25">
      <c r="H219">
        <v>1023</v>
      </c>
    </row>
    <row r="220" spans="1:30" x14ac:dyDescent="0.25">
      <c r="A220">
        <v>107</v>
      </c>
      <c r="B220">
        <v>962</v>
      </c>
      <c r="C220" t="s">
        <v>574</v>
      </c>
      <c r="D220" t="s">
        <v>575</v>
      </c>
      <c r="E220" t="s">
        <v>78</v>
      </c>
      <c r="F220" t="s">
        <v>576</v>
      </c>
      <c r="G220" t="str">
        <f>"201410008277"</f>
        <v>201410008277</v>
      </c>
      <c r="H220" t="s">
        <v>577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41</v>
      </c>
      <c r="W220">
        <v>287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578</v>
      </c>
    </row>
    <row r="221" spans="1:30" x14ac:dyDescent="0.25">
      <c r="H221" t="s">
        <v>579</v>
      </c>
    </row>
    <row r="222" spans="1:30" x14ac:dyDescent="0.25">
      <c r="A222">
        <v>108</v>
      </c>
      <c r="B222">
        <v>5114</v>
      </c>
      <c r="C222" t="s">
        <v>580</v>
      </c>
      <c r="D222" t="s">
        <v>581</v>
      </c>
      <c r="E222" t="s">
        <v>36</v>
      </c>
      <c r="F222" t="s">
        <v>582</v>
      </c>
      <c r="G222" t="str">
        <f>"201409004760"</f>
        <v>201409004760</v>
      </c>
      <c r="H222" t="s">
        <v>583</v>
      </c>
      <c r="I222">
        <v>0</v>
      </c>
      <c r="J222">
        <v>0</v>
      </c>
      <c r="K222">
        <v>0</v>
      </c>
      <c r="L222">
        <v>0</v>
      </c>
      <c r="M222">
        <v>100</v>
      </c>
      <c r="N222">
        <v>50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64</v>
      </c>
      <c r="W222">
        <v>448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578</v>
      </c>
    </row>
    <row r="223" spans="1:30" x14ac:dyDescent="0.25">
      <c r="H223" t="s">
        <v>313</v>
      </c>
    </row>
    <row r="224" spans="1:30" x14ac:dyDescent="0.25">
      <c r="A224">
        <v>109</v>
      </c>
      <c r="B224">
        <v>4683</v>
      </c>
      <c r="C224" t="s">
        <v>584</v>
      </c>
      <c r="D224" t="s">
        <v>144</v>
      </c>
      <c r="E224" t="s">
        <v>14</v>
      </c>
      <c r="F224" t="s">
        <v>585</v>
      </c>
      <c r="G224" t="str">
        <f>"201410000502"</f>
        <v>201410000502</v>
      </c>
      <c r="H224" t="s">
        <v>153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30</v>
      </c>
      <c r="S224">
        <v>0</v>
      </c>
      <c r="T224">
        <v>0</v>
      </c>
      <c r="U224">
        <v>0</v>
      </c>
      <c r="V224">
        <v>64</v>
      </c>
      <c r="W224">
        <v>448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586</v>
      </c>
    </row>
    <row r="225" spans="1:30" x14ac:dyDescent="0.25">
      <c r="H225" t="s">
        <v>587</v>
      </c>
    </row>
    <row r="226" spans="1:30" x14ac:dyDescent="0.25">
      <c r="A226">
        <v>110</v>
      </c>
      <c r="B226">
        <v>2127</v>
      </c>
      <c r="C226" t="s">
        <v>588</v>
      </c>
      <c r="D226" t="s">
        <v>78</v>
      </c>
      <c r="E226" t="s">
        <v>14</v>
      </c>
      <c r="F226" t="s">
        <v>589</v>
      </c>
      <c r="G226" t="str">
        <f>"201409000912"</f>
        <v>201409000912</v>
      </c>
      <c r="H226" t="s">
        <v>590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591</v>
      </c>
    </row>
    <row r="227" spans="1:30" x14ac:dyDescent="0.25">
      <c r="H227" t="s">
        <v>592</v>
      </c>
    </row>
    <row r="228" spans="1:30" x14ac:dyDescent="0.25">
      <c r="A228">
        <v>111</v>
      </c>
      <c r="B228">
        <v>1020</v>
      </c>
      <c r="C228" t="s">
        <v>593</v>
      </c>
      <c r="D228" t="s">
        <v>594</v>
      </c>
      <c r="E228" t="s">
        <v>595</v>
      </c>
      <c r="F228" t="s">
        <v>596</v>
      </c>
      <c r="G228" t="str">
        <f>"201410006363"</f>
        <v>201410006363</v>
      </c>
      <c r="H228">
        <v>715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1</v>
      </c>
      <c r="AA228">
        <v>0</v>
      </c>
      <c r="AB228">
        <v>0</v>
      </c>
      <c r="AC228">
        <v>0</v>
      </c>
      <c r="AD228">
        <v>1333</v>
      </c>
    </row>
    <row r="229" spans="1:30" x14ac:dyDescent="0.25">
      <c r="H229" t="s">
        <v>597</v>
      </c>
    </row>
    <row r="230" spans="1:30" x14ac:dyDescent="0.25">
      <c r="A230">
        <v>112</v>
      </c>
      <c r="B230">
        <v>4358</v>
      </c>
      <c r="C230" t="s">
        <v>598</v>
      </c>
      <c r="D230" t="s">
        <v>14</v>
      </c>
      <c r="E230" t="s">
        <v>116</v>
      </c>
      <c r="F230" t="s">
        <v>599</v>
      </c>
      <c r="G230" t="str">
        <f>"201410006248"</f>
        <v>201410006248</v>
      </c>
      <c r="H230" t="s">
        <v>600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56</v>
      </c>
      <c r="W230">
        <v>392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601</v>
      </c>
    </row>
    <row r="231" spans="1:30" x14ac:dyDescent="0.25">
      <c r="H231" t="s">
        <v>602</v>
      </c>
    </row>
    <row r="232" spans="1:30" x14ac:dyDescent="0.25">
      <c r="A232">
        <v>113</v>
      </c>
      <c r="B232">
        <v>831</v>
      </c>
      <c r="C232" t="s">
        <v>603</v>
      </c>
      <c r="D232" t="s">
        <v>604</v>
      </c>
      <c r="E232" t="s">
        <v>71</v>
      </c>
      <c r="F232" t="s">
        <v>605</v>
      </c>
      <c r="G232" t="str">
        <f>"201410011264"</f>
        <v>201410011264</v>
      </c>
      <c r="H232" t="s">
        <v>112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50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36</v>
      </c>
      <c r="W232">
        <v>252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606</v>
      </c>
    </row>
    <row r="233" spans="1:30" x14ac:dyDescent="0.25">
      <c r="H233" t="s">
        <v>607</v>
      </c>
    </row>
    <row r="234" spans="1:30" x14ac:dyDescent="0.25">
      <c r="A234">
        <v>114</v>
      </c>
      <c r="B234">
        <v>1694</v>
      </c>
      <c r="C234" t="s">
        <v>608</v>
      </c>
      <c r="D234" t="s">
        <v>14</v>
      </c>
      <c r="E234" t="s">
        <v>58</v>
      </c>
      <c r="F234" t="s">
        <v>609</v>
      </c>
      <c r="G234" t="str">
        <f>"201504001923"</f>
        <v>201504001923</v>
      </c>
      <c r="H234" t="s">
        <v>342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30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32</v>
      </c>
      <c r="W234">
        <v>224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610</v>
      </c>
    </row>
    <row r="235" spans="1:30" x14ac:dyDescent="0.25">
      <c r="H235" t="s">
        <v>611</v>
      </c>
    </row>
    <row r="236" spans="1:30" x14ac:dyDescent="0.25">
      <c r="A236">
        <v>115</v>
      </c>
      <c r="B236">
        <v>1513</v>
      </c>
      <c r="C236" t="s">
        <v>612</v>
      </c>
      <c r="D236" t="s">
        <v>132</v>
      </c>
      <c r="E236" t="s">
        <v>78</v>
      </c>
      <c r="F236" t="s">
        <v>613</v>
      </c>
      <c r="G236" t="str">
        <f>"201402001381"</f>
        <v>201402001381</v>
      </c>
      <c r="H236" t="s">
        <v>502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40</v>
      </c>
      <c r="W236">
        <v>280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614</v>
      </c>
    </row>
    <row r="237" spans="1:30" x14ac:dyDescent="0.25">
      <c r="H237" t="s">
        <v>615</v>
      </c>
    </row>
    <row r="238" spans="1:30" x14ac:dyDescent="0.25">
      <c r="A238">
        <v>116</v>
      </c>
      <c r="B238">
        <v>381</v>
      </c>
      <c r="C238" t="s">
        <v>616</v>
      </c>
      <c r="D238" t="s">
        <v>36</v>
      </c>
      <c r="E238" t="s">
        <v>14</v>
      </c>
      <c r="F238" t="s">
        <v>617</v>
      </c>
      <c r="G238" t="str">
        <f>"201604004536"</f>
        <v>201604004536</v>
      </c>
      <c r="H238" t="s">
        <v>618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619</v>
      </c>
    </row>
    <row r="239" spans="1:30" x14ac:dyDescent="0.25">
      <c r="H239">
        <v>1023</v>
      </c>
    </row>
    <row r="240" spans="1:30" x14ac:dyDescent="0.25">
      <c r="A240">
        <v>117</v>
      </c>
      <c r="B240">
        <v>3998</v>
      </c>
      <c r="C240" t="s">
        <v>620</v>
      </c>
      <c r="D240" t="s">
        <v>132</v>
      </c>
      <c r="E240" t="s">
        <v>621</v>
      </c>
      <c r="F240" t="s">
        <v>622</v>
      </c>
      <c r="G240" t="str">
        <f>"00138032"</f>
        <v>00138032</v>
      </c>
      <c r="H240" t="s">
        <v>206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2</v>
      </c>
      <c r="W240">
        <v>14</v>
      </c>
      <c r="X240">
        <v>0</v>
      </c>
      <c r="Z240">
        <v>0</v>
      </c>
      <c r="AA240">
        <v>0</v>
      </c>
      <c r="AB240">
        <v>24</v>
      </c>
      <c r="AC240">
        <v>408</v>
      </c>
      <c r="AD240" t="s">
        <v>623</v>
      </c>
    </row>
    <row r="241" spans="1:30" x14ac:dyDescent="0.25">
      <c r="H241" t="s">
        <v>624</v>
      </c>
    </row>
    <row r="242" spans="1:30" x14ac:dyDescent="0.25">
      <c r="A242">
        <v>118</v>
      </c>
      <c r="B242">
        <v>2709</v>
      </c>
      <c r="C242" t="s">
        <v>625</v>
      </c>
      <c r="D242" t="s">
        <v>151</v>
      </c>
      <c r="E242" t="s">
        <v>203</v>
      </c>
      <c r="F242" t="s">
        <v>626</v>
      </c>
      <c r="G242" t="str">
        <f>"201409000455"</f>
        <v>201409000455</v>
      </c>
      <c r="H242" t="s">
        <v>153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27</v>
      </c>
      <c r="W242">
        <v>189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627</v>
      </c>
    </row>
    <row r="243" spans="1:30" x14ac:dyDescent="0.25">
      <c r="H243" t="s">
        <v>628</v>
      </c>
    </row>
    <row r="244" spans="1:30" x14ac:dyDescent="0.25">
      <c r="A244">
        <v>119</v>
      </c>
      <c r="B244">
        <v>5257</v>
      </c>
      <c r="C244" t="s">
        <v>629</v>
      </c>
      <c r="D244" t="s">
        <v>28</v>
      </c>
      <c r="E244" t="s">
        <v>22</v>
      </c>
      <c r="F244" t="s">
        <v>630</v>
      </c>
      <c r="G244" t="str">
        <f>"201409005015"</f>
        <v>201409005015</v>
      </c>
      <c r="H244" t="s">
        <v>631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50</v>
      </c>
      <c r="U244">
        <v>0</v>
      </c>
      <c r="V244">
        <v>-24</v>
      </c>
      <c r="W244">
        <v>-168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632</v>
      </c>
    </row>
    <row r="245" spans="1:30" x14ac:dyDescent="0.25">
      <c r="H245" t="s">
        <v>96</v>
      </c>
    </row>
    <row r="246" spans="1:30" x14ac:dyDescent="0.25">
      <c r="A246">
        <v>120</v>
      </c>
      <c r="B246">
        <v>16</v>
      </c>
      <c r="C246" t="s">
        <v>633</v>
      </c>
      <c r="D246" t="s">
        <v>14</v>
      </c>
      <c r="E246" t="s">
        <v>15</v>
      </c>
      <c r="F246" t="s">
        <v>634</v>
      </c>
      <c r="G246" t="str">
        <f>"201409002854"</f>
        <v>201409002854</v>
      </c>
      <c r="H246" t="s">
        <v>635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636</v>
      </c>
    </row>
    <row r="247" spans="1:30" x14ac:dyDescent="0.25">
      <c r="H247" t="s">
        <v>624</v>
      </c>
    </row>
    <row r="248" spans="1:30" x14ac:dyDescent="0.25">
      <c r="A248">
        <v>121</v>
      </c>
      <c r="B248">
        <v>2966</v>
      </c>
      <c r="C248" t="s">
        <v>637</v>
      </c>
      <c r="D248" t="s">
        <v>638</v>
      </c>
      <c r="E248" t="s">
        <v>639</v>
      </c>
      <c r="F248" t="s">
        <v>640</v>
      </c>
      <c r="G248" t="str">
        <f>"00364206"</f>
        <v>00364206</v>
      </c>
      <c r="H248" t="s">
        <v>641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28</v>
      </c>
      <c r="W248">
        <v>196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642</v>
      </c>
    </row>
    <row r="249" spans="1:30" x14ac:dyDescent="0.25">
      <c r="H249" t="s">
        <v>643</v>
      </c>
    </row>
    <row r="250" spans="1:30" x14ac:dyDescent="0.25">
      <c r="A250">
        <v>122</v>
      </c>
      <c r="B250">
        <v>4330</v>
      </c>
      <c r="C250" t="s">
        <v>644</v>
      </c>
      <c r="D250" t="s">
        <v>15</v>
      </c>
      <c r="E250" t="s">
        <v>645</v>
      </c>
      <c r="F250" t="s">
        <v>646</v>
      </c>
      <c r="G250" t="str">
        <f>"201412002312"</f>
        <v>201412002312</v>
      </c>
      <c r="H250" t="s">
        <v>502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28</v>
      </c>
      <c r="W250">
        <v>196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647</v>
      </c>
    </row>
    <row r="251" spans="1:30" x14ac:dyDescent="0.25">
      <c r="H251" t="s">
        <v>648</v>
      </c>
    </row>
    <row r="252" spans="1:30" x14ac:dyDescent="0.25">
      <c r="A252">
        <v>123</v>
      </c>
      <c r="B252">
        <v>1081</v>
      </c>
      <c r="C252" t="s">
        <v>649</v>
      </c>
      <c r="D252" t="s">
        <v>650</v>
      </c>
      <c r="E252" t="s">
        <v>81</v>
      </c>
      <c r="F252" t="s">
        <v>651</v>
      </c>
      <c r="G252" t="str">
        <f>"201410010803"</f>
        <v>201410010803</v>
      </c>
      <c r="H252" t="s">
        <v>311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30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55</v>
      </c>
      <c r="W252">
        <v>385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652</v>
      </c>
    </row>
    <row r="253" spans="1:30" x14ac:dyDescent="0.25">
      <c r="H253" t="s">
        <v>653</v>
      </c>
    </row>
    <row r="254" spans="1:30" x14ac:dyDescent="0.25">
      <c r="A254">
        <v>124</v>
      </c>
      <c r="B254">
        <v>5216</v>
      </c>
      <c r="C254" t="s">
        <v>654</v>
      </c>
      <c r="D254" t="s">
        <v>655</v>
      </c>
      <c r="E254" t="s">
        <v>280</v>
      </c>
      <c r="F254" t="s">
        <v>656</v>
      </c>
      <c r="G254" t="str">
        <f>"201410004156"</f>
        <v>201410004156</v>
      </c>
      <c r="H254" t="s">
        <v>265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59</v>
      </c>
      <c r="W254">
        <v>413</v>
      </c>
      <c r="X254">
        <v>0</v>
      </c>
      <c r="Z254">
        <v>1</v>
      </c>
      <c r="AA254">
        <v>0</v>
      </c>
      <c r="AB254">
        <v>0</v>
      </c>
      <c r="AC254">
        <v>0</v>
      </c>
      <c r="AD254" t="s">
        <v>657</v>
      </c>
    </row>
    <row r="255" spans="1:30" x14ac:dyDescent="0.25">
      <c r="H255" t="s">
        <v>658</v>
      </c>
    </row>
    <row r="256" spans="1:30" x14ac:dyDescent="0.25">
      <c r="A256">
        <v>125</v>
      </c>
      <c r="B256">
        <v>2498</v>
      </c>
      <c r="C256" t="s">
        <v>659</v>
      </c>
      <c r="D256" t="s">
        <v>660</v>
      </c>
      <c r="E256" t="s">
        <v>71</v>
      </c>
      <c r="F256" t="s">
        <v>661</v>
      </c>
      <c r="G256" t="str">
        <f>"00341793"</f>
        <v>00341793</v>
      </c>
      <c r="H256">
        <v>660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9</v>
      </c>
      <c r="W256">
        <v>63</v>
      </c>
      <c r="X256">
        <v>0</v>
      </c>
      <c r="Z256">
        <v>0</v>
      </c>
      <c r="AA256">
        <v>0</v>
      </c>
      <c r="AB256">
        <v>24</v>
      </c>
      <c r="AC256">
        <v>408</v>
      </c>
      <c r="AD256">
        <v>1201</v>
      </c>
    </row>
    <row r="257" spans="1:30" x14ac:dyDescent="0.25">
      <c r="H257">
        <v>1023</v>
      </c>
    </row>
    <row r="258" spans="1:30" x14ac:dyDescent="0.25">
      <c r="A258">
        <v>126</v>
      </c>
      <c r="B258">
        <v>5035</v>
      </c>
      <c r="C258" t="s">
        <v>662</v>
      </c>
      <c r="D258" t="s">
        <v>235</v>
      </c>
      <c r="E258" t="s">
        <v>36</v>
      </c>
      <c r="F258" t="s">
        <v>663</v>
      </c>
      <c r="G258" t="str">
        <f>"201402006897"</f>
        <v>201402006897</v>
      </c>
      <c r="H258" t="s">
        <v>664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56</v>
      </c>
      <c r="W258">
        <v>392</v>
      </c>
      <c r="X258">
        <v>0</v>
      </c>
      <c r="Z258">
        <v>1</v>
      </c>
      <c r="AA258">
        <v>0</v>
      </c>
      <c r="AB258">
        <v>0</v>
      </c>
      <c r="AC258">
        <v>0</v>
      </c>
      <c r="AD258" t="s">
        <v>665</v>
      </c>
    </row>
    <row r="259" spans="1:30" x14ac:dyDescent="0.25">
      <c r="H259" t="s">
        <v>666</v>
      </c>
    </row>
    <row r="260" spans="1:30" x14ac:dyDescent="0.25">
      <c r="A260">
        <v>127</v>
      </c>
      <c r="B260">
        <v>5162</v>
      </c>
      <c r="C260" t="s">
        <v>667</v>
      </c>
      <c r="D260" t="s">
        <v>35</v>
      </c>
      <c r="E260" t="s">
        <v>116</v>
      </c>
      <c r="F260" t="s">
        <v>668</v>
      </c>
      <c r="G260" t="str">
        <f>"201504004146"</f>
        <v>201504004146</v>
      </c>
      <c r="H260" t="s">
        <v>669</v>
      </c>
      <c r="I260">
        <v>0</v>
      </c>
      <c r="J260">
        <v>0</v>
      </c>
      <c r="K260">
        <v>0</v>
      </c>
      <c r="L260">
        <v>0</v>
      </c>
      <c r="M260">
        <v>100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27</v>
      </c>
      <c r="W260">
        <v>189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670</v>
      </c>
    </row>
    <row r="261" spans="1:30" x14ac:dyDescent="0.25">
      <c r="H261" t="s">
        <v>671</v>
      </c>
    </row>
    <row r="262" spans="1:30" x14ac:dyDescent="0.25">
      <c r="A262">
        <v>128</v>
      </c>
      <c r="B262">
        <v>2035</v>
      </c>
      <c r="C262" t="s">
        <v>672</v>
      </c>
      <c r="D262" t="s">
        <v>361</v>
      </c>
      <c r="E262" t="s">
        <v>673</v>
      </c>
      <c r="F262" t="s">
        <v>674</v>
      </c>
      <c r="G262" t="str">
        <f>"201409004426"</f>
        <v>201409004426</v>
      </c>
      <c r="H262" t="s">
        <v>675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50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16</v>
      </c>
      <c r="W262">
        <v>112</v>
      </c>
      <c r="X262">
        <v>0</v>
      </c>
      <c r="Z262">
        <v>0</v>
      </c>
      <c r="AA262">
        <v>0</v>
      </c>
      <c r="AB262">
        <v>13</v>
      </c>
      <c r="AC262">
        <v>221</v>
      </c>
      <c r="AD262" t="s">
        <v>676</v>
      </c>
    </row>
    <row r="263" spans="1:30" x14ac:dyDescent="0.25">
      <c r="H263" t="s">
        <v>677</v>
      </c>
    </row>
    <row r="264" spans="1:30" x14ac:dyDescent="0.25">
      <c r="A264">
        <v>129</v>
      </c>
      <c r="B264">
        <v>2832</v>
      </c>
      <c r="C264" t="s">
        <v>678</v>
      </c>
      <c r="D264" t="s">
        <v>36</v>
      </c>
      <c r="E264" t="s">
        <v>486</v>
      </c>
      <c r="F264" t="s">
        <v>679</v>
      </c>
      <c r="G264" t="str">
        <f>"201402001956"</f>
        <v>201402001956</v>
      </c>
      <c r="H264" t="s">
        <v>106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45</v>
      </c>
      <c r="W264">
        <v>315</v>
      </c>
      <c r="X264">
        <v>0</v>
      </c>
      <c r="Z264">
        <v>1</v>
      </c>
      <c r="AA264">
        <v>0</v>
      </c>
      <c r="AB264">
        <v>0</v>
      </c>
      <c r="AC264">
        <v>0</v>
      </c>
      <c r="AD264" t="s">
        <v>680</v>
      </c>
    </row>
    <row r="265" spans="1:30" x14ac:dyDescent="0.25">
      <c r="H265" t="s">
        <v>681</v>
      </c>
    </row>
    <row r="266" spans="1:30" x14ac:dyDescent="0.25">
      <c r="A266">
        <v>130</v>
      </c>
      <c r="B266">
        <v>1927</v>
      </c>
      <c r="C266" t="s">
        <v>682</v>
      </c>
      <c r="D266" t="s">
        <v>174</v>
      </c>
      <c r="E266" t="s">
        <v>78</v>
      </c>
      <c r="F266" t="s">
        <v>683</v>
      </c>
      <c r="G266" t="str">
        <f>"00119258"</f>
        <v>00119258</v>
      </c>
      <c r="H266" t="s">
        <v>146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36</v>
      </c>
      <c r="W266">
        <v>252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684</v>
      </c>
    </row>
    <row r="267" spans="1:30" x14ac:dyDescent="0.25">
      <c r="H267" t="s">
        <v>685</v>
      </c>
    </row>
    <row r="268" spans="1:30" x14ac:dyDescent="0.25">
      <c r="A268">
        <v>131</v>
      </c>
      <c r="B268">
        <v>4936</v>
      </c>
      <c r="C268" t="s">
        <v>686</v>
      </c>
      <c r="D268" t="s">
        <v>687</v>
      </c>
      <c r="E268" t="s">
        <v>22</v>
      </c>
      <c r="F268" t="s">
        <v>688</v>
      </c>
      <c r="G268" t="str">
        <f>"00277634"</f>
        <v>00277634</v>
      </c>
      <c r="H268" t="s">
        <v>689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14</v>
      </c>
      <c r="W268">
        <v>98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690</v>
      </c>
    </row>
    <row r="269" spans="1:30" x14ac:dyDescent="0.25">
      <c r="H269" t="s">
        <v>691</v>
      </c>
    </row>
    <row r="270" spans="1:30" x14ac:dyDescent="0.25">
      <c r="A270">
        <v>132</v>
      </c>
      <c r="B270">
        <v>1505</v>
      </c>
      <c r="C270" t="s">
        <v>692</v>
      </c>
      <c r="D270" t="s">
        <v>693</v>
      </c>
      <c r="E270" t="s">
        <v>78</v>
      </c>
      <c r="F270" t="s">
        <v>694</v>
      </c>
      <c r="G270" t="str">
        <f>"00103894"</f>
        <v>00103894</v>
      </c>
      <c r="H270" t="s">
        <v>583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>
        <v>0</v>
      </c>
      <c r="AB270">
        <v>8</v>
      </c>
      <c r="AC270">
        <v>136</v>
      </c>
      <c r="AD270" t="s">
        <v>695</v>
      </c>
    </row>
    <row r="271" spans="1:30" x14ac:dyDescent="0.25">
      <c r="H271" t="s">
        <v>261</v>
      </c>
    </row>
    <row r="272" spans="1:30" x14ac:dyDescent="0.25">
      <c r="A272">
        <v>133</v>
      </c>
      <c r="B272">
        <v>3556</v>
      </c>
      <c r="C272" t="s">
        <v>696</v>
      </c>
      <c r="D272" t="s">
        <v>697</v>
      </c>
      <c r="E272" t="s">
        <v>210</v>
      </c>
      <c r="F272" t="s">
        <v>698</v>
      </c>
      <c r="G272" t="str">
        <f>"201410007294"</f>
        <v>201410007294</v>
      </c>
      <c r="H272" t="s">
        <v>699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44</v>
      </c>
      <c r="W272">
        <v>308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700</v>
      </c>
    </row>
    <row r="273" spans="1:30" x14ac:dyDescent="0.25">
      <c r="H273" t="s">
        <v>701</v>
      </c>
    </row>
    <row r="274" spans="1:30" x14ac:dyDescent="0.25">
      <c r="A274">
        <v>134</v>
      </c>
      <c r="B274">
        <v>387</v>
      </c>
      <c r="C274" t="s">
        <v>702</v>
      </c>
      <c r="D274" t="s">
        <v>703</v>
      </c>
      <c r="E274" t="s">
        <v>203</v>
      </c>
      <c r="F274" t="s">
        <v>704</v>
      </c>
      <c r="G274" t="str">
        <f>"00115004"</f>
        <v>00115004</v>
      </c>
      <c r="H274" t="s">
        <v>470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50</v>
      </c>
      <c r="O274">
        <v>0</v>
      </c>
      <c r="P274">
        <v>30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15</v>
      </c>
      <c r="W274">
        <v>105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705</v>
      </c>
    </row>
    <row r="275" spans="1:30" x14ac:dyDescent="0.25">
      <c r="H275">
        <v>1023</v>
      </c>
    </row>
    <row r="276" spans="1:30" x14ac:dyDescent="0.25">
      <c r="A276">
        <v>135</v>
      </c>
      <c r="B276">
        <v>254</v>
      </c>
      <c r="C276" t="s">
        <v>706</v>
      </c>
      <c r="D276" t="s">
        <v>116</v>
      </c>
      <c r="E276" t="s">
        <v>474</v>
      </c>
      <c r="F276" t="s">
        <v>707</v>
      </c>
      <c r="G276" t="str">
        <f>"201402008746"</f>
        <v>201402008746</v>
      </c>
      <c r="H276" t="s">
        <v>708</v>
      </c>
      <c r="I276">
        <v>0</v>
      </c>
      <c r="J276">
        <v>0</v>
      </c>
      <c r="K276">
        <v>0</v>
      </c>
      <c r="L276">
        <v>0</v>
      </c>
      <c r="M276">
        <v>100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709</v>
      </c>
    </row>
    <row r="277" spans="1:30" x14ac:dyDescent="0.25">
      <c r="H277" t="s">
        <v>710</v>
      </c>
    </row>
    <row r="278" spans="1:30" x14ac:dyDescent="0.25">
      <c r="A278">
        <v>136</v>
      </c>
      <c r="B278">
        <v>830</v>
      </c>
      <c r="C278" t="s">
        <v>711</v>
      </c>
      <c r="D278" t="s">
        <v>22</v>
      </c>
      <c r="E278" t="s">
        <v>78</v>
      </c>
      <c r="F278" t="s">
        <v>712</v>
      </c>
      <c r="G278" t="str">
        <f>"201403000151"</f>
        <v>201403000151</v>
      </c>
      <c r="H278">
        <v>803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Z278">
        <v>1</v>
      </c>
      <c r="AA278">
        <v>0</v>
      </c>
      <c r="AB278">
        <v>0</v>
      </c>
      <c r="AC278">
        <v>0</v>
      </c>
      <c r="AD278">
        <v>1073</v>
      </c>
    </row>
    <row r="279" spans="1:30" x14ac:dyDescent="0.25">
      <c r="H279" t="s">
        <v>587</v>
      </c>
    </row>
    <row r="280" spans="1:30" x14ac:dyDescent="0.25">
      <c r="A280">
        <v>137</v>
      </c>
      <c r="B280">
        <v>4260</v>
      </c>
      <c r="C280" t="s">
        <v>713</v>
      </c>
      <c r="D280" t="s">
        <v>714</v>
      </c>
      <c r="E280" t="s">
        <v>36</v>
      </c>
      <c r="F280" t="s">
        <v>715</v>
      </c>
      <c r="G280" t="str">
        <f>"00350009"</f>
        <v>00350009</v>
      </c>
      <c r="H280" t="s">
        <v>716</v>
      </c>
      <c r="I280">
        <v>0</v>
      </c>
      <c r="J280">
        <v>0</v>
      </c>
      <c r="K280">
        <v>200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717</v>
      </c>
    </row>
    <row r="281" spans="1:30" x14ac:dyDescent="0.25">
      <c r="H281" t="s">
        <v>313</v>
      </c>
    </row>
    <row r="282" spans="1:30" x14ac:dyDescent="0.25">
      <c r="A282">
        <v>138</v>
      </c>
      <c r="B282">
        <v>4316</v>
      </c>
      <c r="C282" t="s">
        <v>718</v>
      </c>
      <c r="D282" t="s">
        <v>379</v>
      </c>
      <c r="E282" t="s">
        <v>14</v>
      </c>
      <c r="F282" t="s">
        <v>719</v>
      </c>
      <c r="G282" t="str">
        <f>"201410000391"</f>
        <v>201410000391</v>
      </c>
      <c r="H282" t="s">
        <v>720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36</v>
      </c>
      <c r="W282">
        <v>252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721</v>
      </c>
    </row>
    <row r="283" spans="1:30" x14ac:dyDescent="0.25">
      <c r="H283" t="s">
        <v>722</v>
      </c>
    </row>
    <row r="284" spans="1:30" x14ac:dyDescent="0.25">
      <c r="A284">
        <v>139</v>
      </c>
      <c r="B284">
        <v>829</v>
      </c>
      <c r="C284" t="s">
        <v>723</v>
      </c>
      <c r="D284" t="s">
        <v>35</v>
      </c>
      <c r="E284" t="s">
        <v>14</v>
      </c>
      <c r="F284" t="s">
        <v>724</v>
      </c>
      <c r="G284" t="str">
        <f>"201406000605"</f>
        <v>201406000605</v>
      </c>
      <c r="H284">
        <v>605</v>
      </c>
      <c r="I284">
        <v>0</v>
      </c>
      <c r="J284">
        <v>0</v>
      </c>
      <c r="K284">
        <v>0</v>
      </c>
      <c r="L284">
        <v>0</v>
      </c>
      <c r="M284">
        <v>100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12</v>
      </c>
      <c r="W284">
        <v>84</v>
      </c>
      <c r="X284">
        <v>0</v>
      </c>
      <c r="Z284">
        <v>0</v>
      </c>
      <c r="AA284">
        <v>0</v>
      </c>
      <c r="AB284">
        <v>12</v>
      </c>
      <c r="AC284">
        <v>204</v>
      </c>
      <c r="AD284">
        <v>1063</v>
      </c>
    </row>
    <row r="285" spans="1:30" x14ac:dyDescent="0.25">
      <c r="H285" t="s">
        <v>313</v>
      </c>
    </row>
    <row r="286" spans="1:30" x14ac:dyDescent="0.25">
      <c r="A286">
        <v>140</v>
      </c>
      <c r="B286">
        <v>797</v>
      </c>
      <c r="C286" t="s">
        <v>725</v>
      </c>
      <c r="D286" t="s">
        <v>78</v>
      </c>
      <c r="E286" t="s">
        <v>22</v>
      </c>
      <c r="F286" t="s">
        <v>726</v>
      </c>
      <c r="G286" t="str">
        <f>"201504000363"</f>
        <v>201504000363</v>
      </c>
      <c r="H286" t="s">
        <v>106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30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28</v>
      </c>
      <c r="W286">
        <v>196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727</v>
      </c>
    </row>
    <row r="287" spans="1:30" x14ac:dyDescent="0.25">
      <c r="H287" t="s">
        <v>579</v>
      </c>
    </row>
    <row r="288" spans="1:30" x14ac:dyDescent="0.25">
      <c r="A288">
        <v>141</v>
      </c>
      <c r="B288">
        <v>1158</v>
      </c>
      <c r="C288" t="s">
        <v>728</v>
      </c>
      <c r="D288" t="s">
        <v>180</v>
      </c>
      <c r="E288" t="s">
        <v>14</v>
      </c>
      <c r="F288" t="s">
        <v>729</v>
      </c>
      <c r="G288" t="str">
        <f>"00301535"</f>
        <v>00301535</v>
      </c>
      <c r="H288" t="s">
        <v>730</v>
      </c>
      <c r="I288">
        <v>0</v>
      </c>
      <c r="J288">
        <v>0</v>
      </c>
      <c r="K288">
        <v>0</v>
      </c>
      <c r="L288">
        <v>0</v>
      </c>
      <c r="M288">
        <v>100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24</v>
      </c>
      <c r="W288">
        <v>168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731</v>
      </c>
    </row>
    <row r="289" spans="1:30" x14ac:dyDescent="0.25">
      <c r="H289" t="s">
        <v>732</v>
      </c>
    </row>
    <row r="290" spans="1:30" x14ac:dyDescent="0.25">
      <c r="A290">
        <v>142</v>
      </c>
      <c r="B290">
        <v>4457</v>
      </c>
      <c r="C290" t="s">
        <v>733</v>
      </c>
      <c r="D290" t="s">
        <v>320</v>
      </c>
      <c r="E290" t="s">
        <v>210</v>
      </c>
      <c r="F290" t="s">
        <v>734</v>
      </c>
      <c r="G290" t="str">
        <f>"00366986"</f>
        <v>00366986</v>
      </c>
      <c r="H290" t="s">
        <v>265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36</v>
      </c>
      <c r="W290">
        <v>252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735</v>
      </c>
    </row>
    <row r="291" spans="1:30" x14ac:dyDescent="0.25">
      <c r="H291" t="s">
        <v>736</v>
      </c>
    </row>
    <row r="292" spans="1:30" x14ac:dyDescent="0.25">
      <c r="A292">
        <v>143</v>
      </c>
      <c r="B292">
        <v>5295</v>
      </c>
      <c r="C292" t="s">
        <v>737</v>
      </c>
      <c r="D292" t="s">
        <v>480</v>
      </c>
      <c r="E292" t="s">
        <v>93</v>
      </c>
      <c r="F292" t="s">
        <v>738</v>
      </c>
      <c r="G292" t="str">
        <f>"00368575"</f>
        <v>00368575</v>
      </c>
      <c r="H292" t="s">
        <v>583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30</v>
      </c>
      <c r="R292">
        <v>0</v>
      </c>
      <c r="S292">
        <v>0</v>
      </c>
      <c r="T292">
        <v>0</v>
      </c>
      <c r="U292">
        <v>0</v>
      </c>
      <c r="V292">
        <v>28</v>
      </c>
      <c r="W292">
        <v>196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739</v>
      </c>
    </row>
    <row r="293" spans="1:30" x14ac:dyDescent="0.25">
      <c r="H293" t="s">
        <v>740</v>
      </c>
    </row>
    <row r="294" spans="1:30" x14ac:dyDescent="0.25">
      <c r="A294">
        <v>144</v>
      </c>
      <c r="B294">
        <v>5029</v>
      </c>
      <c r="C294" t="s">
        <v>741</v>
      </c>
      <c r="D294" t="s">
        <v>162</v>
      </c>
      <c r="E294" t="s">
        <v>29</v>
      </c>
      <c r="F294" t="s">
        <v>742</v>
      </c>
      <c r="G294" t="str">
        <f>"201410001755"</f>
        <v>201410001755</v>
      </c>
      <c r="H294" t="s">
        <v>743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5</v>
      </c>
      <c r="W294">
        <v>35</v>
      </c>
      <c r="X294">
        <v>0</v>
      </c>
      <c r="Z294">
        <v>1</v>
      </c>
      <c r="AA294">
        <v>0</v>
      </c>
      <c r="AB294">
        <v>8</v>
      </c>
      <c r="AC294">
        <v>136</v>
      </c>
      <c r="AD294" t="s">
        <v>744</v>
      </c>
    </row>
    <row r="295" spans="1:30" x14ac:dyDescent="0.25">
      <c r="H295" t="s">
        <v>344</v>
      </c>
    </row>
    <row r="296" spans="1:30" x14ac:dyDescent="0.25">
      <c r="A296">
        <v>145</v>
      </c>
      <c r="B296">
        <v>5011</v>
      </c>
      <c r="C296" t="s">
        <v>745</v>
      </c>
      <c r="D296" t="s">
        <v>98</v>
      </c>
      <c r="E296" t="s">
        <v>693</v>
      </c>
      <c r="F296" t="s">
        <v>746</v>
      </c>
      <c r="G296" t="str">
        <f>"00369843"</f>
        <v>00369843</v>
      </c>
      <c r="H296">
        <v>737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1</v>
      </c>
      <c r="W296">
        <v>7</v>
      </c>
      <c r="X296">
        <v>0</v>
      </c>
      <c r="Z296">
        <v>0</v>
      </c>
      <c r="AA296">
        <v>0</v>
      </c>
      <c r="AB296">
        <v>10</v>
      </c>
      <c r="AC296">
        <v>170</v>
      </c>
      <c r="AD296">
        <v>944</v>
      </c>
    </row>
    <row r="297" spans="1:30" x14ac:dyDescent="0.25">
      <c r="H297" t="s">
        <v>261</v>
      </c>
    </row>
    <row r="298" spans="1:30" x14ac:dyDescent="0.25">
      <c r="A298">
        <v>146</v>
      </c>
      <c r="B298">
        <v>3115</v>
      </c>
      <c r="C298" t="s">
        <v>747</v>
      </c>
      <c r="D298" t="s">
        <v>269</v>
      </c>
      <c r="E298" t="s">
        <v>486</v>
      </c>
      <c r="F298" t="s">
        <v>748</v>
      </c>
      <c r="G298" t="str">
        <f>"00083407"</f>
        <v>00083407</v>
      </c>
      <c r="H298" t="s">
        <v>749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50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750</v>
      </c>
    </row>
    <row r="299" spans="1:30" x14ac:dyDescent="0.25">
      <c r="H299" t="s">
        <v>96</v>
      </c>
    </row>
    <row r="300" spans="1:30" x14ac:dyDescent="0.25">
      <c r="A300">
        <v>147</v>
      </c>
      <c r="B300">
        <v>3588</v>
      </c>
      <c r="C300" t="s">
        <v>751</v>
      </c>
      <c r="D300" t="s">
        <v>116</v>
      </c>
      <c r="E300" t="s">
        <v>752</v>
      </c>
      <c r="F300" t="s">
        <v>753</v>
      </c>
      <c r="G300" t="str">
        <f>"00367922"</f>
        <v>00367922</v>
      </c>
      <c r="H300" t="s">
        <v>237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9</v>
      </c>
      <c r="W300">
        <v>63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754</v>
      </c>
    </row>
    <row r="301" spans="1:30" x14ac:dyDescent="0.25">
      <c r="H301" t="s">
        <v>96</v>
      </c>
    </row>
    <row r="302" spans="1:30" x14ac:dyDescent="0.25">
      <c r="A302">
        <v>148</v>
      </c>
      <c r="B302">
        <v>2401</v>
      </c>
      <c r="C302" t="s">
        <v>755</v>
      </c>
      <c r="D302" t="s">
        <v>756</v>
      </c>
      <c r="E302" t="s">
        <v>14</v>
      </c>
      <c r="F302" t="s">
        <v>757</v>
      </c>
      <c r="G302" t="str">
        <f>"00246755"</f>
        <v>00246755</v>
      </c>
      <c r="H302" t="s">
        <v>758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759</v>
      </c>
    </row>
    <row r="303" spans="1:30" x14ac:dyDescent="0.25">
      <c r="H303" t="s">
        <v>56</v>
      </c>
    </row>
    <row r="304" spans="1:30" x14ac:dyDescent="0.25">
      <c r="A304">
        <v>149</v>
      </c>
      <c r="B304">
        <v>3878</v>
      </c>
      <c r="C304" t="s">
        <v>760</v>
      </c>
      <c r="D304" t="s">
        <v>14</v>
      </c>
      <c r="E304" t="s">
        <v>35</v>
      </c>
      <c r="F304" t="s">
        <v>761</v>
      </c>
      <c r="G304" t="str">
        <f>"00112192"</f>
        <v>00112192</v>
      </c>
      <c r="H304">
        <v>759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</v>
      </c>
      <c r="W304">
        <v>56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885</v>
      </c>
    </row>
    <row r="305" spans="1:30" x14ac:dyDescent="0.25">
      <c r="H305" t="s">
        <v>602</v>
      </c>
    </row>
    <row r="306" spans="1:30" x14ac:dyDescent="0.25">
      <c r="A306">
        <v>150</v>
      </c>
      <c r="B306">
        <v>140</v>
      </c>
      <c r="C306" t="s">
        <v>762</v>
      </c>
      <c r="D306" t="s">
        <v>174</v>
      </c>
      <c r="E306" t="s">
        <v>22</v>
      </c>
      <c r="F306" t="s">
        <v>763</v>
      </c>
      <c r="G306" t="str">
        <f>"201410008031"</f>
        <v>201410008031</v>
      </c>
      <c r="H306" t="s">
        <v>332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50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764</v>
      </c>
    </row>
    <row r="307" spans="1:30" x14ac:dyDescent="0.25">
      <c r="H307" t="s">
        <v>765</v>
      </c>
    </row>
    <row r="308" spans="1:30" x14ac:dyDescent="0.25">
      <c r="A308">
        <v>151</v>
      </c>
      <c r="B308">
        <v>5249</v>
      </c>
      <c r="C308" t="s">
        <v>766</v>
      </c>
      <c r="D308" t="s">
        <v>36</v>
      </c>
      <c r="E308" t="s">
        <v>480</v>
      </c>
      <c r="F308" t="s">
        <v>767</v>
      </c>
      <c r="G308" t="str">
        <f>"00369285"</f>
        <v>00369285</v>
      </c>
      <c r="H308">
        <v>737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50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>
        <v>0</v>
      </c>
      <c r="AB308">
        <v>0</v>
      </c>
      <c r="AC308">
        <v>0</v>
      </c>
      <c r="AD308">
        <v>857</v>
      </c>
    </row>
    <row r="309" spans="1:30" x14ac:dyDescent="0.25">
      <c r="H309" t="s">
        <v>768</v>
      </c>
    </row>
    <row r="310" spans="1:30" x14ac:dyDescent="0.25">
      <c r="A310">
        <v>152</v>
      </c>
      <c r="B310">
        <v>3134</v>
      </c>
      <c r="C310" t="s">
        <v>769</v>
      </c>
      <c r="D310" t="s">
        <v>770</v>
      </c>
      <c r="E310" t="s">
        <v>280</v>
      </c>
      <c r="F310" t="s">
        <v>771</v>
      </c>
      <c r="G310" t="str">
        <f>"00229778"</f>
        <v>00229778</v>
      </c>
      <c r="H310" t="s">
        <v>772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773</v>
      </c>
    </row>
    <row r="311" spans="1:30" x14ac:dyDescent="0.25">
      <c r="H311" t="s">
        <v>774</v>
      </c>
    </row>
    <row r="312" spans="1:30" x14ac:dyDescent="0.25">
      <c r="A312">
        <v>153</v>
      </c>
      <c r="B312">
        <v>4394</v>
      </c>
      <c r="C312" t="s">
        <v>775</v>
      </c>
      <c r="D312" t="s">
        <v>776</v>
      </c>
      <c r="E312" t="s">
        <v>14</v>
      </c>
      <c r="F312" t="s">
        <v>777</v>
      </c>
      <c r="G312" t="str">
        <f>"00110169"</f>
        <v>00110169</v>
      </c>
      <c r="H312" t="s">
        <v>492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Z312">
        <v>1</v>
      </c>
      <c r="AA312">
        <v>0</v>
      </c>
      <c r="AB312">
        <v>0</v>
      </c>
      <c r="AC312">
        <v>0</v>
      </c>
      <c r="AD312" t="s">
        <v>778</v>
      </c>
    </row>
    <row r="313" spans="1:30" x14ac:dyDescent="0.25">
      <c r="H313" t="s">
        <v>779</v>
      </c>
    </row>
    <row r="314" spans="1:30" x14ac:dyDescent="0.25">
      <c r="A314">
        <v>154</v>
      </c>
      <c r="B314">
        <v>1276</v>
      </c>
      <c r="C314" t="s">
        <v>780</v>
      </c>
      <c r="D314" t="s">
        <v>210</v>
      </c>
      <c r="E314" t="s">
        <v>59</v>
      </c>
      <c r="F314" t="s">
        <v>781</v>
      </c>
      <c r="G314" t="str">
        <f>"00021298"</f>
        <v>00021298</v>
      </c>
      <c r="H314" t="s">
        <v>67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782</v>
      </c>
    </row>
    <row r="315" spans="1:30" x14ac:dyDescent="0.25">
      <c r="H315" t="s">
        <v>261</v>
      </c>
    </row>
    <row r="316" spans="1:30" x14ac:dyDescent="0.25">
      <c r="A316">
        <v>155</v>
      </c>
      <c r="B316">
        <v>1023</v>
      </c>
      <c r="C316" t="s">
        <v>783</v>
      </c>
      <c r="D316" t="s">
        <v>784</v>
      </c>
      <c r="E316" t="s">
        <v>104</v>
      </c>
      <c r="F316" t="s">
        <v>785</v>
      </c>
      <c r="G316" t="str">
        <f>"00300214"</f>
        <v>00300214</v>
      </c>
      <c r="H316" t="s">
        <v>786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50</v>
      </c>
      <c r="O316">
        <v>0</v>
      </c>
      <c r="P316">
        <v>50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787</v>
      </c>
    </row>
    <row r="317" spans="1:30" x14ac:dyDescent="0.25">
      <c r="H317" t="s">
        <v>788</v>
      </c>
    </row>
    <row r="318" spans="1:30" x14ac:dyDescent="0.25">
      <c r="A318">
        <v>156</v>
      </c>
      <c r="B318">
        <v>3353</v>
      </c>
      <c r="C318" t="s">
        <v>789</v>
      </c>
      <c r="D318" t="s">
        <v>431</v>
      </c>
      <c r="E318" t="s">
        <v>22</v>
      </c>
      <c r="F318" t="s">
        <v>790</v>
      </c>
      <c r="G318" t="str">
        <f>"201410010124"</f>
        <v>201410010124</v>
      </c>
      <c r="H318" t="s">
        <v>791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792</v>
      </c>
    </row>
    <row r="319" spans="1:30" x14ac:dyDescent="0.25">
      <c r="H319" t="s">
        <v>793</v>
      </c>
    </row>
    <row r="320" spans="1:30" x14ac:dyDescent="0.25">
      <c r="A320">
        <v>157</v>
      </c>
      <c r="B320">
        <v>2187</v>
      </c>
      <c r="C320" t="s">
        <v>794</v>
      </c>
      <c r="D320" t="s">
        <v>78</v>
      </c>
      <c r="E320" t="s">
        <v>36</v>
      </c>
      <c r="F320" t="s">
        <v>795</v>
      </c>
      <c r="G320" t="str">
        <f>"00330329"</f>
        <v>00330329</v>
      </c>
      <c r="H320" t="s">
        <v>796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797</v>
      </c>
    </row>
    <row r="321" spans="1:30" x14ac:dyDescent="0.25">
      <c r="H321" t="s">
        <v>798</v>
      </c>
    </row>
    <row r="322" spans="1:30" x14ac:dyDescent="0.25">
      <c r="A322">
        <v>158</v>
      </c>
      <c r="B322">
        <v>2690</v>
      </c>
      <c r="C322" t="s">
        <v>799</v>
      </c>
      <c r="D322" t="s">
        <v>800</v>
      </c>
      <c r="E322" t="s">
        <v>116</v>
      </c>
      <c r="F322" t="s">
        <v>801</v>
      </c>
      <c r="G322" t="str">
        <f>"00248442"</f>
        <v>00248442</v>
      </c>
      <c r="H322" t="s">
        <v>54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30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802</v>
      </c>
    </row>
    <row r="323" spans="1:30" x14ac:dyDescent="0.25">
      <c r="H323">
        <v>1023</v>
      </c>
    </row>
    <row r="324" spans="1:30" x14ac:dyDescent="0.25">
      <c r="A324">
        <v>159</v>
      </c>
      <c r="B324">
        <v>3066</v>
      </c>
      <c r="C324" t="s">
        <v>803</v>
      </c>
      <c r="D324" t="s">
        <v>804</v>
      </c>
      <c r="E324" t="s">
        <v>805</v>
      </c>
      <c r="F324" t="s">
        <v>806</v>
      </c>
      <c r="G324" t="str">
        <f>"201412004370"</f>
        <v>201412004370</v>
      </c>
      <c r="H324" t="s">
        <v>807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808</v>
      </c>
    </row>
    <row r="325" spans="1:30" x14ac:dyDescent="0.25">
      <c r="H325" t="s">
        <v>809</v>
      </c>
    </row>
    <row r="326" spans="1:30" x14ac:dyDescent="0.25">
      <c r="A326">
        <v>160</v>
      </c>
      <c r="B326">
        <v>25</v>
      </c>
      <c r="C326" t="s">
        <v>810</v>
      </c>
      <c r="D326" t="s">
        <v>36</v>
      </c>
      <c r="E326" t="s">
        <v>346</v>
      </c>
      <c r="F326" t="s">
        <v>811</v>
      </c>
      <c r="G326" t="str">
        <f>"201409006421"</f>
        <v>201409006421</v>
      </c>
      <c r="H326" t="s">
        <v>812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813</v>
      </c>
    </row>
    <row r="327" spans="1:30" x14ac:dyDescent="0.25">
      <c r="H327">
        <v>1023</v>
      </c>
    </row>
    <row r="329" spans="1:30" x14ac:dyDescent="0.25">
      <c r="A329" t="s">
        <v>814</v>
      </c>
    </row>
    <row r="330" spans="1:30" x14ac:dyDescent="0.25">
      <c r="A330" t="s">
        <v>815</v>
      </c>
    </row>
    <row r="331" spans="1:30" x14ac:dyDescent="0.25">
      <c r="A331" t="s">
        <v>816</v>
      </c>
    </row>
    <row r="332" spans="1:30" x14ac:dyDescent="0.25">
      <c r="A332" t="s">
        <v>817</v>
      </c>
    </row>
    <row r="333" spans="1:30" x14ac:dyDescent="0.25">
      <c r="A333" t="s">
        <v>818</v>
      </c>
    </row>
    <row r="334" spans="1:30" x14ac:dyDescent="0.25">
      <c r="A334" t="s">
        <v>819</v>
      </c>
    </row>
    <row r="335" spans="1:30" x14ac:dyDescent="0.25">
      <c r="A335" t="s">
        <v>820</v>
      </c>
    </row>
    <row r="336" spans="1:30" x14ac:dyDescent="0.25">
      <c r="A336" t="s">
        <v>821</v>
      </c>
    </row>
    <row r="337" spans="1:1" x14ac:dyDescent="0.25">
      <c r="A337" t="s">
        <v>822</v>
      </c>
    </row>
    <row r="338" spans="1:1" x14ac:dyDescent="0.25">
      <c r="A338" t="s">
        <v>823</v>
      </c>
    </row>
    <row r="339" spans="1:1" x14ac:dyDescent="0.25">
      <c r="A339" t="s">
        <v>824</v>
      </c>
    </row>
    <row r="340" spans="1:1" x14ac:dyDescent="0.25">
      <c r="A340" t="s">
        <v>825</v>
      </c>
    </row>
    <row r="341" spans="1:1" x14ac:dyDescent="0.25">
      <c r="A341" t="s">
        <v>826</v>
      </c>
    </row>
    <row r="342" spans="1:1" x14ac:dyDescent="0.25">
      <c r="A342" t="s">
        <v>827</v>
      </c>
    </row>
    <row r="343" spans="1:1" x14ac:dyDescent="0.25">
      <c r="A343" t="s">
        <v>828</v>
      </c>
    </row>
    <row r="344" spans="1:1" x14ac:dyDescent="0.25">
      <c r="A344" t="s">
        <v>829</v>
      </c>
    </row>
    <row r="345" spans="1:1" x14ac:dyDescent="0.25">
      <c r="A345" t="s">
        <v>830</v>
      </c>
    </row>
    <row r="346" spans="1:1" x14ac:dyDescent="0.25">
      <c r="A346" t="s">
        <v>831</v>
      </c>
    </row>
    <row r="347" spans="1:1" x14ac:dyDescent="0.25">
      <c r="A347" t="s">
        <v>832</v>
      </c>
    </row>
    <row r="348" spans="1:1" x14ac:dyDescent="0.25">
      <c r="A348" t="s">
        <v>833</v>
      </c>
    </row>
    <row r="349" spans="1:1" x14ac:dyDescent="0.25">
      <c r="A349" t="s">
        <v>834</v>
      </c>
    </row>
    <row r="350" spans="1:1" x14ac:dyDescent="0.25">
      <c r="A350" t="s">
        <v>835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2018-03-28T09:03:22Z</dcterms:created>
  <dcterms:modified xsi:type="dcterms:W3CDTF">2018-03-28T09:03:23Z</dcterms:modified>
</cp:coreProperties>
</file>