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28" i="1" l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<sst xmlns="http://schemas.openxmlformats.org/spreadsheetml/2006/main" count="692" uniqueCount="515">
  <si>
    <t>ΠΛΗΡΩΣΗ ΘΕΣΕΩΝ ΜΕ ΣΕΙΡΑ ΠΡΟΤΕΡΑΙΟΤΗΤΑΣ (ΑΡΘΡΟ 18/Ν. 2190/1994) ΠΡΟΚΗΡΥΞΗ : 3Κ/2018</t>
  </si>
  <si>
    <t>ΣΕΙΡΑ ΚΑΤΑΤΑΞΗΣ (ΚΥΡΙΟΣ)</t>
  </si>
  <si>
    <t>ΠΑΝΕΠΙΣΤΗΜΙΑΚΗΣ ΕΚΠΑΙΔΕΥΣΗΣ (ΠΕ)</t>
  </si>
  <si>
    <t>ΓΕΝΙΚΕΣ ΘΕΣΕΙΣ ΜΕ ΕΜΠΕΙΡΙΑ</t>
  </si>
  <si>
    <t>ΠΕ ΓΕΩΛΟΓΩΝ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</si>
  <si>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</si>
  <si>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</si>
  <si>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</si>
  <si>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</si>
  <si>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</si>
  <si>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</si>
  <si>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</si>
  <si>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</si>
  <si>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ΓΙΟΞΑΣ</t>
  </si>
  <si>
    <t>ΓΕΡΑΣΙΜΟΣ</t>
  </si>
  <si>
    <t>ΓΕΩΡΓΙΟΣ</t>
  </si>
  <si>
    <t>ΑΙ415637</t>
  </si>
  <si>
    <t>ΒΑΞΕΒΑΝΟΠΟΥΛΟΣ</t>
  </si>
  <si>
    <t>ΜΑΡΚΟΣ</t>
  </si>
  <si>
    <t>ΑΒ846311</t>
  </si>
  <si>
    <t>874,5</t>
  </si>
  <si>
    <t>2132,5</t>
  </si>
  <si>
    <t>ΔΙΑΜΑΝΤΗΣ</t>
  </si>
  <si>
    <t>ΚΩΝΣΤΑΝΤΙΝΟΣ</t>
  </si>
  <si>
    <t>ΑΘΑΝΑΣΙΟΣ</t>
  </si>
  <si>
    <t>ΑΚ142577</t>
  </si>
  <si>
    <t>782,1</t>
  </si>
  <si>
    <t>2100,1</t>
  </si>
  <si>
    <t>ΖΥΓΟΥΡΗ</t>
  </si>
  <si>
    <t>ΒΑΣΙΛΙΚΗ</t>
  </si>
  <si>
    <t>ΝΙΚΗΦΟΡΟΣ</t>
  </si>
  <si>
    <t>ΑΗ529677</t>
  </si>
  <si>
    <t>815,1</t>
  </si>
  <si>
    <t>2054,1</t>
  </si>
  <si>
    <t>ΣΜΠΟΡΑΣ</t>
  </si>
  <si>
    <t>ΣΩΤΗΡΙΟΣ</t>
  </si>
  <si>
    <t>ΠΑΝΑΓΙΩΤΗΣ</t>
  </si>
  <si>
    <t>ΑΚ314957</t>
  </si>
  <si>
    <t>ΗΛΙΑ</t>
  </si>
  <si>
    <t>ΙΩΑΝΝΑ</t>
  </si>
  <si>
    <t>ΚΥΡΙΑΚΟΣ</t>
  </si>
  <si>
    <t>ΑΒ582557</t>
  </si>
  <si>
    <t>731,5</t>
  </si>
  <si>
    <t>1989,5</t>
  </si>
  <si>
    <t>ΜΠΟΥΡΛΙΒΑ</t>
  </si>
  <si>
    <t>ΑΝΝΑ</t>
  </si>
  <si>
    <t>ΙΩΑΝΝΗΣ</t>
  </si>
  <si>
    <t>Π825273</t>
  </si>
  <si>
    <t>ΠΑΠΑΟΙΚΟΝΟΜΟΥ</t>
  </si>
  <si>
    <t>ΑΙΚΑΤΕΡΙΝΗ</t>
  </si>
  <si>
    <t>ΑΙ863858</t>
  </si>
  <si>
    <t>ΑΡΓΥΡΙΟΥ</t>
  </si>
  <si>
    <t>ΑΡΕΤΗ</t>
  </si>
  <si>
    <t>ΑΠΟΣΤΟΛΟΣ</t>
  </si>
  <si>
    <t>ΑΒ993446</t>
  </si>
  <si>
    <t>794,2</t>
  </si>
  <si>
    <t>1922,2</t>
  </si>
  <si>
    <t>1003-1005</t>
  </si>
  <si>
    <t>ΠΙΠΕΡΑ</t>
  </si>
  <si>
    <t>ΚΥΡΙΑΚΗ</t>
  </si>
  <si>
    <t>Χ240505</t>
  </si>
  <si>
    <t>789,8</t>
  </si>
  <si>
    <t>1900,8</t>
  </si>
  <si>
    <t>ΚΟΥΛΟΥΡΗΣ</t>
  </si>
  <si>
    <t>ΣΠΥΡΙΔΩΝ</t>
  </si>
  <si>
    <t>ΑΚ339519</t>
  </si>
  <si>
    <t>ΠΑΠΑΝΑΚΛΗ</t>
  </si>
  <si>
    <t>ΣΤΥΛΙΑΝΗ</t>
  </si>
  <si>
    <t>ΘΕΟΔΩΡΟΣ</t>
  </si>
  <si>
    <t>ΑΖ207689</t>
  </si>
  <si>
    <t>ΚΑΡΒΟΥΝΗ</t>
  </si>
  <si>
    <t>ΚΩΝΣΤΑΝΤΙΝΑ</t>
  </si>
  <si>
    <t>ΑΙ128063</t>
  </si>
  <si>
    <t>738,1</t>
  </si>
  <si>
    <t>1836,1</t>
  </si>
  <si>
    <t>ΤΣΟΔΟΥΛΟΣ</t>
  </si>
  <si>
    <t>ΜΙΛΤΙΑΔΗΣ</t>
  </si>
  <si>
    <t>ΑΗ139292</t>
  </si>
  <si>
    <t>752,4</t>
  </si>
  <si>
    <t>1830,4</t>
  </si>
  <si>
    <t>ΣΑΜΑΡΑ</t>
  </si>
  <si>
    <t>ΤΡΙΑΝΤΑΦΥΛΛΙΑ</t>
  </si>
  <si>
    <t>Χ614102</t>
  </si>
  <si>
    <t>761,2</t>
  </si>
  <si>
    <t>1821,2</t>
  </si>
  <si>
    <t>ΜΑΝΤΖΟΥΚΑ</t>
  </si>
  <si>
    <t>ΔΗΜΗΤΡΑ</t>
  </si>
  <si>
    <t>ΒΑΙΟΣ</t>
  </si>
  <si>
    <t>Τ042588</t>
  </si>
  <si>
    <t>783,2</t>
  </si>
  <si>
    <t>1817,2</t>
  </si>
  <si>
    <t>ΚΑΛΑΘΑ</t>
  </si>
  <si>
    <t xml:space="preserve">ΣΟΦΙΑ </t>
  </si>
  <si>
    <t>ΠΑΝΤΕΛΗΣ</t>
  </si>
  <si>
    <t>ΑΒ017132</t>
  </si>
  <si>
    <t>756,8</t>
  </si>
  <si>
    <t>1814,8</t>
  </si>
  <si>
    <t>Γιάννη</t>
  </si>
  <si>
    <t>Αρετή</t>
  </si>
  <si>
    <t>ΑΚ973142</t>
  </si>
  <si>
    <t>ΚΟΥΣΚΟΥΡΑΣ</t>
  </si>
  <si>
    <t>ΑΡΓΥΡΙΟΣ</t>
  </si>
  <si>
    <t>ΔΗΜΗΤΡΙΟΣ</t>
  </si>
  <si>
    <t>ΑΖ297456</t>
  </si>
  <si>
    <t>1081-1073-1078-1069-1082-1085-1089-1003-1072-1079</t>
  </si>
  <si>
    <t>ΒΟΓΙΑΤΖΗ</t>
  </si>
  <si>
    <t>ΧΡΥΣΑΝΘΗ</t>
  </si>
  <si>
    <t>ΑΙ566275</t>
  </si>
  <si>
    <t>806,3</t>
  </si>
  <si>
    <t>1694,3</t>
  </si>
  <si>
    <t>ΚΑΛΟΓΕΡΑΚΗ</t>
  </si>
  <si>
    <t>ΜΙΧΑΗΛ</t>
  </si>
  <si>
    <t>ΑΕ048017</t>
  </si>
  <si>
    <t>712,8</t>
  </si>
  <si>
    <t>1680,8</t>
  </si>
  <si>
    <t>ΚΑΝΑΒΟΥ</t>
  </si>
  <si>
    <t>Χ196691</t>
  </si>
  <si>
    <t>821,7</t>
  </si>
  <si>
    <t>1679,7</t>
  </si>
  <si>
    <t>ΤΣΙΤΣΗ</t>
  </si>
  <si>
    <t>ΜΑΡΙΑ</t>
  </si>
  <si>
    <t>ΠΕΤΡΟΣ</t>
  </si>
  <si>
    <t>ΑΙ393634</t>
  </si>
  <si>
    <t>711,7</t>
  </si>
  <si>
    <t>1669,7</t>
  </si>
  <si>
    <t>ΠΑΝΑΓΙΩΤΙΔΗΣ</t>
  </si>
  <si>
    <t>ΑΡΙΣΤΕΙΔΗΣ</t>
  </si>
  <si>
    <t>ΛΕΩΝΙΔΑΣ</t>
  </si>
  <si>
    <t>ΑΖ140035</t>
  </si>
  <si>
    <t>ΕΞΗΝΤΑΡΙΔΗ</t>
  </si>
  <si>
    <t>ΑΝΔΡΙΑΝΗ</t>
  </si>
  <si>
    <t>ΓΕΩΡΓΙΟΣ ΝΙΚΗΦΟΡΟΣ</t>
  </si>
  <si>
    <t>ΑΗ610532</t>
  </si>
  <si>
    <t>739,2</t>
  </si>
  <si>
    <t>1657,2</t>
  </si>
  <si>
    <t>ΔΙΛΑΛΟΣ</t>
  </si>
  <si>
    <t>ΘΕΟΔΩΡΟΣ-ΓΕΡΑΣΙΜΟΣ</t>
  </si>
  <si>
    <t>ΑΗ626390</t>
  </si>
  <si>
    <t>790,9</t>
  </si>
  <si>
    <t>1636,9</t>
  </si>
  <si>
    <t>ΣΤΑΘΟΠΟΥΛΟΣ</t>
  </si>
  <si>
    <t>ΑΕ140173</t>
  </si>
  <si>
    <t>1610,4</t>
  </si>
  <si>
    <t>ΚΑΡΔΑΡΑ</t>
  </si>
  <si>
    <t>ΑΝΑΣΤΑΣΙΑ</t>
  </si>
  <si>
    <t>ΑΝ796114</t>
  </si>
  <si>
    <t>804,1</t>
  </si>
  <si>
    <t>1600,1</t>
  </si>
  <si>
    <t>1003-1004</t>
  </si>
  <si>
    <t>ΠΑΠΑΔΟΠΟΥΛΟΥ</t>
  </si>
  <si>
    <t>ΑΝΤΙΓΟΝΗ</t>
  </si>
  <si>
    <t>ΧΡΥΣΟΣΤΟΜΟΣ</t>
  </si>
  <si>
    <t>ΑΙ260715</t>
  </si>
  <si>
    <t>717,2</t>
  </si>
  <si>
    <t>1595,2</t>
  </si>
  <si>
    <t>ΑΠΟΣΤΟΛΟΠΟΥΛΟΣ</t>
  </si>
  <si>
    <t>ΔΙΟΝΥΣΙΟΣ</t>
  </si>
  <si>
    <t>ΝΙΚΟΛΑΟΣ</t>
  </si>
  <si>
    <t>ΑΕ718438</t>
  </si>
  <si>
    <t>729,3</t>
  </si>
  <si>
    <t>1587,3</t>
  </si>
  <si>
    <t>ΠΑΝΑΓΙΩΤΑΚΟΠΟΥΛΟΥ</t>
  </si>
  <si>
    <t>ΟΛΓΑ</t>
  </si>
  <si>
    <t>Σ844812</t>
  </si>
  <si>
    <t>696,3</t>
  </si>
  <si>
    <t>1584,3</t>
  </si>
  <si>
    <t>ΒΑΛΚΑΝΟΥ</t>
  </si>
  <si>
    <t>ΚΑΝΕΛΛΑ</t>
  </si>
  <si>
    <t>ΑΗ490822</t>
  </si>
  <si>
    <t>ΠΟΛΥΔΩΡΟΣ</t>
  </si>
  <si>
    <t>ΕΥΘΥΜΙΟΣ</t>
  </si>
  <si>
    <t>ΑΚ577784</t>
  </si>
  <si>
    <t>718,3</t>
  </si>
  <si>
    <t>1576,3</t>
  </si>
  <si>
    <t>ΚΟΥΓΕΜΗΤΡΟΥ</t>
  </si>
  <si>
    <t>ΕΙΡΗΝΗ</t>
  </si>
  <si>
    <t>ΗΛΙΑΣ</t>
  </si>
  <si>
    <t>ΑΕ504367</t>
  </si>
  <si>
    <t>716,1</t>
  </si>
  <si>
    <t>1574,1</t>
  </si>
  <si>
    <t>ΜΑΝΤΑ</t>
  </si>
  <si>
    <t>Χ832421</t>
  </si>
  <si>
    <t>695,2</t>
  </si>
  <si>
    <t>1566,2</t>
  </si>
  <si>
    <t>ΠΑΠΑΔΑΚΗΣ</t>
  </si>
  <si>
    <t>ΕΜΜΑΝΟΥΗΛ</t>
  </si>
  <si>
    <t>ΣΤΕΦΑΝΟΣ</t>
  </si>
  <si>
    <t>Ρ323643</t>
  </si>
  <si>
    <t>1556,1</t>
  </si>
  <si>
    <t>ΑΜΠΛΙΑΝΙΤΗ</t>
  </si>
  <si>
    <t>ΠΑΝΑΓΙΩΤΑ</t>
  </si>
  <si>
    <t>Σ982190</t>
  </si>
  <si>
    <t>735,9</t>
  </si>
  <si>
    <t>1553,9</t>
  </si>
  <si>
    <t>ΤΣΟΥΛΟΥ</t>
  </si>
  <si>
    <t>ΑΚ961998</t>
  </si>
  <si>
    <t>799,7</t>
  </si>
  <si>
    <t>1547,7</t>
  </si>
  <si>
    <t>ΜΕΝΤΖΕΛΟΠΟΥΛΟΣ</t>
  </si>
  <si>
    <t>ΒΛΑΣΙΟΣ</t>
  </si>
  <si>
    <t>ΑΝ160418</t>
  </si>
  <si>
    <t>698,5</t>
  </si>
  <si>
    <t>1516,5</t>
  </si>
  <si>
    <t>ΕΛΜΑΤΖΙΔΗΣ</t>
  </si>
  <si>
    <t>ΑΖ293428</t>
  </si>
  <si>
    <t>658,9</t>
  </si>
  <si>
    <t>1496,9</t>
  </si>
  <si>
    <t>ΚΟΥΣΟΥΡΗ</t>
  </si>
  <si>
    <t>ΑΑ260917</t>
  </si>
  <si>
    <t>776,6</t>
  </si>
  <si>
    <t>1484,6</t>
  </si>
  <si>
    <t>ΠΑΠΑΓΕΩΡΓΙΟΥ</t>
  </si>
  <si>
    <t>ΓΕΩΡΓΙΟΣ-ΔΗΜΟΣ</t>
  </si>
  <si>
    <t>ΔΗΜΟΣΘΕΝΗΣ</t>
  </si>
  <si>
    <t>ΑΙ625414</t>
  </si>
  <si>
    <t>720,5</t>
  </si>
  <si>
    <t>1478,5</t>
  </si>
  <si>
    <t>ΒΑΚΟΥΦΤΣΗ</t>
  </si>
  <si>
    <t>ΑΙ737472</t>
  </si>
  <si>
    <t>639,1</t>
  </si>
  <si>
    <t>1467,1</t>
  </si>
  <si>
    <t>ΜΠΟΚΑΣ</t>
  </si>
  <si>
    <t>ΦΩΤΙΟΣ</t>
  </si>
  <si>
    <t>Ξ643996</t>
  </si>
  <si>
    <t>ΠΑΤΣΙΑ</t>
  </si>
  <si>
    <t>ΑΑ431000</t>
  </si>
  <si>
    <t>732,6</t>
  </si>
  <si>
    <t>1428,6</t>
  </si>
  <si>
    <t>ΣΤΑΜΟΥΛΟΣ</t>
  </si>
  <si>
    <t>Ν576990</t>
  </si>
  <si>
    <t>650,1</t>
  </si>
  <si>
    <t>1418,1</t>
  </si>
  <si>
    <t>ΚΑΛΑΜΠΑΛΙΚΗ</t>
  </si>
  <si>
    <t>ΣΟΦΙΑ</t>
  </si>
  <si>
    <t>ΒΑΣΙΛΕΙΟΣ</t>
  </si>
  <si>
    <t>Χ871791</t>
  </si>
  <si>
    <t>643,5</t>
  </si>
  <si>
    <t>1415,5</t>
  </si>
  <si>
    <t>ΓΚΙΖΑ</t>
  </si>
  <si>
    <t>Ξ683746</t>
  </si>
  <si>
    <t>ΛΑΜΠΡΟΠΟΥΛΟΥ</t>
  </si>
  <si>
    <t>ΑΝΤΩΝΙΑ</t>
  </si>
  <si>
    <t>ΑΝΑΡΓΥΡΟΣ</t>
  </si>
  <si>
    <t>Ρ006068</t>
  </si>
  <si>
    <t>728,2</t>
  </si>
  <si>
    <t>1381,2</t>
  </si>
  <si>
    <t>ΠΑΛΛΑΣ</t>
  </si>
  <si>
    <t>ΑΗ490295</t>
  </si>
  <si>
    <t>788,7</t>
  </si>
  <si>
    <t>1374,7</t>
  </si>
  <si>
    <t>ΠΑΠΑΚΩΣΤΑΣ</t>
  </si>
  <si>
    <t>ΑΜ035129</t>
  </si>
  <si>
    <t>709,5</t>
  </si>
  <si>
    <t>1367,5</t>
  </si>
  <si>
    <t>ΑΒΡΑΜΙΔΟΥ</t>
  </si>
  <si>
    <t>ΕΛΕΝΗ</t>
  </si>
  <si>
    <t>ΟΡΕΣΤΗΣ</t>
  </si>
  <si>
    <t>ΑΜ279845</t>
  </si>
  <si>
    <t>828,3</t>
  </si>
  <si>
    <t>1366,3</t>
  </si>
  <si>
    <t>ΚΑΡΑΓΙΑΝΝΙΔΟΥ</t>
  </si>
  <si>
    <t>ΦΩΤΗΣ</t>
  </si>
  <si>
    <t>ΑΕ402306</t>
  </si>
  <si>
    <t>733,7</t>
  </si>
  <si>
    <t>1361,7</t>
  </si>
  <si>
    <t>ΚΟΤΣΑΛΗΣ</t>
  </si>
  <si>
    <t>ΑΝΔΡΕΑΣ</t>
  </si>
  <si>
    <t>ΑΜ192895</t>
  </si>
  <si>
    <t>1347,3</t>
  </si>
  <si>
    <t>ΑΝΑΓΝΩΣΤΑΚΗΣ</t>
  </si>
  <si>
    <t>Χ831834</t>
  </si>
  <si>
    <t>690,8</t>
  </si>
  <si>
    <t>1345,8</t>
  </si>
  <si>
    <t>ΤΣΙΝΤΖΑ</t>
  </si>
  <si>
    <t>ΠΑΡΑΣΚΕΥΗ</t>
  </si>
  <si>
    <t>ΑΕ023887</t>
  </si>
  <si>
    <t>1003-1005-1004</t>
  </si>
  <si>
    <t>ΓΚΕΤΣΟΣ</t>
  </si>
  <si>
    <t>ΚΟΣΜΑΣ</t>
  </si>
  <si>
    <t>ΑΗ820468</t>
  </si>
  <si>
    <t>750,2</t>
  </si>
  <si>
    <t>1320,2</t>
  </si>
  <si>
    <t>ΛΟΥΚΑΚΗΣ</t>
  </si>
  <si>
    <t>ΑΝΑΣΤΑΣΙΟΣ</t>
  </si>
  <si>
    <t>Φ085755</t>
  </si>
  <si>
    <t>679,8</t>
  </si>
  <si>
    <t>1317,8</t>
  </si>
  <si>
    <t>ΑΠΟΣΤΟΛΟΥ</t>
  </si>
  <si>
    <t>ΑΕ485992</t>
  </si>
  <si>
    <t>1308,8</t>
  </si>
  <si>
    <t>ΚΑΠΑΤΣΩΛΟΥ</t>
  </si>
  <si>
    <t>ΑΘΗΝΑ</t>
  </si>
  <si>
    <t>ΑΗ720032</t>
  </si>
  <si>
    <t>798,6</t>
  </si>
  <si>
    <t>1280,6</t>
  </si>
  <si>
    <t>ΠΑΠΑΣΤΑΜΕΛΟΣ</t>
  </si>
  <si>
    <t>ΑΝΤΩΝΙΟΣ</t>
  </si>
  <si>
    <t>ΑΚ620407</t>
  </si>
  <si>
    <t>ΗΛΙΟΠΟΥΛΟΣ</t>
  </si>
  <si>
    <t>ΑΗ562868</t>
  </si>
  <si>
    <t>ΚΑΥΚΑΛΑ</t>
  </si>
  <si>
    <t>Ι099956</t>
  </si>
  <si>
    <t>642,4</t>
  </si>
  <si>
    <t>1263,4</t>
  </si>
  <si>
    <t>ΤΣΙΦΗ</t>
  </si>
  <si>
    <t>ΠΑΥΛΙΝΑ-ΔΕΣΠΟΙΝΑ</t>
  </si>
  <si>
    <t>Φ224573</t>
  </si>
  <si>
    <t>734,8</t>
  </si>
  <si>
    <t>1244,8</t>
  </si>
  <si>
    <t>ΚΩΝΣΤΑΝΤΙΝΟΥ</t>
  </si>
  <si>
    <t>ΑΕ827802</t>
  </si>
  <si>
    <t>661,1</t>
  </si>
  <si>
    <t>1218,1</t>
  </si>
  <si>
    <t>ΤΖΑΝΝΗΣ</t>
  </si>
  <si>
    <t>ΠΑΥΛΟΣ</t>
  </si>
  <si>
    <t>ΑΕ065808</t>
  </si>
  <si>
    <t>765,6</t>
  </si>
  <si>
    <t>1196,6</t>
  </si>
  <si>
    <t>ΑΡΑΜΠΑΝΟΥ</t>
  </si>
  <si>
    <t>ΑΕ054940</t>
  </si>
  <si>
    <t>ΟΙΚΟΝΟΜΟΠΟΥΛΟΣ</t>
  </si>
  <si>
    <t>ΑΚ335660</t>
  </si>
  <si>
    <t>724,9</t>
  </si>
  <si>
    <t>1168,9</t>
  </si>
  <si>
    <t>ΛΕΟΝΤΟΠΟΥΛΟΥ</t>
  </si>
  <si>
    <t>ΓΕΩΡΓΙΑ</t>
  </si>
  <si>
    <t>ΑΒ496068</t>
  </si>
  <si>
    <t>1166,2</t>
  </si>
  <si>
    <t>1003-1005-1008</t>
  </si>
  <si>
    <t>ΧΑΤΖΟΠΟΥΛΟΥ</t>
  </si>
  <si>
    <t>ΑΚ932779</t>
  </si>
  <si>
    <t>778,8</t>
  </si>
  <si>
    <t>1158,8</t>
  </si>
  <si>
    <t>ΜΟΔΙΑΝΑΚΗ</t>
  </si>
  <si>
    <t>ΖΩΗ</t>
  </si>
  <si>
    <t>Χ023853</t>
  </si>
  <si>
    <t>1128,2</t>
  </si>
  <si>
    <t>ΚΟΝΤΟΓΙΑΝΝΑΤΟΥ</t>
  </si>
  <si>
    <t>ΤΡΙΣΕΥΓΕΝΗ</t>
  </si>
  <si>
    <t>ΑΓΓΕΛΟΣ</t>
  </si>
  <si>
    <t>ΑΝ249130</t>
  </si>
  <si>
    <t>1108,1</t>
  </si>
  <si>
    <t>1004-1003</t>
  </si>
  <si>
    <t>ΑΝΕΣΤΗΣ</t>
  </si>
  <si>
    <t>ΑΑ015279</t>
  </si>
  <si>
    <t>785,4</t>
  </si>
  <si>
    <t>1105,4</t>
  </si>
  <si>
    <t>ΓΙΑΝΝΗ</t>
  </si>
  <si>
    <t>ΑΒ034396</t>
  </si>
  <si>
    <t>819,5</t>
  </si>
  <si>
    <t>1099,5</t>
  </si>
  <si>
    <t>ΤΣΙΑΜΗΣ</t>
  </si>
  <si>
    <t>ΑΙ856811</t>
  </si>
  <si>
    <t>1086,2</t>
  </si>
  <si>
    <t>ΔΑΛΙΑΝΗΣ</t>
  </si>
  <si>
    <t>ΑΚ360800</t>
  </si>
  <si>
    <t>749,1</t>
  </si>
  <si>
    <t>1085,1</t>
  </si>
  <si>
    <t>ΣΚΛΗΒΑΝΙΩΤΗΣ</t>
  </si>
  <si>
    <t>ΛΕΑΝΔΡΟΣ-ΝΙΚΑΝΔΡΟΣ</t>
  </si>
  <si>
    <t>Χ798019</t>
  </si>
  <si>
    <t>722,7</t>
  </si>
  <si>
    <t>1072,7</t>
  </si>
  <si>
    <t>1003-1004-1005-1006</t>
  </si>
  <si>
    <t>ΤΣΙΜΠΙΡΗ</t>
  </si>
  <si>
    <t>ΣΤΕΛΛΑ-ΧΡΥΣΗ</t>
  </si>
  <si>
    <t>ΑΛΕΞΑΝΔΡΟΣ</t>
  </si>
  <si>
    <t>Φ151346</t>
  </si>
  <si>
    <t>ΤΣΙΜΙΚΛΗΣ</t>
  </si>
  <si>
    <t>Χ935432</t>
  </si>
  <si>
    <t>807,4</t>
  </si>
  <si>
    <t>1044,4</t>
  </si>
  <si>
    <t>ΦΙΛΙΠΠΟΥ</t>
  </si>
  <si>
    <t>ΑΓΓΕΛΙΚΗ</t>
  </si>
  <si>
    <t>ΑΒ582006</t>
  </si>
  <si>
    <t>1042,7</t>
  </si>
  <si>
    <t>ΤΡΟΥΜΠΟΥΝΗΣ</t>
  </si>
  <si>
    <t>ΑΝ072994</t>
  </si>
  <si>
    <t>1042,1</t>
  </si>
  <si>
    <t>ΚΟΥΦΟΓΙΑΝΝΗΣ</t>
  </si>
  <si>
    <t>ΑΗ231953</t>
  </si>
  <si>
    <t>1024,2</t>
  </si>
  <si>
    <t>ΚΟΜΝΗΝΟΣ</t>
  </si>
  <si>
    <t>Σ353861</t>
  </si>
  <si>
    <t>673,2</t>
  </si>
  <si>
    <t>1019,2</t>
  </si>
  <si>
    <t>Καρκαλής</t>
  </si>
  <si>
    <t>Χρήστος</t>
  </si>
  <si>
    <t>ΑΕ484580</t>
  </si>
  <si>
    <t>995,6</t>
  </si>
  <si>
    <t>ΚΑΤΣΙΑΒΟΥ</t>
  </si>
  <si>
    <t>ΑΕ255859</t>
  </si>
  <si>
    <t>ΗΛΙΑΔΗΣ</t>
  </si>
  <si>
    <t>Χ583275</t>
  </si>
  <si>
    <t>701,8</t>
  </si>
  <si>
    <t>971,8</t>
  </si>
  <si>
    <t>ΑΓΓΕΛΗΣ</t>
  </si>
  <si>
    <t>ΑΚ796650</t>
  </si>
  <si>
    <t>702,9</t>
  </si>
  <si>
    <t>962,9</t>
  </si>
  <si>
    <t>ΚΑΠΕΡΔΑΣ</t>
  </si>
  <si>
    <t>Χ148380</t>
  </si>
  <si>
    <t>730,4</t>
  </si>
  <si>
    <t>960,4</t>
  </si>
  <si>
    <t>ΚΑΚΟΣΑΙΟΥ</t>
  </si>
  <si>
    <t>ΣΕΡΑΦΕΙΜ</t>
  </si>
  <si>
    <t>ΑΗ992313</t>
  </si>
  <si>
    <t>889,9</t>
  </si>
  <si>
    <t>959,9</t>
  </si>
  <si>
    <t>ΜΕΛΕΤΗ</t>
  </si>
  <si>
    <t>ΘΕΟΔΩΡΑ</t>
  </si>
  <si>
    <t>ΧΡΗΣΤΟΣ</t>
  </si>
  <si>
    <t>ΑΖ770235</t>
  </si>
  <si>
    <t>ΦΩΤΟΥ</t>
  </si>
  <si>
    <t>Π851129</t>
  </si>
  <si>
    <t>651,2</t>
  </si>
  <si>
    <t>945,2</t>
  </si>
  <si>
    <t>ΤΖΑΝΕΤΑΚΗ</t>
  </si>
  <si>
    <t>ΑΒ164324</t>
  </si>
  <si>
    <t>691,9</t>
  </si>
  <si>
    <t>941,9</t>
  </si>
  <si>
    <t>ΡΕΤΣΑ</t>
  </si>
  <si>
    <t>ΕΥΣΤΡΑΤΙΟΣ</t>
  </si>
  <si>
    <t>ΑΒ492038</t>
  </si>
  <si>
    <t>935,8</t>
  </si>
  <si>
    <t>ΠΑΠΟΥΤΣΟΓΛΟΥ</t>
  </si>
  <si>
    <t>ΙΟΡΔΑΝΗΣ</t>
  </si>
  <si>
    <t>ΧΑΡΑΛΑΜΠΟΣ</t>
  </si>
  <si>
    <t>Τ804132</t>
  </si>
  <si>
    <t>931,5</t>
  </si>
  <si>
    <t>ΡΑΚΟΥ</t>
  </si>
  <si>
    <t>ΖΗΣΩ</t>
  </si>
  <si>
    <t>ΑΖ767098</t>
  </si>
  <si>
    <t>ΡΟΔΟΠΟΥΛΟΣ</t>
  </si>
  <si>
    <t>ΑΒ400218</t>
  </si>
  <si>
    <t>832,7</t>
  </si>
  <si>
    <t>902,7</t>
  </si>
  <si>
    <t>ΜΟΥΡΟΥΖΗ</t>
  </si>
  <si>
    <t>ΜΕΛΠΟΜΕΝΗ</t>
  </si>
  <si>
    <t>Χ890547</t>
  </si>
  <si>
    <t>875,1</t>
  </si>
  <si>
    <t>ΜΠΑΦΑ</t>
  </si>
  <si>
    <t>ΕΛΛΗ</t>
  </si>
  <si>
    <t>ΑΕ605751</t>
  </si>
  <si>
    <t>ΜΠΑΡΔΩΣΑ</t>
  </si>
  <si>
    <t>ΑΦΡΟΔΙΤΗ</t>
  </si>
  <si>
    <t>Χ050095</t>
  </si>
  <si>
    <t>ΜΠΙΤΖΑ</t>
  </si>
  <si>
    <t>ΑΚ366443</t>
  </si>
  <si>
    <t>713,9</t>
  </si>
  <si>
    <t>839,9</t>
  </si>
  <si>
    <t>Χ311198</t>
  </si>
  <si>
    <t>ΜΗΤΡΟΠΟΥΛΟΥ</t>
  </si>
  <si>
    <t>ΑΗ023393</t>
  </si>
  <si>
    <t>799,3</t>
  </si>
  <si>
    <t>ΚΑΛΤΣΑΣ</t>
  </si>
  <si>
    <t>ΔΗΜΟΣ</t>
  </si>
  <si>
    <t>ΑΚ856166</t>
  </si>
  <si>
    <t>ΑΝΑΓΝΩΣΤΟΠΟΥΛΟΣ</t>
  </si>
  <si>
    <t>ΑΜ982931</t>
  </si>
  <si>
    <t>772,4</t>
  </si>
  <si>
    <t>ΤΑΣΙΟΠΟΥΛΟΥ</t>
  </si>
  <si>
    <t>ΑΖ267865</t>
  </si>
  <si>
    <t>740,3</t>
  </si>
  <si>
    <t>770,3</t>
  </si>
  <si>
    <t>1003-1004-1005</t>
  </si>
  <si>
    <t>ΓΡΙΒΑΣ</t>
  </si>
  <si>
    <t>Χ885532</t>
  </si>
  <si>
    <t>697,4</t>
  </si>
  <si>
    <t>757,4</t>
  </si>
  <si>
    <t>ΠΡΕΒΕΔΟΥΡΟΣ</t>
  </si>
  <si>
    <t>ΑΒ999426</t>
  </si>
  <si>
    <t>747,4</t>
  </si>
  <si>
    <t>ΚΑΨΑΛΗ</t>
  </si>
  <si>
    <t>ΕΥΔΟΞΙΑ</t>
  </si>
  <si>
    <t>ΣΤΥΛΙΑΝΟΣ</t>
  </si>
  <si>
    <t>Φ250409</t>
  </si>
  <si>
    <t>705,1</t>
  </si>
  <si>
    <t>735,1</t>
  </si>
  <si>
    <t xml:space="preserve">Κουρουπάκη </t>
  </si>
  <si>
    <t xml:space="preserve">Ασημίνα </t>
  </si>
  <si>
    <t xml:space="preserve">Παρασκευάς </t>
  </si>
  <si>
    <t>Χ670543</t>
  </si>
  <si>
    <t>669,9</t>
  </si>
  <si>
    <t>719,9</t>
  </si>
  <si>
    <t>ΓΡΑΜΜΕΝΟΣ</t>
  </si>
  <si>
    <t>ΑΕ337604</t>
  </si>
  <si>
    <t>676,5</t>
  </si>
  <si>
    <t>706,5</t>
  </si>
  <si>
    <t>ΚΑΛΑΜΠΟΥΚΑΣ</t>
  </si>
  <si>
    <t>ΑΑ410534</t>
  </si>
  <si>
    <t>653,4</t>
  </si>
  <si>
    <t>683,4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</si>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</sst>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52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1655</v>
      </c>
      <c r="C8" t="s">
        <v>13</v>
      </c>
      <c r="D8" t="s">
        <v>14</v>
      </c>
      <c r="E8" t="s">
        <v>15</v>
      </c>
      <c r="F8" t="s">
        <v>16</v>
      </c>
      <c r="G8" t="str">
        <f>"201410012798"</f>
        <v>201410012798</v>
      </c>
      <c r="H8">
        <v>693</v>
      </c>
      <c r="I8">
        <v>0</v>
      </c>
      <c r="J8">
        <v>400</v>
      </c>
      <c r="K8">
        <v>0</v>
      </c>
      <c r="L8">
        <v>200</v>
      </c>
      <c r="M8">
        <v>0</v>
      </c>
      <c r="N8">
        <v>30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60</v>
      </c>
      <c r="W8">
        <v>420</v>
      </c>
      <c r="X8">
        <v>0</v>
      </c>
      <c r="Z8">
        <v>0</v>
      </c>
      <c r="AA8">
        <v>0</v>
      </c>
      <c r="AB8">
        <v>24</v>
      </c>
      <c r="AC8">
        <v>408</v>
      </c>
      <c r="AD8">
        <v>2151</v>
      </c>
    </row>
    <row r="9" spans="1:30" x14ac:dyDescent="0.25">
      <c r="H9">
        <v>1003</v>
      </c>
    </row>
    <row r="10" spans="1:30" x14ac:dyDescent="0.25">
      <c r="A10">
        <v>2</v>
      </c>
      <c r="B10">
        <v>4547</v>
      </c>
      <c r="C10" t="s">
        <v>17</v>
      </c>
      <c r="D10" t="s">
        <v>18</v>
      </c>
      <c r="E10" t="s">
        <v>15</v>
      </c>
      <c r="F10" t="s">
        <v>19</v>
      </c>
      <c r="G10" t="str">
        <f>"00334625"</f>
        <v>00334625</v>
      </c>
      <c r="H10" t="s">
        <v>20</v>
      </c>
      <c r="I10">
        <v>0</v>
      </c>
      <c r="J10">
        <v>400</v>
      </c>
      <c r="K10">
        <v>0</v>
      </c>
      <c r="L10">
        <v>200</v>
      </c>
      <c r="M10">
        <v>0</v>
      </c>
      <c r="N10">
        <v>70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84</v>
      </c>
      <c r="W10">
        <v>588</v>
      </c>
      <c r="X10">
        <v>0</v>
      </c>
      <c r="Z10">
        <v>0</v>
      </c>
      <c r="AA10">
        <v>0</v>
      </c>
      <c r="AB10">
        <v>0</v>
      </c>
      <c r="AC10">
        <v>0</v>
      </c>
      <c r="AD10" t="s">
        <v>21</v>
      </c>
    </row>
    <row r="11" spans="1:30" x14ac:dyDescent="0.25">
      <c r="H11">
        <v>1003</v>
      </c>
    </row>
    <row r="12" spans="1:30" x14ac:dyDescent="0.25">
      <c r="A12">
        <v>3</v>
      </c>
      <c r="B12">
        <v>2759</v>
      </c>
      <c r="C12" t="s">
        <v>22</v>
      </c>
      <c r="D12" t="s">
        <v>23</v>
      </c>
      <c r="E12" t="s">
        <v>24</v>
      </c>
      <c r="F12" t="s">
        <v>25</v>
      </c>
      <c r="G12" t="str">
        <f>"201412003869"</f>
        <v>201412003869</v>
      </c>
      <c r="H12" t="s">
        <v>26</v>
      </c>
      <c r="I12">
        <v>0</v>
      </c>
      <c r="J12">
        <v>400</v>
      </c>
      <c r="K12">
        <v>0</v>
      </c>
      <c r="L12">
        <v>260</v>
      </c>
      <c r="M12">
        <v>0</v>
      </c>
      <c r="N12">
        <v>70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0</v>
      </c>
      <c r="AA12">
        <v>0</v>
      </c>
      <c r="AB12">
        <v>0</v>
      </c>
      <c r="AC12">
        <v>0</v>
      </c>
      <c r="AD12" t="s">
        <v>27</v>
      </c>
    </row>
    <row r="13" spans="1:30" x14ac:dyDescent="0.25">
      <c r="H13">
        <v>1003</v>
      </c>
    </row>
    <row r="14" spans="1:30" x14ac:dyDescent="0.25">
      <c r="A14">
        <v>4</v>
      </c>
      <c r="B14">
        <v>4189</v>
      </c>
      <c r="C14" t="s">
        <v>28</v>
      </c>
      <c r="D14" t="s">
        <v>29</v>
      </c>
      <c r="E14" t="s">
        <v>30</v>
      </c>
      <c r="F14" t="s">
        <v>31</v>
      </c>
      <c r="G14" t="str">
        <f>"00342741"</f>
        <v>00342741</v>
      </c>
      <c r="H14" t="s">
        <v>32</v>
      </c>
      <c r="I14">
        <v>0</v>
      </c>
      <c r="J14">
        <v>400</v>
      </c>
      <c r="K14">
        <v>0</v>
      </c>
      <c r="L14">
        <v>200</v>
      </c>
      <c r="M14">
        <v>0</v>
      </c>
      <c r="N14">
        <v>70</v>
      </c>
      <c r="O14">
        <v>30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77</v>
      </c>
      <c r="W14">
        <v>539</v>
      </c>
      <c r="X14">
        <v>0</v>
      </c>
      <c r="Z14">
        <v>0</v>
      </c>
      <c r="AA14">
        <v>0</v>
      </c>
      <c r="AB14">
        <v>0</v>
      </c>
      <c r="AC14">
        <v>0</v>
      </c>
      <c r="AD14" t="s">
        <v>33</v>
      </c>
    </row>
    <row r="15" spans="1:30" x14ac:dyDescent="0.25">
      <c r="H15">
        <v>1003</v>
      </c>
    </row>
    <row r="16" spans="1:30" x14ac:dyDescent="0.25">
      <c r="A16">
        <v>5</v>
      </c>
      <c r="B16">
        <v>519</v>
      </c>
      <c r="C16" t="s">
        <v>34</v>
      </c>
      <c r="D16" t="s">
        <v>35</v>
      </c>
      <c r="E16" t="s">
        <v>36</v>
      </c>
      <c r="F16" t="s">
        <v>37</v>
      </c>
      <c r="G16" t="str">
        <f>"200712005226"</f>
        <v>200712005226</v>
      </c>
      <c r="H16">
        <v>682</v>
      </c>
      <c r="I16">
        <v>0</v>
      </c>
      <c r="J16">
        <v>400</v>
      </c>
      <c r="K16">
        <v>0</v>
      </c>
      <c r="L16">
        <v>200</v>
      </c>
      <c r="M16">
        <v>0</v>
      </c>
      <c r="N16">
        <v>70</v>
      </c>
      <c r="O16">
        <v>0</v>
      </c>
      <c r="P16">
        <v>0</v>
      </c>
      <c r="Q16">
        <v>70</v>
      </c>
      <c r="R16">
        <v>0</v>
      </c>
      <c r="S16">
        <v>0</v>
      </c>
      <c r="T16">
        <v>0</v>
      </c>
      <c r="U16">
        <v>0</v>
      </c>
      <c r="V16">
        <v>84</v>
      </c>
      <c r="W16">
        <v>588</v>
      </c>
      <c r="X16">
        <v>0</v>
      </c>
      <c r="Z16">
        <v>0</v>
      </c>
      <c r="AA16">
        <v>0</v>
      </c>
      <c r="AB16">
        <v>0</v>
      </c>
      <c r="AC16">
        <v>0</v>
      </c>
      <c r="AD16">
        <v>2010</v>
      </c>
    </row>
    <row r="17" spans="1:30" x14ac:dyDescent="0.25">
      <c r="H17">
        <v>1003</v>
      </c>
    </row>
    <row r="18" spans="1:30" x14ac:dyDescent="0.25">
      <c r="A18">
        <v>6</v>
      </c>
      <c r="B18">
        <v>2312</v>
      </c>
      <c r="C18" t="s">
        <v>38</v>
      </c>
      <c r="D18" t="s">
        <v>39</v>
      </c>
      <c r="E18" t="s">
        <v>40</v>
      </c>
      <c r="F18" t="s">
        <v>41</v>
      </c>
      <c r="G18" t="str">
        <f>"200712002979"</f>
        <v>200712002979</v>
      </c>
      <c r="H18" t="s">
        <v>42</v>
      </c>
      <c r="I18">
        <v>0</v>
      </c>
      <c r="J18">
        <v>400</v>
      </c>
      <c r="K18">
        <v>0</v>
      </c>
      <c r="L18">
        <v>200</v>
      </c>
      <c r="M18">
        <v>0</v>
      </c>
      <c r="N18">
        <v>70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84</v>
      </c>
      <c r="W18">
        <v>588</v>
      </c>
      <c r="X18">
        <v>0</v>
      </c>
      <c r="Z18">
        <v>0</v>
      </c>
      <c r="AA18">
        <v>0</v>
      </c>
      <c r="AB18">
        <v>0</v>
      </c>
      <c r="AC18">
        <v>0</v>
      </c>
      <c r="AD18" t="s">
        <v>43</v>
      </c>
    </row>
    <row r="19" spans="1:30" x14ac:dyDescent="0.25">
      <c r="H19">
        <v>1003</v>
      </c>
    </row>
    <row r="20" spans="1:30" x14ac:dyDescent="0.25">
      <c r="A20">
        <v>7</v>
      </c>
      <c r="B20">
        <v>2036</v>
      </c>
      <c r="C20" t="s">
        <v>44</v>
      </c>
      <c r="D20" t="s">
        <v>45</v>
      </c>
      <c r="E20" t="s">
        <v>46</v>
      </c>
      <c r="F20" t="s">
        <v>47</v>
      </c>
      <c r="G20" t="str">
        <f>"200801011841"</f>
        <v>200801011841</v>
      </c>
      <c r="H20">
        <v>792</v>
      </c>
      <c r="I20">
        <v>0</v>
      </c>
      <c r="J20">
        <v>400</v>
      </c>
      <c r="K20">
        <v>0</v>
      </c>
      <c r="L20">
        <v>260</v>
      </c>
      <c r="M20">
        <v>0</v>
      </c>
      <c r="N20">
        <v>70</v>
      </c>
      <c r="O20">
        <v>0</v>
      </c>
      <c r="P20">
        <v>0</v>
      </c>
      <c r="Q20">
        <v>30</v>
      </c>
      <c r="R20">
        <v>0</v>
      </c>
      <c r="S20">
        <v>0</v>
      </c>
      <c r="T20">
        <v>0</v>
      </c>
      <c r="U20">
        <v>0</v>
      </c>
      <c r="V20">
        <v>58</v>
      </c>
      <c r="W20">
        <v>406</v>
      </c>
      <c r="X20">
        <v>0</v>
      </c>
      <c r="Z20">
        <v>0</v>
      </c>
      <c r="AA20">
        <v>0</v>
      </c>
      <c r="AB20">
        <v>0</v>
      </c>
      <c r="AC20">
        <v>0</v>
      </c>
      <c r="AD20">
        <v>1958</v>
      </c>
    </row>
    <row r="21" spans="1:30" x14ac:dyDescent="0.25">
      <c r="H21">
        <v>1003</v>
      </c>
    </row>
    <row r="22" spans="1:30" x14ac:dyDescent="0.25">
      <c r="A22">
        <v>8</v>
      </c>
      <c r="B22">
        <v>3527</v>
      </c>
      <c r="C22" t="s">
        <v>48</v>
      </c>
      <c r="D22" t="s">
        <v>49</v>
      </c>
      <c r="E22" t="s">
        <v>23</v>
      </c>
      <c r="F22" t="s">
        <v>50</v>
      </c>
      <c r="G22" t="str">
        <f>"201402009852"</f>
        <v>201402009852</v>
      </c>
      <c r="H22">
        <v>726</v>
      </c>
      <c r="I22">
        <v>0</v>
      </c>
      <c r="J22">
        <v>400</v>
      </c>
      <c r="K22">
        <v>0</v>
      </c>
      <c r="L22">
        <v>200</v>
      </c>
      <c r="M22">
        <v>0</v>
      </c>
      <c r="N22">
        <v>30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84</v>
      </c>
      <c r="W22">
        <v>588</v>
      </c>
      <c r="X22">
        <v>0</v>
      </c>
      <c r="Z22">
        <v>0</v>
      </c>
      <c r="AA22">
        <v>0</v>
      </c>
      <c r="AB22">
        <v>0</v>
      </c>
      <c r="AC22">
        <v>0</v>
      </c>
      <c r="AD22">
        <v>1944</v>
      </c>
    </row>
    <row r="23" spans="1:30" x14ac:dyDescent="0.25">
      <c r="H23">
        <v>1003</v>
      </c>
    </row>
    <row r="24" spans="1:30" x14ac:dyDescent="0.25">
      <c r="A24">
        <v>9</v>
      </c>
      <c r="B24">
        <v>4062</v>
      </c>
      <c r="C24" t="s">
        <v>51</v>
      </c>
      <c r="D24" t="s">
        <v>52</v>
      </c>
      <c r="E24" t="s">
        <v>53</v>
      </c>
      <c r="F24" t="s">
        <v>54</v>
      </c>
      <c r="G24" t="str">
        <f>"00362885"</f>
        <v>00362885</v>
      </c>
      <c r="H24" t="s">
        <v>55</v>
      </c>
      <c r="I24">
        <v>0</v>
      </c>
      <c r="J24">
        <v>0</v>
      </c>
      <c r="K24">
        <v>0</v>
      </c>
      <c r="L24">
        <v>200</v>
      </c>
      <c r="M24">
        <v>0</v>
      </c>
      <c r="N24">
        <v>70</v>
      </c>
      <c r="O24">
        <v>0</v>
      </c>
      <c r="P24">
        <v>30</v>
      </c>
      <c r="Q24">
        <v>0</v>
      </c>
      <c r="R24">
        <v>0</v>
      </c>
      <c r="S24">
        <v>0</v>
      </c>
      <c r="T24">
        <v>0</v>
      </c>
      <c r="U24">
        <v>0</v>
      </c>
      <c r="V24">
        <v>60</v>
      </c>
      <c r="W24">
        <v>420</v>
      </c>
      <c r="X24">
        <v>0</v>
      </c>
      <c r="Z24">
        <v>0</v>
      </c>
      <c r="AA24">
        <v>0</v>
      </c>
      <c r="AB24">
        <v>24</v>
      </c>
      <c r="AC24">
        <v>408</v>
      </c>
      <c r="AD24" t="s">
        <v>56</v>
      </c>
    </row>
    <row r="25" spans="1:30" x14ac:dyDescent="0.25">
      <c r="H25" t="s">
        <v>57</v>
      </c>
    </row>
    <row r="26" spans="1:30" x14ac:dyDescent="0.25">
      <c r="A26">
        <v>10</v>
      </c>
      <c r="B26">
        <v>5222</v>
      </c>
      <c r="C26" t="s">
        <v>58</v>
      </c>
      <c r="D26" t="s">
        <v>59</v>
      </c>
      <c r="E26" t="s">
        <v>23</v>
      </c>
      <c r="F26" t="s">
        <v>60</v>
      </c>
      <c r="G26" t="str">
        <f>"00145844"</f>
        <v>00145844</v>
      </c>
      <c r="H26" t="s">
        <v>61</v>
      </c>
      <c r="I26">
        <v>0</v>
      </c>
      <c r="J26">
        <v>400</v>
      </c>
      <c r="K26">
        <v>0</v>
      </c>
      <c r="L26">
        <v>200</v>
      </c>
      <c r="M26">
        <v>0</v>
      </c>
      <c r="N26">
        <v>70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63</v>
      </c>
      <c r="W26">
        <v>441</v>
      </c>
      <c r="X26">
        <v>0</v>
      </c>
      <c r="Z26">
        <v>0</v>
      </c>
      <c r="AA26">
        <v>0</v>
      </c>
      <c r="AB26">
        <v>0</v>
      </c>
      <c r="AC26">
        <v>0</v>
      </c>
      <c r="AD26" t="s">
        <v>62</v>
      </c>
    </row>
    <row r="27" spans="1:30" x14ac:dyDescent="0.25">
      <c r="H27">
        <v>1003</v>
      </c>
    </row>
    <row r="28" spans="1:30" x14ac:dyDescent="0.25">
      <c r="A28">
        <v>11</v>
      </c>
      <c r="B28">
        <v>2111</v>
      </c>
      <c r="C28" t="s">
        <v>63</v>
      </c>
      <c r="D28" t="s">
        <v>64</v>
      </c>
      <c r="E28" t="s">
        <v>15</v>
      </c>
      <c r="F28" t="s">
        <v>65</v>
      </c>
      <c r="G28" t="str">
        <f>"00325247"</f>
        <v>00325247</v>
      </c>
      <c r="H28">
        <v>704</v>
      </c>
      <c r="I28">
        <v>0</v>
      </c>
      <c r="J28">
        <v>400</v>
      </c>
      <c r="K28">
        <v>0</v>
      </c>
      <c r="L28">
        <v>200</v>
      </c>
      <c r="M28">
        <v>0</v>
      </c>
      <c r="N28">
        <v>30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74</v>
      </c>
      <c r="W28">
        <v>518</v>
      </c>
      <c r="X28">
        <v>0</v>
      </c>
      <c r="Z28">
        <v>0</v>
      </c>
      <c r="AA28">
        <v>0</v>
      </c>
      <c r="AB28">
        <v>0</v>
      </c>
      <c r="AC28">
        <v>0</v>
      </c>
      <c r="AD28">
        <v>1852</v>
      </c>
    </row>
    <row r="29" spans="1:30" x14ac:dyDescent="0.25">
      <c r="H29" t="s">
        <v>57</v>
      </c>
    </row>
    <row r="30" spans="1:30" x14ac:dyDescent="0.25">
      <c r="A30">
        <v>12</v>
      </c>
      <c r="B30">
        <v>1888</v>
      </c>
      <c r="C30" t="s">
        <v>66</v>
      </c>
      <c r="D30" t="s">
        <v>67</v>
      </c>
      <c r="E30" t="s">
        <v>68</v>
      </c>
      <c r="F30" t="s">
        <v>69</v>
      </c>
      <c r="G30" t="str">
        <f>"201412000832"</f>
        <v>201412000832</v>
      </c>
      <c r="H30">
        <v>737</v>
      </c>
      <c r="I30">
        <v>0</v>
      </c>
      <c r="J30">
        <v>400</v>
      </c>
      <c r="K30">
        <v>0</v>
      </c>
      <c r="L30">
        <v>0</v>
      </c>
      <c r="M30">
        <v>0</v>
      </c>
      <c r="N30">
        <v>70</v>
      </c>
      <c r="O30">
        <v>0</v>
      </c>
      <c r="P30">
        <v>0</v>
      </c>
      <c r="Q30">
        <v>50</v>
      </c>
      <c r="R30">
        <v>0</v>
      </c>
      <c r="S30">
        <v>0</v>
      </c>
      <c r="T30">
        <v>0</v>
      </c>
      <c r="U30">
        <v>0</v>
      </c>
      <c r="V30">
        <v>84</v>
      </c>
      <c r="W30">
        <v>588</v>
      </c>
      <c r="X30">
        <v>0</v>
      </c>
      <c r="Z30">
        <v>0</v>
      </c>
      <c r="AA30">
        <v>0</v>
      </c>
      <c r="AB30">
        <v>0</v>
      </c>
      <c r="AC30">
        <v>0</v>
      </c>
      <c r="AD30">
        <v>1845</v>
      </c>
    </row>
    <row r="31" spans="1:30" x14ac:dyDescent="0.25">
      <c r="H31" t="s">
        <v>57</v>
      </c>
    </row>
    <row r="32" spans="1:30" x14ac:dyDescent="0.25">
      <c r="A32">
        <v>13</v>
      </c>
      <c r="B32">
        <v>3751</v>
      </c>
      <c r="C32" t="s">
        <v>70</v>
      </c>
      <c r="D32" t="s">
        <v>71</v>
      </c>
      <c r="E32" t="s">
        <v>46</v>
      </c>
      <c r="F32" t="s">
        <v>72</v>
      </c>
      <c r="G32" t="str">
        <f>"201412006711"</f>
        <v>201412006711</v>
      </c>
      <c r="H32" t="s">
        <v>73</v>
      </c>
      <c r="I32">
        <v>0</v>
      </c>
      <c r="J32">
        <v>0</v>
      </c>
      <c r="K32">
        <v>0</v>
      </c>
      <c r="L32">
        <v>200</v>
      </c>
      <c r="M32">
        <v>0</v>
      </c>
      <c r="N32">
        <v>70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60</v>
      </c>
      <c r="W32">
        <v>420</v>
      </c>
      <c r="X32">
        <v>0</v>
      </c>
      <c r="Z32">
        <v>0</v>
      </c>
      <c r="AA32">
        <v>0</v>
      </c>
      <c r="AB32">
        <v>24</v>
      </c>
      <c r="AC32">
        <v>408</v>
      </c>
      <c r="AD32" t="s">
        <v>74</v>
      </c>
    </row>
    <row r="33" spans="1:30" x14ac:dyDescent="0.25">
      <c r="H33">
        <v>1003</v>
      </c>
    </row>
    <row r="34" spans="1:30" x14ac:dyDescent="0.25">
      <c r="A34">
        <v>14</v>
      </c>
      <c r="B34">
        <v>4166</v>
      </c>
      <c r="C34" t="s">
        <v>75</v>
      </c>
      <c r="D34" t="s">
        <v>46</v>
      </c>
      <c r="E34" t="s">
        <v>76</v>
      </c>
      <c r="F34" t="s">
        <v>77</v>
      </c>
      <c r="G34" t="str">
        <f>"00352234"</f>
        <v>00352234</v>
      </c>
      <c r="H34" t="s">
        <v>78</v>
      </c>
      <c r="I34">
        <v>0</v>
      </c>
      <c r="J34">
        <v>400</v>
      </c>
      <c r="K34">
        <v>0</v>
      </c>
      <c r="L34">
        <v>200</v>
      </c>
      <c r="M34">
        <v>0</v>
      </c>
      <c r="N34">
        <v>30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64</v>
      </c>
      <c r="W34">
        <v>448</v>
      </c>
      <c r="X34">
        <v>0</v>
      </c>
      <c r="Z34">
        <v>0</v>
      </c>
      <c r="AA34">
        <v>0</v>
      </c>
      <c r="AB34">
        <v>0</v>
      </c>
      <c r="AC34">
        <v>0</v>
      </c>
      <c r="AD34" t="s">
        <v>79</v>
      </c>
    </row>
    <row r="35" spans="1:30" x14ac:dyDescent="0.25">
      <c r="H35">
        <v>1003</v>
      </c>
    </row>
    <row r="36" spans="1:30" x14ac:dyDescent="0.25">
      <c r="A36">
        <v>15</v>
      </c>
      <c r="B36">
        <v>2172</v>
      </c>
      <c r="C36" t="s">
        <v>80</v>
      </c>
      <c r="D36" t="s">
        <v>81</v>
      </c>
      <c r="E36" t="s">
        <v>46</v>
      </c>
      <c r="F36" t="s">
        <v>82</v>
      </c>
      <c r="G36" t="str">
        <f>"201402008160"</f>
        <v>201402008160</v>
      </c>
      <c r="H36" t="s">
        <v>83</v>
      </c>
      <c r="I36">
        <v>0</v>
      </c>
      <c r="J36">
        <v>0</v>
      </c>
      <c r="K36">
        <v>0</v>
      </c>
      <c r="L36">
        <v>200</v>
      </c>
      <c r="M36">
        <v>0</v>
      </c>
      <c r="N36">
        <v>30</v>
      </c>
      <c r="O36">
        <v>30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56</v>
      </c>
      <c r="W36">
        <v>392</v>
      </c>
      <c r="X36">
        <v>0</v>
      </c>
      <c r="Z36">
        <v>0</v>
      </c>
      <c r="AA36">
        <v>0</v>
      </c>
      <c r="AB36">
        <v>24</v>
      </c>
      <c r="AC36">
        <v>408</v>
      </c>
      <c r="AD36" t="s">
        <v>84</v>
      </c>
    </row>
    <row r="37" spans="1:30" x14ac:dyDescent="0.25">
      <c r="H37">
        <v>1003</v>
      </c>
    </row>
    <row r="38" spans="1:30" x14ac:dyDescent="0.25">
      <c r="A38">
        <v>16</v>
      </c>
      <c r="B38">
        <v>1742</v>
      </c>
      <c r="C38" t="s">
        <v>85</v>
      </c>
      <c r="D38" t="s">
        <v>86</v>
      </c>
      <c r="E38" t="s">
        <v>87</v>
      </c>
      <c r="F38" t="s">
        <v>88</v>
      </c>
      <c r="G38" t="str">
        <f>"201401001553"</f>
        <v>201401001553</v>
      </c>
      <c r="H38" t="s">
        <v>89</v>
      </c>
      <c r="I38">
        <v>0</v>
      </c>
      <c r="J38">
        <v>400</v>
      </c>
      <c r="K38">
        <v>0</v>
      </c>
      <c r="L38">
        <v>200</v>
      </c>
      <c r="M38">
        <v>0</v>
      </c>
      <c r="N38">
        <v>70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52</v>
      </c>
      <c r="W38">
        <v>364</v>
      </c>
      <c r="X38">
        <v>0</v>
      </c>
      <c r="Z38">
        <v>0</v>
      </c>
      <c r="AA38">
        <v>0</v>
      </c>
      <c r="AB38">
        <v>0</v>
      </c>
      <c r="AC38">
        <v>0</v>
      </c>
      <c r="AD38" t="s">
        <v>90</v>
      </c>
    </row>
    <row r="39" spans="1:30" x14ac:dyDescent="0.25">
      <c r="H39">
        <v>1003</v>
      </c>
    </row>
    <row r="40" spans="1:30" x14ac:dyDescent="0.25">
      <c r="A40">
        <v>17</v>
      </c>
      <c r="B40">
        <v>434</v>
      </c>
      <c r="C40" t="s">
        <v>91</v>
      </c>
      <c r="D40" t="s">
        <v>92</v>
      </c>
      <c r="E40" t="s">
        <v>93</v>
      </c>
      <c r="F40" t="s">
        <v>94</v>
      </c>
      <c r="G40" t="str">
        <f>"00295407"</f>
        <v>00295407</v>
      </c>
      <c r="H40" t="s">
        <v>95</v>
      </c>
      <c r="I40">
        <v>0</v>
      </c>
      <c r="J40">
        <v>0</v>
      </c>
      <c r="K40">
        <v>200</v>
      </c>
      <c r="L40">
        <v>200</v>
      </c>
      <c r="M40">
        <v>0</v>
      </c>
      <c r="N40">
        <v>70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84</v>
      </c>
      <c r="W40">
        <v>588</v>
      </c>
      <c r="X40">
        <v>0</v>
      </c>
      <c r="Z40">
        <v>0</v>
      </c>
      <c r="AA40">
        <v>0</v>
      </c>
      <c r="AB40">
        <v>0</v>
      </c>
      <c r="AC40">
        <v>0</v>
      </c>
      <c r="AD40" t="s">
        <v>96</v>
      </c>
    </row>
    <row r="41" spans="1:30" x14ac:dyDescent="0.25">
      <c r="H41">
        <v>1003</v>
      </c>
    </row>
    <row r="42" spans="1:30" x14ac:dyDescent="0.25">
      <c r="A42">
        <v>18</v>
      </c>
      <c r="B42">
        <v>1503</v>
      </c>
      <c r="C42" t="s">
        <v>97</v>
      </c>
      <c r="D42" t="s">
        <v>98</v>
      </c>
      <c r="E42" t="s">
        <v>36</v>
      </c>
      <c r="F42" t="s">
        <v>99</v>
      </c>
      <c r="G42" t="str">
        <f>"00320167"</f>
        <v>00320167</v>
      </c>
      <c r="H42">
        <v>792</v>
      </c>
      <c r="I42">
        <v>0</v>
      </c>
      <c r="J42">
        <v>400</v>
      </c>
      <c r="K42">
        <v>0</v>
      </c>
      <c r="L42">
        <v>200</v>
      </c>
      <c r="M42">
        <v>0</v>
      </c>
      <c r="N42">
        <v>30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52</v>
      </c>
      <c r="W42">
        <v>364</v>
      </c>
      <c r="X42">
        <v>0</v>
      </c>
      <c r="Z42">
        <v>0</v>
      </c>
      <c r="AA42">
        <v>0</v>
      </c>
      <c r="AB42">
        <v>0</v>
      </c>
      <c r="AC42">
        <v>0</v>
      </c>
      <c r="AD42">
        <v>1786</v>
      </c>
    </row>
    <row r="43" spans="1:30" x14ac:dyDescent="0.25">
      <c r="H43" t="s">
        <v>57</v>
      </c>
    </row>
    <row r="44" spans="1:30" x14ac:dyDescent="0.25">
      <c r="A44">
        <v>19</v>
      </c>
      <c r="B44">
        <v>2955</v>
      </c>
      <c r="C44" t="s">
        <v>100</v>
      </c>
      <c r="D44" t="s">
        <v>101</v>
      </c>
      <c r="E44" t="s">
        <v>102</v>
      </c>
      <c r="F44" t="s">
        <v>103</v>
      </c>
      <c r="G44" t="str">
        <f>"201504003996"</f>
        <v>201504003996</v>
      </c>
      <c r="H44">
        <v>748</v>
      </c>
      <c r="I44">
        <v>150</v>
      </c>
      <c r="J44">
        <v>0</v>
      </c>
      <c r="K44">
        <v>0</v>
      </c>
      <c r="L44">
        <v>200</v>
      </c>
      <c r="M44">
        <v>30</v>
      </c>
      <c r="N44">
        <v>30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84</v>
      </c>
      <c r="W44">
        <v>588</v>
      </c>
      <c r="X44">
        <v>0</v>
      </c>
      <c r="Z44">
        <v>0</v>
      </c>
      <c r="AA44">
        <v>0</v>
      </c>
      <c r="AB44">
        <v>0</v>
      </c>
      <c r="AC44">
        <v>0</v>
      </c>
      <c r="AD44">
        <v>1746</v>
      </c>
    </row>
    <row r="45" spans="1:30" x14ac:dyDescent="0.25">
      <c r="H45" t="s">
        <v>104</v>
      </c>
    </row>
    <row r="46" spans="1:30" x14ac:dyDescent="0.25">
      <c r="A46">
        <v>20</v>
      </c>
      <c r="B46">
        <v>5359</v>
      </c>
      <c r="C46" t="s">
        <v>105</v>
      </c>
      <c r="D46" t="s">
        <v>106</v>
      </c>
      <c r="E46" t="s">
        <v>102</v>
      </c>
      <c r="F46" t="s">
        <v>107</v>
      </c>
      <c r="G46" t="str">
        <f>"00370238"</f>
        <v>00370238</v>
      </c>
      <c r="H46" t="s">
        <v>108</v>
      </c>
      <c r="I46">
        <v>0</v>
      </c>
      <c r="J46">
        <v>0</v>
      </c>
      <c r="K46">
        <v>0</v>
      </c>
      <c r="L46">
        <v>200</v>
      </c>
      <c r="M46">
        <v>0</v>
      </c>
      <c r="N46">
        <v>70</v>
      </c>
      <c r="O46">
        <v>0</v>
      </c>
      <c r="P46">
        <v>0</v>
      </c>
      <c r="Q46">
        <v>0</v>
      </c>
      <c r="R46">
        <v>30</v>
      </c>
      <c r="S46">
        <v>0</v>
      </c>
      <c r="T46">
        <v>0</v>
      </c>
      <c r="U46">
        <v>0</v>
      </c>
      <c r="V46">
        <v>84</v>
      </c>
      <c r="W46">
        <v>588</v>
      </c>
      <c r="X46">
        <v>0</v>
      </c>
      <c r="Z46">
        <v>0</v>
      </c>
      <c r="AA46">
        <v>0</v>
      </c>
      <c r="AB46">
        <v>0</v>
      </c>
      <c r="AC46">
        <v>0</v>
      </c>
      <c r="AD46" t="s">
        <v>109</v>
      </c>
    </row>
    <row r="47" spans="1:30" x14ac:dyDescent="0.25">
      <c r="H47">
        <v>1003</v>
      </c>
    </row>
    <row r="48" spans="1:30" x14ac:dyDescent="0.25">
      <c r="A48">
        <v>21</v>
      </c>
      <c r="B48">
        <v>5125</v>
      </c>
      <c r="C48" t="s">
        <v>110</v>
      </c>
      <c r="D48" t="s">
        <v>71</v>
      </c>
      <c r="E48" t="s">
        <v>111</v>
      </c>
      <c r="F48" t="s">
        <v>112</v>
      </c>
      <c r="G48" t="str">
        <f>"200801006070"</f>
        <v>200801006070</v>
      </c>
      <c r="H48" t="s">
        <v>113</v>
      </c>
      <c r="I48">
        <v>0</v>
      </c>
      <c r="J48">
        <v>0</v>
      </c>
      <c r="K48">
        <v>0</v>
      </c>
      <c r="L48">
        <v>200</v>
      </c>
      <c r="M48">
        <v>0</v>
      </c>
      <c r="N48">
        <v>30</v>
      </c>
      <c r="O48">
        <v>0</v>
      </c>
      <c r="P48">
        <v>30</v>
      </c>
      <c r="Q48">
        <v>0</v>
      </c>
      <c r="R48">
        <v>0</v>
      </c>
      <c r="S48">
        <v>0</v>
      </c>
      <c r="T48">
        <v>0</v>
      </c>
      <c r="U48">
        <v>0</v>
      </c>
      <c r="V48">
        <v>72</v>
      </c>
      <c r="W48">
        <v>504</v>
      </c>
      <c r="X48">
        <v>0</v>
      </c>
      <c r="Z48">
        <v>0</v>
      </c>
      <c r="AA48">
        <v>0</v>
      </c>
      <c r="AB48">
        <v>12</v>
      </c>
      <c r="AC48">
        <v>204</v>
      </c>
      <c r="AD48" t="s">
        <v>114</v>
      </c>
    </row>
    <row r="49" spans="1:30" x14ac:dyDescent="0.25">
      <c r="H49">
        <v>1003</v>
      </c>
    </row>
    <row r="50" spans="1:30" x14ac:dyDescent="0.25">
      <c r="A50">
        <v>22</v>
      </c>
      <c r="B50">
        <v>329</v>
      </c>
      <c r="C50" t="s">
        <v>115</v>
      </c>
      <c r="D50" t="s">
        <v>29</v>
      </c>
      <c r="E50" t="s">
        <v>23</v>
      </c>
      <c r="F50" t="s">
        <v>116</v>
      </c>
      <c r="G50" t="str">
        <f>"201411000313"</f>
        <v>201411000313</v>
      </c>
      <c r="H50" t="s">
        <v>117</v>
      </c>
      <c r="I50">
        <v>150</v>
      </c>
      <c r="J50">
        <v>0</v>
      </c>
      <c r="K50">
        <v>0</v>
      </c>
      <c r="L50">
        <v>200</v>
      </c>
      <c r="M50">
        <v>0</v>
      </c>
      <c r="N50">
        <v>70</v>
      </c>
      <c r="O50">
        <v>30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Z50">
        <v>0</v>
      </c>
      <c r="AA50">
        <v>0</v>
      </c>
      <c r="AB50">
        <v>24</v>
      </c>
      <c r="AC50">
        <v>408</v>
      </c>
      <c r="AD50" t="s">
        <v>118</v>
      </c>
    </row>
    <row r="51" spans="1:30" x14ac:dyDescent="0.25">
      <c r="H51" t="s">
        <v>57</v>
      </c>
    </row>
    <row r="52" spans="1:30" x14ac:dyDescent="0.25">
      <c r="A52">
        <v>23</v>
      </c>
      <c r="B52">
        <v>5095</v>
      </c>
      <c r="C52" t="s">
        <v>119</v>
      </c>
      <c r="D52" t="s">
        <v>120</v>
      </c>
      <c r="E52" t="s">
        <v>121</v>
      </c>
      <c r="F52" t="s">
        <v>122</v>
      </c>
      <c r="G52" t="str">
        <f>"200712003964"</f>
        <v>200712003964</v>
      </c>
      <c r="H52" t="s">
        <v>123</v>
      </c>
      <c r="I52">
        <v>0</v>
      </c>
      <c r="J52">
        <v>0</v>
      </c>
      <c r="K52">
        <v>0</v>
      </c>
      <c r="L52">
        <v>0</v>
      </c>
      <c r="M52">
        <v>100</v>
      </c>
      <c r="N52">
        <v>30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60</v>
      </c>
      <c r="W52">
        <v>420</v>
      </c>
      <c r="X52">
        <v>0</v>
      </c>
      <c r="Z52">
        <v>0</v>
      </c>
      <c r="AA52">
        <v>0</v>
      </c>
      <c r="AB52">
        <v>24</v>
      </c>
      <c r="AC52">
        <v>408</v>
      </c>
      <c r="AD52" t="s">
        <v>124</v>
      </c>
    </row>
    <row r="53" spans="1:30" x14ac:dyDescent="0.25">
      <c r="H53">
        <v>1003</v>
      </c>
    </row>
    <row r="54" spans="1:30" x14ac:dyDescent="0.25">
      <c r="A54">
        <v>24</v>
      </c>
      <c r="B54">
        <v>2017</v>
      </c>
      <c r="C54" t="s">
        <v>125</v>
      </c>
      <c r="D54" t="s">
        <v>126</v>
      </c>
      <c r="E54" t="s">
        <v>127</v>
      </c>
      <c r="F54" t="s">
        <v>128</v>
      </c>
      <c r="G54" t="str">
        <f>"00327173"</f>
        <v>00327173</v>
      </c>
      <c r="H54">
        <v>803</v>
      </c>
      <c r="I54">
        <v>0</v>
      </c>
      <c r="J54">
        <v>0</v>
      </c>
      <c r="K54">
        <v>0</v>
      </c>
      <c r="L54">
        <v>0</v>
      </c>
      <c r="M54">
        <v>0</v>
      </c>
      <c r="N54">
        <v>30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60</v>
      </c>
      <c r="W54">
        <v>420</v>
      </c>
      <c r="X54">
        <v>0</v>
      </c>
      <c r="Z54">
        <v>0</v>
      </c>
      <c r="AA54">
        <v>0</v>
      </c>
      <c r="AB54">
        <v>24</v>
      </c>
      <c r="AC54">
        <v>408</v>
      </c>
      <c r="AD54">
        <v>1661</v>
      </c>
    </row>
    <row r="55" spans="1:30" x14ac:dyDescent="0.25">
      <c r="H55">
        <v>1003</v>
      </c>
    </row>
    <row r="56" spans="1:30" x14ac:dyDescent="0.25">
      <c r="A56">
        <v>25</v>
      </c>
      <c r="B56">
        <v>1299</v>
      </c>
      <c r="C56" t="s">
        <v>129</v>
      </c>
      <c r="D56" t="s">
        <v>130</v>
      </c>
      <c r="E56" t="s">
        <v>131</v>
      </c>
      <c r="F56" t="s">
        <v>132</v>
      </c>
      <c r="G56" t="str">
        <f>"201511041977"</f>
        <v>201511041977</v>
      </c>
      <c r="H56" t="s">
        <v>133</v>
      </c>
      <c r="I56">
        <v>0</v>
      </c>
      <c r="J56">
        <v>0</v>
      </c>
      <c r="K56">
        <v>0</v>
      </c>
      <c r="L56">
        <v>200</v>
      </c>
      <c r="M56">
        <v>30</v>
      </c>
      <c r="N56">
        <v>70</v>
      </c>
      <c r="O56">
        <v>30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84</v>
      </c>
      <c r="W56">
        <v>588</v>
      </c>
      <c r="X56">
        <v>0</v>
      </c>
      <c r="Z56">
        <v>0</v>
      </c>
      <c r="AA56">
        <v>0</v>
      </c>
      <c r="AB56">
        <v>0</v>
      </c>
      <c r="AC56">
        <v>0</v>
      </c>
      <c r="AD56" t="s">
        <v>134</v>
      </c>
    </row>
    <row r="57" spans="1:30" x14ac:dyDescent="0.25">
      <c r="H57" t="s">
        <v>57</v>
      </c>
    </row>
    <row r="58" spans="1:30" x14ac:dyDescent="0.25">
      <c r="A58">
        <v>26</v>
      </c>
      <c r="B58">
        <v>38</v>
      </c>
      <c r="C58" t="s">
        <v>135</v>
      </c>
      <c r="D58" t="s">
        <v>64</v>
      </c>
      <c r="E58" t="s">
        <v>136</v>
      </c>
      <c r="F58" t="s">
        <v>137</v>
      </c>
      <c r="G58" t="str">
        <f>"00105384"</f>
        <v>00105384</v>
      </c>
      <c r="H58" t="s">
        <v>138</v>
      </c>
      <c r="I58">
        <v>0</v>
      </c>
      <c r="J58">
        <v>0</v>
      </c>
      <c r="K58">
        <v>0</v>
      </c>
      <c r="L58">
        <v>200</v>
      </c>
      <c r="M58">
        <v>0</v>
      </c>
      <c r="N58">
        <v>70</v>
      </c>
      <c r="O58">
        <v>0</v>
      </c>
      <c r="P58">
        <v>0</v>
      </c>
      <c r="Q58">
        <v>30</v>
      </c>
      <c r="R58">
        <v>0</v>
      </c>
      <c r="S58">
        <v>0</v>
      </c>
      <c r="T58">
        <v>0</v>
      </c>
      <c r="U58">
        <v>0</v>
      </c>
      <c r="V58">
        <v>78</v>
      </c>
      <c r="W58">
        <v>546</v>
      </c>
      <c r="X58">
        <v>0</v>
      </c>
      <c r="Z58">
        <v>0</v>
      </c>
      <c r="AA58">
        <v>0</v>
      </c>
      <c r="AB58">
        <v>0</v>
      </c>
      <c r="AC58">
        <v>0</v>
      </c>
      <c r="AD58" t="s">
        <v>139</v>
      </c>
    </row>
    <row r="59" spans="1:30" x14ac:dyDescent="0.25">
      <c r="H59" t="s">
        <v>57</v>
      </c>
    </row>
    <row r="60" spans="1:30" x14ac:dyDescent="0.25">
      <c r="A60">
        <v>27</v>
      </c>
      <c r="B60">
        <v>4007</v>
      </c>
      <c r="C60" t="s">
        <v>140</v>
      </c>
      <c r="D60" t="s">
        <v>111</v>
      </c>
      <c r="E60" t="s">
        <v>15</v>
      </c>
      <c r="F60" t="s">
        <v>141</v>
      </c>
      <c r="G60" t="str">
        <f>"00238183"</f>
        <v>00238183</v>
      </c>
      <c r="H60" t="s">
        <v>78</v>
      </c>
      <c r="I60">
        <v>0</v>
      </c>
      <c r="J60">
        <v>0</v>
      </c>
      <c r="K60">
        <v>0</v>
      </c>
      <c r="L60">
        <v>200</v>
      </c>
      <c r="M60">
        <v>0</v>
      </c>
      <c r="N60">
        <v>70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84</v>
      </c>
      <c r="W60">
        <v>588</v>
      </c>
      <c r="X60">
        <v>0</v>
      </c>
      <c r="Z60">
        <v>0</v>
      </c>
      <c r="AA60">
        <v>0</v>
      </c>
      <c r="AB60">
        <v>0</v>
      </c>
      <c r="AC60">
        <v>0</v>
      </c>
      <c r="AD60" t="s">
        <v>142</v>
      </c>
    </row>
    <row r="61" spans="1:30" x14ac:dyDescent="0.25">
      <c r="H61" t="s">
        <v>57</v>
      </c>
    </row>
    <row r="62" spans="1:30" x14ac:dyDescent="0.25">
      <c r="A62">
        <v>28</v>
      </c>
      <c r="B62">
        <v>739</v>
      </c>
      <c r="C62" t="s">
        <v>143</v>
      </c>
      <c r="D62" t="s">
        <v>144</v>
      </c>
      <c r="E62" t="s">
        <v>102</v>
      </c>
      <c r="F62" t="s">
        <v>145</v>
      </c>
      <c r="G62" t="str">
        <f>"00299736"</f>
        <v>00299736</v>
      </c>
      <c r="H62" t="s">
        <v>146</v>
      </c>
      <c r="I62">
        <v>0</v>
      </c>
      <c r="J62">
        <v>0</v>
      </c>
      <c r="K62">
        <v>0</v>
      </c>
      <c r="L62">
        <v>200</v>
      </c>
      <c r="M62">
        <v>0</v>
      </c>
      <c r="N62">
        <v>70</v>
      </c>
      <c r="O62">
        <v>0</v>
      </c>
      <c r="P62">
        <v>50</v>
      </c>
      <c r="Q62">
        <v>0</v>
      </c>
      <c r="R62">
        <v>0</v>
      </c>
      <c r="S62">
        <v>0</v>
      </c>
      <c r="T62">
        <v>0</v>
      </c>
      <c r="U62">
        <v>0</v>
      </c>
      <c r="V62">
        <v>68</v>
      </c>
      <c r="W62">
        <v>476</v>
      </c>
      <c r="X62">
        <v>0</v>
      </c>
      <c r="Z62">
        <v>0</v>
      </c>
      <c r="AA62">
        <v>0</v>
      </c>
      <c r="AB62">
        <v>0</v>
      </c>
      <c r="AC62">
        <v>0</v>
      </c>
      <c r="AD62" t="s">
        <v>147</v>
      </c>
    </row>
    <row r="63" spans="1:30" x14ac:dyDescent="0.25">
      <c r="H63" t="s">
        <v>148</v>
      </c>
    </row>
    <row r="64" spans="1:30" x14ac:dyDescent="0.25">
      <c r="A64">
        <v>29</v>
      </c>
      <c r="B64">
        <v>1379</v>
      </c>
      <c r="C64" t="s">
        <v>149</v>
      </c>
      <c r="D64" t="s">
        <v>150</v>
      </c>
      <c r="E64" t="s">
        <v>151</v>
      </c>
      <c r="F64" t="s">
        <v>152</v>
      </c>
      <c r="G64" t="str">
        <f>"200712000428"</f>
        <v>200712000428</v>
      </c>
      <c r="H64" t="s">
        <v>153</v>
      </c>
      <c r="I64">
        <v>0</v>
      </c>
      <c r="J64">
        <v>0</v>
      </c>
      <c r="K64">
        <v>0</v>
      </c>
      <c r="L64">
        <v>200</v>
      </c>
      <c r="M64">
        <v>0</v>
      </c>
      <c r="N64">
        <v>30</v>
      </c>
      <c r="O64">
        <v>30</v>
      </c>
      <c r="P64">
        <v>30</v>
      </c>
      <c r="Q64">
        <v>0</v>
      </c>
      <c r="R64">
        <v>0</v>
      </c>
      <c r="S64">
        <v>0</v>
      </c>
      <c r="T64">
        <v>0</v>
      </c>
      <c r="U64">
        <v>0</v>
      </c>
      <c r="V64">
        <v>84</v>
      </c>
      <c r="W64">
        <v>588</v>
      </c>
      <c r="X64">
        <v>0</v>
      </c>
      <c r="Z64">
        <v>0</v>
      </c>
      <c r="AA64">
        <v>0</v>
      </c>
      <c r="AB64">
        <v>0</v>
      </c>
      <c r="AC64">
        <v>0</v>
      </c>
      <c r="AD64" t="s">
        <v>154</v>
      </c>
    </row>
    <row r="65" spans="1:30" x14ac:dyDescent="0.25">
      <c r="H65">
        <v>1003</v>
      </c>
    </row>
    <row r="66" spans="1:30" x14ac:dyDescent="0.25">
      <c r="A66">
        <v>30</v>
      </c>
      <c r="B66">
        <v>163</v>
      </c>
      <c r="C66" t="s">
        <v>155</v>
      </c>
      <c r="D66" t="s">
        <v>156</v>
      </c>
      <c r="E66" t="s">
        <v>157</v>
      </c>
      <c r="F66" t="s">
        <v>158</v>
      </c>
      <c r="G66" t="str">
        <f>"200801010174"</f>
        <v>200801010174</v>
      </c>
      <c r="H66" t="s">
        <v>159</v>
      </c>
      <c r="I66">
        <v>0</v>
      </c>
      <c r="J66">
        <v>0</v>
      </c>
      <c r="K66">
        <v>0</v>
      </c>
      <c r="L66">
        <v>200</v>
      </c>
      <c r="M66">
        <v>0</v>
      </c>
      <c r="N66">
        <v>70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84</v>
      </c>
      <c r="W66">
        <v>588</v>
      </c>
      <c r="X66">
        <v>0</v>
      </c>
      <c r="Z66">
        <v>0</v>
      </c>
      <c r="AA66">
        <v>0</v>
      </c>
      <c r="AB66">
        <v>0</v>
      </c>
      <c r="AC66">
        <v>0</v>
      </c>
      <c r="AD66" t="s">
        <v>160</v>
      </c>
    </row>
    <row r="67" spans="1:30" x14ac:dyDescent="0.25">
      <c r="H67" t="s">
        <v>57</v>
      </c>
    </row>
    <row r="68" spans="1:30" x14ac:dyDescent="0.25">
      <c r="A68">
        <v>31</v>
      </c>
      <c r="B68">
        <v>5195</v>
      </c>
      <c r="C68" t="s">
        <v>161</v>
      </c>
      <c r="D68" t="s">
        <v>162</v>
      </c>
      <c r="E68" t="s">
        <v>157</v>
      </c>
      <c r="F68" t="s">
        <v>163</v>
      </c>
      <c r="G68" t="str">
        <f>"00356727"</f>
        <v>00356727</v>
      </c>
      <c r="H68" t="s">
        <v>164</v>
      </c>
      <c r="I68">
        <v>0</v>
      </c>
      <c r="J68">
        <v>0</v>
      </c>
      <c r="K68">
        <v>0</v>
      </c>
      <c r="L68">
        <v>0</v>
      </c>
      <c r="M68">
        <v>0</v>
      </c>
      <c r="N68">
        <v>30</v>
      </c>
      <c r="O68">
        <v>30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60</v>
      </c>
      <c r="W68">
        <v>420</v>
      </c>
      <c r="X68">
        <v>0</v>
      </c>
      <c r="Z68">
        <v>0</v>
      </c>
      <c r="AA68">
        <v>0</v>
      </c>
      <c r="AB68">
        <v>24</v>
      </c>
      <c r="AC68">
        <v>408</v>
      </c>
      <c r="AD68" t="s">
        <v>165</v>
      </c>
    </row>
    <row r="69" spans="1:30" x14ac:dyDescent="0.25">
      <c r="H69" t="s">
        <v>57</v>
      </c>
    </row>
    <row r="70" spans="1:30" x14ac:dyDescent="0.25">
      <c r="A70">
        <v>32</v>
      </c>
      <c r="B70">
        <v>1762</v>
      </c>
      <c r="C70" t="s">
        <v>166</v>
      </c>
      <c r="D70" t="s">
        <v>167</v>
      </c>
      <c r="E70" t="s">
        <v>23</v>
      </c>
      <c r="F70" t="s">
        <v>168</v>
      </c>
      <c r="G70" t="str">
        <f>"00321242"</f>
        <v>00321242</v>
      </c>
      <c r="H70">
        <v>759</v>
      </c>
      <c r="I70">
        <v>0</v>
      </c>
      <c r="J70">
        <v>0</v>
      </c>
      <c r="K70">
        <v>0</v>
      </c>
      <c r="L70">
        <v>0</v>
      </c>
      <c r="M70">
        <v>100</v>
      </c>
      <c r="N70">
        <v>50</v>
      </c>
      <c r="O70">
        <v>30</v>
      </c>
      <c r="P70">
        <v>0</v>
      </c>
      <c r="Q70">
        <v>50</v>
      </c>
      <c r="R70">
        <v>0</v>
      </c>
      <c r="S70">
        <v>0</v>
      </c>
      <c r="T70">
        <v>0</v>
      </c>
      <c r="U70">
        <v>0</v>
      </c>
      <c r="V70">
        <v>84</v>
      </c>
      <c r="W70">
        <v>588</v>
      </c>
      <c r="X70">
        <v>0</v>
      </c>
      <c r="Z70">
        <v>0</v>
      </c>
      <c r="AA70">
        <v>0</v>
      </c>
      <c r="AB70">
        <v>0</v>
      </c>
      <c r="AC70">
        <v>0</v>
      </c>
      <c r="AD70">
        <v>1577</v>
      </c>
    </row>
    <row r="71" spans="1:30" x14ac:dyDescent="0.25">
      <c r="H71">
        <v>1003</v>
      </c>
    </row>
    <row r="72" spans="1:30" x14ac:dyDescent="0.25">
      <c r="A72">
        <v>33</v>
      </c>
      <c r="B72">
        <v>2321</v>
      </c>
      <c r="C72" t="s">
        <v>169</v>
      </c>
      <c r="D72" t="s">
        <v>170</v>
      </c>
      <c r="E72" t="s">
        <v>46</v>
      </c>
      <c r="F72" t="s">
        <v>171</v>
      </c>
      <c r="G72" t="str">
        <f>"00333470"</f>
        <v>00333470</v>
      </c>
      <c r="H72" t="s">
        <v>172</v>
      </c>
      <c r="I72">
        <v>0</v>
      </c>
      <c r="J72">
        <v>0</v>
      </c>
      <c r="K72">
        <v>0</v>
      </c>
      <c r="L72">
        <v>0</v>
      </c>
      <c r="M72">
        <v>0</v>
      </c>
      <c r="N72">
        <v>30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60</v>
      </c>
      <c r="W72">
        <v>420</v>
      </c>
      <c r="X72">
        <v>0</v>
      </c>
      <c r="Z72">
        <v>0</v>
      </c>
      <c r="AA72">
        <v>0</v>
      </c>
      <c r="AB72">
        <v>24</v>
      </c>
      <c r="AC72">
        <v>408</v>
      </c>
      <c r="AD72" t="s">
        <v>173</v>
      </c>
    </row>
    <row r="73" spans="1:30" x14ac:dyDescent="0.25">
      <c r="H73">
        <v>1003</v>
      </c>
    </row>
    <row r="74" spans="1:30" x14ac:dyDescent="0.25">
      <c r="A74">
        <v>34</v>
      </c>
      <c r="B74">
        <v>813</v>
      </c>
      <c r="C74" t="s">
        <v>174</v>
      </c>
      <c r="D74" t="s">
        <v>175</v>
      </c>
      <c r="E74" t="s">
        <v>176</v>
      </c>
      <c r="F74" t="s">
        <v>177</v>
      </c>
      <c r="G74" t="str">
        <f>"00110493"</f>
        <v>00110493</v>
      </c>
      <c r="H74" t="s">
        <v>178</v>
      </c>
      <c r="I74">
        <v>0</v>
      </c>
      <c r="J74">
        <v>0</v>
      </c>
      <c r="K74">
        <v>0</v>
      </c>
      <c r="L74">
        <v>200</v>
      </c>
      <c r="M74">
        <v>0</v>
      </c>
      <c r="N74">
        <v>70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84</v>
      </c>
      <c r="W74">
        <v>588</v>
      </c>
      <c r="X74">
        <v>0</v>
      </c>
      <c r="Z74">
        <v>1</v>
      </c>
      <c r="AA74">
        <v>0</v>
      </c>
      <c r="AB74">
        <v>0</v>
      </c>
      <c r="AC74">
        <v>0</v>
      </c>
      <c r="AD74" t="s">
        <v>179</v>
      </c>
    </row>
    <row r="75" spans="1:30" x14ac:dyDescent="0.25">
      <c r="H75">
        <v>1003</v>
      </c>
    </row>
    <row r="76" spans="1:30" x14ac:dyDescent="0.25">
      <c r="A76">
        <v>35</v>
      </c>
      <c r="B76">
        <v>5059</v>
      </c>
      <c r="C76" t="s">
        <v>180</v>
      </c>
      <c r="D76" t="s">
        <v>59</v>
      </c>
      <c r="E76" t="s">
        <v>102</v>
      </c>
      <c r="F76" t="s">
        <v>181</v>
      </c>
      <c r="G76" t="str">
        <f>"00337892"</f>
        <v>00337892</v>
      </c>
      <c r="H76" t="s">
        <v>182</v>
      </c>
      <c r="I76">
        <v>0</v>
      </c>
      <c r="J76">
        <v>0</v>
      </c>
      <c r="K76">
        <v>0</v>
      </c>
      <c r="L76">
        <v>260</v>
      </c>
      <c r="M76">
        <v>0</v>
      </c>
      <c r="N76">
        <v>70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36</v>
      </c>
      <c r="W76">
        <v>252</v>
      </c>
      <c r="X76">
        <v>0</v>
      </c>
      <c r="Z76">
        <v>0</v>
      </c>
      <c r="AA76">
        <v>0</v>
      </c>
      <c r="AB76">
        <v>17</v>
      </c>
      <c r="AC76">
        <v>289</v>
      </c>
      <c r="AD76" t="s">
        <v>183</v>
      </c>
    </row>
    <row r="77" spans="1:30" x14ac:dyDescent="0.25">
      <c r="H77" t="s">
        <v>57</v>
      </c>
    </row>
    <row r="78" spans="1:30" x14ac:dyDescent="0.25">
      <c r="A78">
        <v>36</v>
      </c>
      <c r="B78">
        <v>520</v>
      </c>
      <c r="C78" t="s">
        <v>184</v>
      </c>
      <c r="D78" t="s">
        <v>185</v>
      </c>
      <c r="E78" t="s">
        <v>186</v>
      </c>
      <c r="F78" t="s">
        <v>187</v>
      </c>
      <c r="G78" t="str">
        <f>"00255867"</f>
        <v>00255867</v>
      </c>
      <c r="H78" t="s">
        <v>73</v>
      </c>
      <c r="I78">
        <v>0</v>
      </c>
      <c r="J78">
        <v>0</v>
      </c>
      <c r="K78">
        <v>0</v>
      </c>
      <c r="L78">
        <v>200</v>
      </c>
      <c r="M78">
        <v>0</v>
      </c>
      <c r="N78">
        <v>30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84</v>
      </c>
      <c r="W78">
        <v>588</v>
      </c>
      <c r="X78">
        <v>0</v>
      </c>
      <c r="Z78">
        <v>0</v>
      </c>
      <c r="AA78">
        <v>0</v>
      </c>
      <c r="AB78">
        <v>0</v>
      </c>
      <c r="AC78">
        <v>0</v>
      </c>
      <c r="AD78" t="s">
        <v>188</v>
      </c>
    </row>
    <row r="79" spans="1:30" x14ac:dyDescent="0.25">
      <c r="H79">
        <v>1003</v>
      </c>
    </row>
    <row r="80" spans="1:30" x14ac:dyDescent="0.25">
      <c r="A80">
        <v>37</v>
      </c>
      <c r="B80">
        <v>837</v>
      </c>
      <c r="C80" t="s">
        <v>189</v>
      </c>
      <c r="D80" t="s">
        <v>190</v>
      </c>
      <c r="E80" t="s">
        <v>176</v>
      </c>
      <c r="F80" t="s">
        <v>191</v>
      </c>
      <c r="G80" t="str">
        <f>"200810000634"</f>
        <v>200810000634</v>
      </c>
      <c r="H80" t="s">
        <v>192</v>
      </c>
      <c r="I80">
        <v>0</v>
      </c>
      <c r="J80">
        <v>0</v>
      </c>
      <c r="K80">
        <v>0</v>
      </c>
      <c r="L80">
        <v>200</v>
      </c>
      <c r="M80">
        <v>0</v>
      </c>
      <c r="N80">
        <v>30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84</v>
      </c>
      <c r="W80">
        <v>588</v>
      </c>
      <c r="X80">
        <v>0</v>
      </c>
      <c r="Z80">
        <v>0</v>
      </c>
      <c r="AA80">
        <v>0</v>
      </c>
      <c r="AB80">
        <v>0</v>
      </c>
      <c r="AC80">
        <v>0</v>
      </c>
      <c r="AD80" t="s">
        <v>193</v>
      </c>
    </row>
    <row r="81" spans="1:30" x14ac:dyDescent="0.25">
      <c r="H81">
        <v>1003</v>
      </c>
    </row>
    <row r="82" spans="1:30" x14ac:dyDescent="0.25">
      <c r="A82">
        <v>38</v>
      </c>
      <c r="B82">
        <v>4989</v>
      </c>
      <c r="C82" t="s">
        <v>194</v>
      </c>
      <c r="D82" t="s">
        <v>71</v>
      </c>
      <c r="E82" t="s">
        <v>102</v>
      </c>
      <c r="F82" t="s">
        <v>195</v>
      </c>
      <c r="G82" t="str">
        <f>"201412001126"</f>
        <v>201412001126</v>
      </c>
      <c r="H82" t="s">
        <v>196</v>
      </c>
      <c r="I82">
        <v>0</v>
      </c>
      <c r="J82">
        <v>0</v>
      </c>
      <c r="K82">
        <v>0</v>
      </c>
      <c r="L82">
        <v>200</v>
      </c>
      <c r="M82">
        <v>0</v>
      </c>
      <c r="N82">
        <v>70</v>
      </c>
      <c r="O82">
        <v>0</v>
      </c>
      <c r="P82">
        <v>30</v>
      </c>
      <c r="Q82">
        <v>0</v>
      </c>
      <c r="R82">
        <v>0</v>
      </c>
      <c r="S82">
        <v>0</v>
      </c>
      <c r="T82">
        <v>0</v>
      </c>
      <c r="U82">
        <v>0</v>
      </c>
      <c r="V82">
        <v>64</v>
      </c>
      <c r="W82">
        <v>448</v>
      </c>
      <c r="X82">
        <v>0</v>
      </c>
      <c r="Z82">
        <v>0</v>
      </c>
      <c r="AA82">
        <v>0</v>
      </c>
      <c r="AB82">
        <v>0</v>
      </c>
      <c r="AC82">
        <v>0</v>
      </c>
      <c r="AD82" t="s">
        <v>197</v>
      </c>
    </row>
    <row r="83" spans="1:30" x14ac:dyDescent="0.25">
      <c r="H83" t="s">
        <v>57</v>
      </c>
    </row>
    <row r="84" spans="1:30" x14ac:dyDescent="0.25">
      <c r="A84">
        <v>39</v>
      </c>
      <c r="B84">
        <v>1128</v>
      </c>
      <c r="C84" t="s">
        <v>198</v>
      </c>
      <c r="D84" t="s">
        <v>199</v>
      </c>
      <c r="E84" t="s">
        <v>64</v>
      </c>
      <c r="F84" t="s">
        <v>200</v>
      </c>
      <c r="G84" t="str">
        <f>"200802001273"</f>
        <v>200802001273</v>
      </c>
      <c r="H84" t="s">
        <v>201</v>
      </c>
      <c r="I84">
        <v>0</v>
      </c>
      <c r="J84">
        <v>0</v>
      </c>
      <c r="K84">
        <v>0</v>
      </c>
      <c r="L84">
        <v>200</v>
      </c>
      <c r="M84">
        <v>0</v>
      </c>
      <c r="N84">
        <v>30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84</v>
      </c>
      <c r="W84">
        <v>588</v>
      </c>
      <c r="X84">
        <v>0</v>
      </c>
      <c r="Z84">
        <v>0</v>
      </c>
      <c r="AA84">
        <v>0</v>
      </c>
      <c r="AB84">
        <v>0</v>
      </c>
      <c r="AC84">
        <v>0</v>
      </c>
      <c r="AD84" t="s">
        <v>202</v>
      </c>
    </row>
    <row r="85" spans="1:30" x14ac:dyDescent="0.25">
      <c r="H85">
        <v>1003</v>
      </c>
    </row>
    <row r="86" spans="1:30" x14ac:dyDescent="0.25">
      <c r="A86">
        <v>40</v>
      </c>
      <c r="B86">
        <v>5311</v>
      </c>
      <c r="C86" t="s">
        <v>203</v>
      </c>
      <c r="D86" t="s">
        <v>46</v>
      </c>
      <c r="E86" t="s">
        <v>157</v>
      </c>
      <c r="F86" t="s">
        <v>204</v>
      </c>
      <c r="G86" t="str">
        <f>"00369146"</f>
        <v>00369146</v>
      </c>
      <c r="H86" t="s">
        <v>205</v>
      </c>
      <c r="I86">
        <v>0</v>
      </c>
      <c r="J86">
        <v>0</v>
      </c>
      <c r="K86">
        <v>0</v>
      </c>
      <c r="L86">
        <v>200</v>
      </c>
      <c r="M86">
        <v>0</v>
      </c>
      <c r="N86">
        <v>50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84</v>
      </c>
      <c r="W86">
        <v>588</v>
      </c>
      <c r="X86">
        <v>0</v>
      </c>
      <c r="Z86">
        <v>0</v>
      </c>
      <c r="AA86">
        <v>0</v>
      </c>
      <c r="AB86">
        <v>0</v>
      </c>
      <c r="AC86">
        <v>0</v>
      </c>
      <c r="AD86" t="s">
        <v>206</v>
      </c>
    </row>
    <row r="87" spans="1:30" x14ac:dyDescent="0.25">
      <c r="H87">
        <v>1003</v>
      </c>
    </row>
    <row r="88" spans="1:30" x14ac:dyDescent="0.25">
      <c r="A88">
        <v>41</v>
      </c>
      <c r="B88">
        <v>3955</v>
      </c>
      <c r="C88" t="s">
        <v>207</v>
      </c>
      <c r="D88" t="s">
        <v>175</v>
      </c>
      <c r="E88" t="s">
        <v>15</v>
      </c>
      <c r="F88" t="s">
        <v>208</v>
      </c>
      <c r="G88" t="str">
        <f>"201412004773"</f>
        <v>201412004773</v>
      </c>
      <c r="H88" t="s">
        <v>209</v>
      </c>
      <c r="I88">
        <v>0</v>
      </c>
      <c r="J88">
        <v>0</v>
      </c>
      <c r="K88">
        <v>0</v>
      </c>
      <c r="L88">
        <v>200</v>
      </c>
      <c r="M88">
        <v>30</v>
      </c>
      <c r="N88">
        <v>70</v>
      </c>
      <c r="O88">
        <v>30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54</v>
      </c>
      <c r="W88">
        <v>378</v>
      </c>
      <c r="X88">
        <v>0</v>
      </c>
      <c r="Z88">
        <v>0</v>
      </c>
      <c r="AA88">
        <v>0</v>
      </c>
      <c r="AB88">
        <v>0</v>
      </c>
      <c r="AC88">
        <v>0</v>
      </c>
      <c r="AD88" t="s">
        <v>210</v>
      </c>
    </row>
    <row r="89" spans="1:30" x14ac:dyDescent="0.25">
      <c r="H89">
        <v>1003</v>
      </c>
    </row>
    <row r="90" spans="1:30" x14ac:dyDescent="0.25">
      <c r="A90">
        <v>42</v>
      </c>
      <c r="B90">
        <v>1482</v>
      </c>
      <c r="C90" t="s">
        <v>211</v>
      </c>
      <c r="D90" t="s">
        <v>212</v>
      </c>
      <c r="E90" t="s">
        <v>213</v>
      </c>
      <c r="F90" t="s">
        <v>214</v>
      </c>
      <c r="G90" t="str">
        <f>"00259882"</f>
        <v>00259882</v>
      </c>
      <c r="H90" t="s">
        <v>215</v>
      </c>
      <c r="I90">
        <v>0</v>
      </c>
      <c r="J90">
        <v>0</v>
      </c>
      <c r="K90">
        <v>0</v>
      </c>
      <c r="L90">
        <v>0</v>
      </c>
      <c r="M90">
        <v>100</v>
      </c>
      <c r="N90">
        <v>70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84</v>
      </c>
      <c r="W90">
        <v>588</v>
      </c>
      <c r="X90">
        <v>0</v>
      </c>
      <c r="Z90">
        <v>0</v>
      </c>
      <c r="AA90">
        <v>0</v>
      </c>
      <c r="AB90">
        <v>0</v>
      </c>
      <c r="AC90">
        <v>0</v>
      </c>
      <c r="AD90" t="s">
        <v>216</v>
      </c>
    </row>
    <row r="91" spans="1:30" x14ac:dyDescent="0.25">
      <c r="H91">
        <v>1003</v>
      </c>
    </row>
    <row r="92" spans="1:30" x14ac:dyDescent="0.25">
      <c r="A92">
        <v>43</v>
      </c>
      <c r="B92">
        <v>68</v>
      </c>
      <c r="C92" t="s">
        <v>217</v>
      </c>
      <c r="D92" t="s">
        <v>49</v>
      </c>
      <c r="E92" t="s">
        <v>102</v>
      </c>
      <c r="F92" t="s">
        <v>218</v>
      </c>
      <c r="G92" t="str">
        <f>"00271917"</f>
        <v>00271917</v>
      </c>
      <c r="H92" t="s">
        <v>219</v>
      </c>
      <c r="I92">
        <v>0</v>
      </c>
      <c r="J92">
        <v>0</v>
      </c>
      <c r="K92">
        <v>0</v>
      </c>
      <c r="L92">
        <v>0</v>
      </c>
      <c r="M92">
        <v>100</v>
      </c>
      <c r="N92">
        <v>70</v>
      </c>
      <c r="O92">
        <v>70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84</v>
      </c>
      <c r="W92">
        <v>588</v>
      </c>
      <c r="X92">
        <v>0</v>
      </c>
      <c r="Z92">
        <v>0</v>
      </c>
      <c r="AA92">
        <v>0</v>
      </c>
      <c r="AB92">
        <v>0</v>
      </c>
      <c r="AC92">
        <v>0</v>
      </c>
      <c r="AD92" t="s">
        <v>220</v>
      </c>
    </row>
    <row r="93" spans="1:30" x14ac:dyDescent="0.25">
      <c r="H93">
        <v>1003</v>
      </c>
    </row>
    <row r="94" spans="1:30" x14ac:dyDescent="0.25">
      <c r="A94">
        <v>44</v>
      </c>
      <c r="B94">
        <v>1826</v>
      </c>
      <c r="C94" t="s">
        <v>221</v>
      </c>
      <c r="D94" t="s">
        <v>222</v>
      </c>
      <c r="E94" t="s">
        <v>102</v>
      </c>
      <c r="F94" t="s">
        <v>223</v>
      </c>
      <c r="G94" t="str">
        <f>"00252271"</f>
        <v>00252271</v>
      </c>
      <c r="H94">
        <v>649</v>
      </c>
      <c r="I94">
        <v>0</v>
      </c>
      <c r="J94">
        <v>0</v>
      </c>
      <c r="K94">
        <v>0</v>
      </c>
      <c r="L94">
        <v>200</v>
      </c>
      <c r="M94">
        <v>0</v>
      </c>
      <c r="N94">
        <v>30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84</v>
      </c>
      <c r="W94">
        <v>588</v>
      </c>
      <c r="X94">
        <v>0</v>
      </c>
      <c r="Z94">
        <v>0</v>
      </c>
      <c r="AA94">
        <v>0</v>
      </c>
      <c r="AB94">
        <v>0</v>
      </c>
      <c r="AC94">
        <v>0</v>
      </c>
      <c r="AD94">
        <v>1467</v>
      </c>
    </row>
    <row r="95" spans="1:30" x14ac:dyDescent="0.25">
      <c r="H95">
        <v>1003</v>
      </c>
    </row>
    <row r="96" spans="1:30" x14ac:dyDescent="0.25">
      <c r="A96">
        <v>45</v>
      </c>
      <c r="B96">
        <v>4449</v>
      </c>
      <c r="C96" t="s">
        <v>224</v>
      </c>
      <c r="D96" t="s">
        <v>71</v>
      </c>
      <c r="E96" t="s">
        <v>46</v>
      </c>
      <c r="F96" t="s">
        <v>225</v>
      </c>
      <c r="G96" t="str">
        <f>"00181484"</f>
        <v>00181484</v>
      </c>
      <c r="H96" t="s">
        <v>226</v>
      </c>
      <c r="I96">
        <v>0</v>
      </c>
      <c r="J96">
        <v>0</v>
      </c>
      <c r="K96">
        <v>0</v>
      </c>
      <c r="L96">
        <v>0</v>
      </c>
      <c r="M96">
        <v>0</v>
      </c>
      <c r="N96">
        <v>70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70</v>
      </c>
      <c r="W96">
        <v>490</v>
      </c>
      <c r="X96">
        <v>0</v>
      </c>
      <c r="Z96">
        <v>0</v>
      </c>
      <c r="AA96">
        <v>0</v>
      </c>
      <c r="AB96">
        <v>8</v>
      </c>
      <c r="AC96">
        <v>136</v>
      </c>
      <c r="AD96" t="s">
        <v>227</v>
      </c>
    </row>
    <row r="97" spans="1:30" x14ac:dyDescent="0.25">
      <c r="H97" t="s">
        <v>57</v>
      </c>
    </row>
    <row r="98" spans="1:30" x14ac:dyDescent="0.25">
      <c r="A98">
        <v>46</v>
      </c>
      <c r="B98">
        <v>1713</v>
      </c>
      <c r="C98" t="s">
        <v>228</v>
      </c>
      <c r="D98" t="s">
        <v>23</v>
      </c>
      <c r="E98" t="s">
        <v>102</v>
      </c>
      <c r="F98" t="s">
        <v>229</v>
      </c>
      <c r="G98" t="str">
        <f>"00274105"</f>
        <v>00274105</v>
      </c>
      <c r="H98" t="s">
        <v>230</v>
      </c>
      <c r="I98">
        <v>0</v>
      </c>
      <c r="J98">
        <v>0</v>
      </c>
      <c r="K98">
        <v>0</v>
      </c>
      <c r="L98">
        <v>0</v>
      </c>
      <c r="M98">
        <v>0</v>
      </c>
      <c r="N98">
        <v>30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69</v>
      </c>
      <c r="W98">
        <v>483</v>
      </c>
      <c r="X98">
        <v>0</v>
      </c>
      <c r="Z98">
        <v>1</v>
      </c>
      <c r="AA98">
        <v>0</v>
      </c>
      <c r="AB98">
        <v>15</v>
      </c>
      <c r="AC98">
        <v>255</v>
      </c>
      <c r="AD98" t="s">
        <v>231</v>
      </c>
    </row>
    <row r="99" spans="1:30" x14ac:dyDescent="0.25">
      <c r="H99">
        <v>1003</v>
      </c>
    </row>
    <row r="100" spans="1:30" x14ac:dyDescent="0.25">
      <c r="A100">
        <v>47</v>
      </c>
      <c r="B100">
        <v>1137</v>
      </c>
      <c r="C100" t="s">
        <v>232</v>
      </c>
      <c r="D100" t="s">
        <v>233</v>
      </c>
      <c r="E100" t="s">
        <v>234</v>
      </c>
      <c r="F100" t="s">
        <v>235</v>
      </c>
      <c r="G100" t="str">
        <f>"00301133"</f>
        <v>00301133</v>
      </c>
      <c r="H100" t="s">
        <v>236</v>
      </c>
      <c r="I100">
        <v>0</v>
      </c>
      <c r="J100">
        <v>0</v>
      </c>
      <c r="K100">
        <v>0</v>
      </c>
      <c r="L100">
        <v>200</v>
      </c>
      <c r="M100">
        <v>0</v>
      </c>
      <c r="N100">
        <v>30</v>
      </c>
      <c r="O100">
        <v>0</v>
      </c>
      <c r="P100">
        <v>30</v>
      </c>
      <c r="Q100">
        <v>0</v>
      </c>
      <c r="R100">
        <v>0</v>
      </c>
      <c r="S100">
        <v>0</v>
      </c>
      <c r="T100">
        <v>50</v>
      </c>
      <c r="U100">
        <v>0</v>
      </c>
      <c r="V100">
        <v>66</v>
      </c>
      <c r="W100">
        <v>462</v>
      </c>
      <c r="X100">
        <v>0</v>
      </c>
      <c r="Z100">
        <v>0</v>
      </c>
      <c r="AA100">
        <v>0</v>
      </c>
      <c r="AB100">
        <v>0</v>
      </c>
      <c r="AC100">
        <v>0</v>
      </c>
      <c r="AD100" t="s">
        <v>237</v>
      </c>
    </row>
    <row r="101" spans="1:30" x14ac:dyDescent="0.25">
      <c r="H101" t="s">
        <v>57</v>
      </c>
    </row>
    <row r="102" spans="1:30" x14ac:dyDescent="0.25">
      <c r="A102">
        <v>48</v>
      </c>
      <c r="B102">
        <v>3544</v>
      </c>
      <c r="C102" t="s">
        <v>238</v>
      </c>
      <c r="D102" t="s">
        <v>162</v>
      </c>
      <c r="E102" t="s">
        <v>23</v>
      </c>
      <c r="F102" t="s">
        <v>239</v>
      </c>
      <c r="G102" t="str">
        <f>"200712001886"</f>
        <v>200712001886</v>
      </c>
      <c r="H102">
        <v>704</v>
      </c>
      <c r="I102">
        <v>0</v>
      </c>
      <c r="J102">
        <v>0</v>
      </c>
      <c r="K102">
        <v>0</v>
      </c>
      <c r="L102">
        <v>0</v>
      </c>
      <c r="M102">
        <v>100</v>
      </c>
      <c r="N102">
        <v>70</v>
      </c>
      <c r="O102">
        <v>0</v>
      </c>
      <c r="P102">
        <v>0</v>
      </c>
      <c r="Q102">
        <v>30</v>
      </c>
      <c r="R102">
        <v>0</v>
      </c>
      <c r="S102">
        <v>0</v>
      </c>
      <c r="T102">
        <v>0</v>
      </c>
      <c r="U102">
        <v>0</v>
      </c>
      <c r="V102">
        <v>69</v>
      </c>
      <c r="W102">
        <v>483</v>
      </c>
      <c r="X102">
        <v>0</v>
      </c>
      <c r="Z102">
        <v>0</v>
      </c>
      <c r="AA102">
        <v>0</v>
      </c>
      <c r="AB102">
        <v>0</v>
      </c>
      <c r="AC102">
        <v>0</v>
      </c>
      <c r="AD102">
        <v>1387</v>
      </c>
    </row>
    <row r="103" spans="1:30" x14ac:dyDescent="0.25">
      <c r="H103">
        <v>1003</v>
      </c>
    </row>
    <row r="104" spans="1:30" x14ac:dyDescent="0.25">
      <c r="A104">
        <v>49</v>
      </c>
      <c r="B104">
        <v>4038</v>
      </c>
      <c r="C104" t="s">
        <v>240</v>
      </c>
      <c r="D104" t="s">
        <v>241</v>
      </c>
      <c r="E104" t="s">
        <v>242</v>
      </c>
      <c r="F104" t="s">
        <v>243</v>
      </c>
      <c r="G104" t="str">
        <f>"00363094"</f>
        <v>00363094</v>
      </c>
      <c r="H104" t="s">
        <v>244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70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25</v>
      </c>
      <c r="W104">
        <v>175</v>
      </c>
      <c r="X104">
        <v>0</v>
      </c>
      <c r="Z104">
        <v>0</v>
      </c>
      <c r="AA104">
        <v>0</v>
      </c>
      <c r="AB104">
        <v>24</v>
      </c>
      <c r="AC104">
        <v>408</v>
      </c>
      <c r="AD104" t="s">
        <v>245</v>
      </c>
    </row>
    <row r="105" spans="1:30" x14ac:dyDescent="0.25">
      <c r="H105" t="s">
        <v>57</v>
      </c>
    </row>
    <row r="106" spans="1:30" x14ac:dyDescent="0.25">
      <c r="A106">
        <v>50</v>
      </c>
      <c r="B106">
        <v>44</v>
      </c>
      <c r="C106" t="s">
        <v>246</v>
      </c>
      <c r="D106" t="s">
        <v>23</v>
      </c>
      <c r="E106" t="s">
        <v>64</v>
      </c>
      <c r="F106" t="s">
        <v>247</v>
      </c>
      <c r="G106" t="str">
        <f>"201507001635"</f>
        <v>201507001635</v>
      </c>
      <c r="H106" t="s">
        <v>248</v>
      </c>
      <c r="I106">
        <v>150</v>
      </c>
      <c r="J106">
        <v>0</v>
      </c>
      <c r="K106">
        <v>0</v>
      </c>
      <c r="L106">
        <v>0</v>
      </c>
      <c r="M106">
        <v>0</v>
      </c>
      <c r="N106">
        <v>30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58</v>
      </c>
      <c r="W106">
        <v>406</v>
      </c>
      <c r="X106">
        <v>0</v>
      </c>
      <c r="Z106">
        <v>0</v>
      </c>
      <c r="AA106">
        <v>0</v>
      </c>
      <c r="AB106">
        <v>0</v>
      </c>
      <c r="AC106">
        <v>0</v>
      </c>
      <c r="AD106" t="s">
        <v>249</v>
      </c>
    </row>
    <row r="107" spans="1:30" x14ac:dyDescent="0.25">
      <c r="H107" t="s">
        <v>148</v>
      </c>
    </row>
    <row r="108" spans="1:30" x14ac:dyDescent="0.25">
      <c r="A108">
        <v>51</v>
      </c>
      <c r="B108">
        <v>3345</v>
      </c>
      <c r="C108" t="s">
        <v>250</v>
      </c>
      <c r="D108" t="s">
        <v>36</v>
      </c>
      <c r="E108" t="s">
        <v>23</v>
      </c>
      <c r="F108" t="s">
        <v>251</v>
      </c>
      <c r="G108" t="str">
        <f>"00361366"</f>
        <v>00361366</v>
      </c>
      <c r="H108" t="s">
        <v>252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70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84</v>
      </c>
      <c r="W108">
        <v>588</v>
      </c>
      <c r="X108">
        <v>0</v>
      </c>
      <c r="Z108">
        <v>0</v>
      </c>
      <c r="AA108">
        <v>0</v>
      </c>
      <c r="AB108">
        <v>0</v>
      </c>
      <c r="AC108">
        <v>0</v>
      </c>
      <c r="AD108" t="s">
        <v>253</v>
      </c>
    </row>
    <row r="109" spans="1:30" x14ac:dyDescent="0.25">
      <c r="H109">
        <v>1003</v>
      </c>
    </row>
    <row r="110" spans="1:30" x14ac:dyDescent="0.25">
      <c r="A110">
        <v>52</v>
      </c>
      <c r="B110">
        <v>4839</v>
      </c>
      <c r="C110" t="s">
        <v>254</v>
      </c>
      <c r="D110" t="s">
        <v>255</v>
      </c>
      <c r="E110" t="s">
        <v>256</v>
      </c>
      <c r="F110" t="s">
        <v>257</v>
      </c>
      <c r="G110" t="str">
        <f>"00352839"</f>
        <v>00352839</v>
      </c>
      <c r="H110" t="s">
        <v>258</v>
      </c>
      <c r="I110">
        <v>0</v>
      </c>
      <c r="J110">
        <v>0</v>
      </c>
      <c r="K110">
        <v>0</v>
      </c>
      <c r="L110">
        <v>200</v>
      </c>
      <c r="M110">
        <v>0</v>
      </c>
      <c r="N110">
        <v>30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44</v>
      </c>
      <c r="W110">
        <v>308</v>
      </c>
      <c r="X110">
        <v>0</v>
      </c>
      <c r="Z110">
        <v>0</v>
      </c>
      <c r="AA110">
        <v>0</v>
      </c>
      <c r="AB110">
        <v>0</v>
      </c>
      <c r="AC110">
        <v>0</v>
      </c>
      <c r="AD110" t="s">
        <v>259</v>
      </c>
    </row>
    <row r="111" spans="1:30" x14ac:dyDescent="0.25">
      <c r="H111">
        <v>1003</v>
      </c>
    </row>
    <row r="112" spans="1:30" x14ac:dyDescent="0.25">
      <c r="A112">
        <v>53</v>
      </c>
      <c r="B112">
        <v>4302</v>
      </c>
      <c r="C112" t="s">
        <v>260</v>
      </c>
      <c r="D112" t="s">
        <v>45</v>
      </c>
      <c r="E112" t="s">
        <v>261</v>
      </c>
      <c r="F112" t="s">
        <v>262</v>
      </c>
      <c r="G112" t="str">
        <f>"00355474"</f>
        <v>00355474</v>
      </c>
      <c r="H112" t="s">
        <v>263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30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66</v>
      </c>
      <c r="W112">
        <v>462</v>
      </c>
      <c r="X112">
        <v>0</v>
      </c>
      <c r="Z112">
        <v>0</v>
      </c>
      <c r="AA112">
        <v>0</v>
      </c>
      <c r="AB112">
        <v>8</v>
      </c>
      <c r="AC112">
        <v>136</v>
      </c>
      <c r="AD112" t="s">
        <v>264</v>
      </c>
    </row>
    <row r="113" spans="1:30" x14ac:dyDescent="0.25">
      <c r="H113">
        <v>1003</v>
      </c>
    </row>
    <row r="114" spans="1:30" x14ac:dyDescent="0.25">
      <c r="A114">
        <v>54</v>
      </c>
      <c r="B114">
        <v>4751</v>
      </c>
      <c r="C114" t="s">
        <v>265</v>
      </c>
      <c r="D114" t="s">
        <v>36</v>
      </c>
      <c r="E114" t="s">
        <v>266</v>
      </c>
      <c r="F114" t="s">
        <v>267</v>
      </c>
      <c r="G114" t="str">
        <f>"00262102"</f>
        <v>00262102</v>
      </c>
      <c r="H114" t="s">
        <v>159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30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84</v>
      </c>
      <c r="W114">
        <v>588</v>
      </c>
      <c r="X114">
        <v>0</v>
      </c>
      <c r="Z114">
        <v>0</v>
      </c>
      <c r="AA114">
        <v>0</v>
      </c>
      <c r="AB114">
        <v>0</v>
      </c>
      <c r="AC114">
        <v>0</v>
      </c>
      <c r="AD114" t="s">
        <v>268</v>
      </c>
    </row>
    <row r="115" spans="1:30" x14ac:dyDescent="0.25">
      <c r="H115">
        <v>1003</v>
      </c>
    </row>
    <row r="116" spans="1:30" x14ac:dyDescent="0.25">
      <c r="A116">
        <v>55</v>
      </c>
      <c r="B116">
        <v>3911</v>
      </c>
      <c r="C116" t="s">
        <v>269</v>
      </c>
      <c r="D116" t="s">
        <v>68</v>
      </c>
      <c r="E116" t="s">
        <v>102</v>
      </c>
      <c r="F116" t="s">
        <v>270</v>
      </c>
      <c r="G116" t="str">
        <f>"00302788"</f>
        <v>00302788</v>
      </c>
      <c r="H116" t="s">
        <v>271</v>
      </c>
      <c r="I116">
        <v>0</v>
      </c>
      <c r="J116">
        <v>0</v>
      </c>
      <c r="K116">
        <v>0</v>
      </c>
      <c r="L116">
        <v>0</v>
      </c>
      <c r="M116">
        <v>100</v>
      </c>
      <c r="N116">
        <v>70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11</v>
      </c>
      <c r="W116">
        <v>77</v>
      </c>
      <c r="X116">
        <v>0</v>
      </c>
      <c r="Z116">
        <v>0</v>
      </c>
      <c r="AA116">
        <v>0</v>
      </c>
      <c r="AB116">
        <v>24</v>
      </c>
      <c r="AC116">
        <v>408</v>
      </c>
      <c r="AD116" t="s">
        <v>272</v>
      </c>
    </row>
    <row r="117" spans="1:30" x14ac:dyDescent="0.25">
      <c r="H117">
        <v>1003</v>
      </c>
    </row>
    <row r="118" spans="1:30" x14ac:dyDescent="0.25">
      <c r="A118">
        <v>56</v>
      </c>
      <c r="B118">
        <v>4690</v>
      </c>
      <c r="C118" t="s">
        <v>273</v>
      </c>
      <c r="D118" t="s">
        <v>274</v>
      </c>
      <c r="E118" t="s">
        <v>15</v>
      </c>
      <c r="F118" t="s">
        <v>275</v>
      </c>
      <c r="G118" t="str">
        <f>"201412005697"</f>
        <v>201412005697</v>
      </c>
      <c r="H118">
        <v>803</v>
      </c>
      <c r="I118">
        <v>0</v>
      </c>
      <c r="J118">
        <v>0</v>
      </c>
      <c r="K118">
        <v>0</v>
      </c>
      <c r="L118">
        <v>200</v>
      </c>
      <c r="M118">
        <v>0</v>
      </c>
      <c r="N118">
        <v>70</v>
      </c>
      <c r="O118">
        <v>30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33</v>
      </c>
      <c r="W118">
        <v>231</v>
      </c>
      <c r="X118">
        <v>0</v>
      </c>
      <c r="Z118">
        <v>0</v>
      </c>
      <c r="AA118">
        <v>0</v>
      </c>
      <c r="AB118">
        <v>0</v>
      </c>
      <c r="AC118">
        <v>0</v>
      </c>
      <c r="AD118">
        <v>1334</v>
      </c>
    </row>
    <row r="119" spans="1:30" x14ac:dyDescent="0.25">
      <c r="H119" t="s">
        <v>276</v>
      </c>
    </row>
    <row r="120" spans="1:30" x14ac:dyDescent="0.25">
      <c r="A120">
        <v>57</v>
      </c>
      <c r="B120">
        <v>995</v>
      </c>
      <c r="C120" t="s">
        <v>277</v>
      </c>
      <c r="D120" t="s">
        <v>278</v>
      </c>
      <c r="E120" t="s">
        <v>15</v>
      </c>
      <c r="F120" t="s">
        <v>279</v>
      </c>
      <c r="G120" t="str">
        <f>"00249285"</f>
        <v>00249285</v>
      </c>
      <c r="H120" t="s">
        <v>280</v>
      </c>
      <c r="I120">
        <v>0</v>
      </c>
      <c r="J120">
        <v>400</v>
      </c>
      <c r="K120">
        <v>0</v>
      </c>
      <c r="L120">
        <v>0</v>
      </c>
      <c r="M120">
        <v>100</v>
      </c>
      <c r="N120">
        <v>70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Z120">
        <v>0</v>
      </c>
      <c r="AA120">
        <v>0</v>
      </c>
      <c r="AB120">
        <v>0</v>
      </c>
      <c r="AC120">
        <v>0</v>
      </c>
      <c r="AD120" t="s">
        <v>281</v>
      </c>
    </row>
    <row r="121" spans="1:30" x14ac:dyDescent="0.25">
      <c r="H121" t="s">
        <v>57</v>
      </c>
    </row>
    <row r="122" spans="1:30" x14ac:dyDescent="0.25">
      <c r="A122">
        <v>58</v>
      </c>
      <c r="B122">
        <v>2415</v>
      </c>
      <c r="C122" t="s">
        <v>282</v>
      </c>
      <c r="D122" t="s">
        <v>283</v>
      </c>
      <c r="E122" t="s">
        <v>23</v>
      </c>
      <c r="F122" t="s">
        <v>284</v>
      </c>
      <c r="G122" t="str">
        <f>"200712004981"</f>
        <v>200712004981</v>
      </c>
      <c r="H122" t="s">
        <v>285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50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84</v>
      </c>
      <c r="W122">
        <v>588</v>
      </c>
      <c r="X122">
        <v>0</v>
      </c>
      <c r="Z122">
        <v>0</v>
      </c>
      <c r="AA122">
        <v>0</v>
      </c>
      <c r="AB122">
        <v>0</v>
      </c>
      <c r="AC122">
        <v>0</v>
      </c>
      <c r="AD122" t="s">
        <v>286</v>
      </c>
    </row>
    <row r="123" spans="1:30" x14ac:dyDescent="0.25">
      <c r="H123">
        <v>1003</v>
      </c>
    </row>
    <row r="124" spans="1:30" x14ac:dyDescent="0.25">
      <c r="A124">
        <v>59</v>
      </c>
      <c r="B124">
        <v>1548</v>
      </c>
      <c r="C124" t="s">
        <v>287</v>
      </c>
      <c r="D124" t="s">
        <v>23</v>
      </c>
      <c r="E124" t="s">
        <v>53</v>
      </c>
      <c r="F124" t="s">
        <v>288</v>
      </c>
      <c r="G124" t="str">
        <f>"00318220"</f>
        <v>00318220</v>
      </c>
      <c r="H124" t="s">
        <v>271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30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84</v>
      </c>
      <c r="W124">
        <v>588</v>
      </c>
      <c r="X124">
        <v>0</v>
      </c>
      <c r="Z124">
        <v>0</v>
      </c>
      <c r="AA124">
        <v>0</v>
      </c>
      <c r="AB124">
        <v>0</v>
      </c>
      <c r="AC124">
        <v>0</v>
      </c>
      <c r="AD124" t="s">
        <v>289</v>
      </c>
    </row>
    <row r="125" spans="1:30" x14ac:dyDescent="0.25">
      <c r="H125">
        <v>1003</v>
      </c>
    </row>
    <row r="126" spans="1:30" x14ac:dyDescent="0.25">
      <c r="A126">
        <v>60</v>
      </c>
      <c r="B126">
        <v>1808</v>
      </c>
      <c r="C126" t="s">
        <v>290</v>
      </c>
      <c r="D126" t="s">
        <v>291</v>
      </c>
      <c r="E126" t="s">
        <v>156</v>
      </c>
      <c r="F126" t="s">
        <v>292</v>
      </c>
      <c r="G126" t="str">
        <f>"00320169"</f>
        <v>00320169</v>
      </c>
      <c r="H126" t="s">
        <v>293</v>
      </c>
      <c r="I126">
        <v>0</v>
      </c>
      <c r="J126">
        <v>0</v>
      </c>
      <c r="K126">
        <v>0</v>
      </c>
      <c r="L126">
        <v>200</v>
      </c>
      <c r="M126">
        <v>0</v>
      </c>
      <c r="N126">
        <v>30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36</v>
      </c>
      <c r="W126">
        <v>252</v>
      </c>
      <c r="X126">
        <v>0</v>
      </c>
      <c r="Z126">
        <v>0</v>
      </c>
      <c r="AA126">
        <v>0</v>
      </c>
      <c r="AB126">
        <v>0</v>
      </c>
      <c r="AC126">
        <v>0</v>
      </c>
      <c r="AD126" t="s">
        <v>294</v>
      </c>
    </row>
    <row r="127" spans="1:30" x14ac:dyDescent="0.25">
      <c r="H127">
        <v>1003</v>
      </c>
    </row>
    <row r="128" spans="1:30" x14ac:dyDescent="0.25">
      <c r="A128">
        <v>61</v>
      </c>
      <c r="B128">
        <v>3554</v>
      </c>
      <c r="C128" t="s">
        <v>295</v>
      </c>
      <c r="D128" t="s">
        <v>266</v>
      </c>
      <c r="E128" t="s">
        <v>296</v>
      </c>
      <c r="F128" t="s">
        <v>297</v>
      </c>
      <c r="G128" t="str">
        <f>"00328513"</f>
        <v>00328513</v>
      </c>
      <c r="H128">
        <v>660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30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84</v>
      </c>
      <c r="W128">
        <v>588</v>
      </c>
      <c r="X128">
        <v>0</v>
      </c>
      <c r="Z128">
        <v>0</v>
      </c>
      <c r="AA128">
        <v>0</v>
      </c>
      <c r="AB128">
        <v>0</v>
      </c>
      <c r="AC128">
        <v>0</v>
      </c>
      <c r="AD128">
        <v>1278</v>
      </c>
    </row>
    <row r="129" spans="1:30" x14ac:dyDescent="0.25">
      <c r="H129">
        <v>1003</v>
      </c>
    </row>
    <row r="130" spans="1:30" x14ac:dyDescent="0.25">
      <c r="A130">
        <v>62</v>
      </c>
      <c r="B130">
        <v>436</v>
      </c>
      <c r="C130" t="s">
        <v>298</v>
      </c>
      <c r="D130" t="s">
        <v>234</v>
      </c>
      <c r="E130" t="s">
        <v>15</v>
      </c>
      <c r="F130" t="s">
        <v>299</v>
      </c>
      <c r="G130" t="str">
        <f>"00212060"</f>
        <v>00212060</v>
      </c>
      <c r="H130">
        <v>1045</v>
      </c>
      <c r="I130">
        <v>150</v>
      </c>
      <c r="J130">
        <v>0</v>
      </c>
      <c r="K130">
        <v>0</v>
      </c>
      <c r="L130">
        <v>0</v>
      </c>
      <c r="M130">
        <v>0</v>
      </c>
      <c r="N130">
        <v>70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Z130">
        <v>0</v>
      </c>
      <c r="AA130">
        <v>0</v>
      </c>
      <c r="AB130">
        <v>0</v>
      </c>
      <c r="AC130">
        <v>0</v>
      </c>
      <c r="AD130">
        <v>1265</v>
      </c>
    </row>
    <row r="131" spans="1:30" x14ac:dyDescent="0.25">
      <c r="H131">
        <v>1003</v>
      </c>
    </row>
    <row r="132" spans="1:30" x14ac:dyDescent="0.25">
      <c r="A132">
        <v>63</v>
      </c>
      <c r="B132">
        <v>2581</v>
      </c>
      <c r="C132" t="s">
        <v>300</v>
      </c>
      <c r="D132" t="s">
        <v>175</v>
      </c>
      <c r="E132" t="s">
        <v>15</v>
      </c>
      <c r="F132" t="s">
        <v>301</v>
      </c>
      <c r="G132" t="str">
        <f>"00368194"</f>
        <v>00368194</v>
      </c>
      <c r="H132" t="s">
        <v>302</v>
      </c>
      <c r="I132">
        <v>0</v>
      </c>
      <c r="J132">
        <v>0</v>
      </c>
      <c r="K132">
        <v>0</v>
      </c>
      <c r="L132">
        <v>200</v>
      </c>
      <c r="M132">
        <v>0</v>
      </c>
      <c r="N132">
        <v>70</v>
      </c>
      <c r="O132">
        <v>50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43</v>
      </c>
      <c r="W132">
        <v>301</v>
      </c>
      <c r="X132">
        <v>0</v>
      </c>
      <c r="Z132">
        <v>0</v>
      </c>
      <c r="AA132">
        <v>0</v>
      </c>
      <c r="AB132">
        <v>0</v>
      </c>
      <c r="AC132">
        <v>0</v>
      </c>
      <c r="AD132" t="s">
        <v>303</v>
      </c>
    </row>
    <row r="133" spans="1:30" x14ac:dyDescent="0.25">
      <c r="H133" t="s">
        <v>57</v>
      </c>
    </row>
    <row r="134" spans="1:30" x14ac:dyDescent="0.25">
      <c r="A134">
        <v>64</v>
      </c>
      <c r="B134">
        <v>3064</v>
      </c>
      <c r="C134" t="s">
        <v>304</v>
      </c>
      <c r="D134" t="s">
        <v>305</v>
      </c>
      <c r="E134" t="s">
        <v>15</v>
      </c>
      <c r="F134" t="s">
        <v>306</v>
      </c>
      <c r="G134" t="str">
        <f>"00358445"</f>
        <v>00358445</v>
      </c>
      <c r="H134" t="s">
        <v>307</v>
      </c>
      <c r="I134">
        <v>0</v>
      </c>
      <c r="J134">
        <v>0</v>
      </c>
      <c r="K134">
        <v>0</v>
      </c>
      <c r="L134">
        <v>200</v>
      </c>
      <c r="M134">
        <v>0</v>
      </c>
      <c r="N134">
        <v>30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40</v>
      </c>
      <c r="W134">
        <v>280</v>
      </c>
      <c r="X134">
        <v>0</v>
      </c>
      <c r="Z134">
        <v>0</v>
      </c>
      <c r="AA134">
        <v>0</v>
      </c>
      <c r="AB134">
        <v>0</v>
      </c>
      <c r="AC134">
        <v>0</v>
      </c>
      <c r="AD134" t="s">
        <v>308</v>
      </c>
    </row>
    <row r="135" spans="1:30" x14ac:dyDescent="0.25">
      <c r="H135">
        <v>1003</v>
      </c>
    </row>
    <row r="136" spans="1:30" x14ac:dyDescent="0.25">
      <c r="A136">
        <v>65</v>
      </c>
      <c r="B136">
        <v>4187</v>
      </c>
      <c r="C136" t="s">
        <v>309</v>
      </c>
      <c r="D136" t="s">
        <v>234</v>
      </c>
      <c r="E136" t="s">
        <v>46</v>
      </c>
      <c r="F136" t="s">
        <v>310</v>
      </c>
      <c r="G136" t="str">
        <f>"00165953"</f>
        <v>00165953</v>
      </c>
      <c r="H136" t="s">
        <v>311</v>
      </c>
      <c r="I136">
        <v>0</v>
      </c>
      <c r="J136">
        <v>0</v>
      </c>
      <c r="K136">
        <v>0</v>
      </c>
      <c r="L136">
        <v>200</v>
      </c>
      <c r="M136">
        <v>0</v>
      </c>
      <c r="N136">
        <v>70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41</v>
      </c>
      <c r="W136">
        <v>287</v>
      </c>
      <c r="X136">
        <v>0</v>
      </c>
      <c r="Z136">
        <v>0</v>
      </c>
      <c r="AA136">
        <v>0</v>
      </c>
      <c r="AB136">
        <v>0</v>
      </c>
      <c r="AC136">
        <v>0</v>
      </c>
      <c r="AD136" t="s">
        <v>312</v>
      </c>
    </row>
    <row r="137" spans="1:30" x14ac:dyDescent="0.25">
      <c r="H137" t="s">
        <v>57</v>
      </c>
    </row>
    <row r="138" spans="1:30" x14ac:dyDescent="0.25">
      <c r="A138">
        <v>66</v>
      </c>
      <c r="B138">
        <v>3831</v>
      </c>
      <c r="C138" t="s">
        <v>313</v>
      </c>
      <c r="D138" t="s">
        <v>23</v>
      </c>
      <c r="E138" t="s">
        <v>314</v>
      </c>
      <c r="F138" t="s">
        <v>315</v>
      </c>
      <c r="G138" t="str">
        <f>"201506003587"</f>
        <v>201506003587</v>
      </c>
      <c r="H138" t="s">
        <v>316</v>
      </c>
      <c r="I138">
        <v>0</v>
      </c>
      <c r="J138">
        <v>0</v>
      </c>
      <c r="K138">
        <v>0</v>
      </c>
      <c r="L138">
        <v>200</v>
      </c>
      <c r="M138">
        <v>0</v>
      </c>
      <c r="N138">
        <v>70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23</v>
      </c>
      <c r="W138">
        <v>161</v>
      </c>
      <c r="X138">
        <v>0</v>
      </c>
      <c r="Z138">
        <v>0</v>
      </c>
      <c r="AA138">
        <v>0</v>
      </c>
      <c r="AB138">
        <v>0</v>
      </c>
      <c r="AC138">
        <v>0</v>
      </c>
      <c r="AD138" t="s">
        <v>317</v>
      </c>
    </row>
    <row r="139" spans="1:30" x14ac:dyDescent="0.25">
      <c r="H139" t="s">
        <v>57</v>
      </c>
    </row>
    <row r="140" spans="1:30" x14ac:dyDescent="0.25">
      <c r="A140">
        <v>67</v>
      </c>
      <c r="B140">
        <v>3125</v>
      </c>
      <c r="C140" t="s">
        <v>318</v>
      </c>
      <c r="D140" t="s">
        <v>120</v>
      </c>
      <c r="E140" t="s">
        <v>157</v>
      </c>
      <c r="F140" t="s">
        <v>319</v>
      </c>
      <c r="G140" t="str">
        <f>"00367177"</f>
        <v>00367177</v>
      </c>
      <c r="H140">
        <v>682</v>
      </c>
      <c r="I140">
        <v>0</v>
      </c>
      <c r="J140">
        <v>0</v>
      </c>
      <c r="K140">
        <v>0</v>
      </c>
      <c r="L140">
        <v>200</v>
      </c>
      <c r="M140">
        <v>0</v>
      </c>
      <c r="N140">
        <v>30</v>
      </c>
      <c r="O140">
        <v>30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36</v>
      </c>
      <c r="W140">
        <v>252</v>
      </c>
      <c r="X140">
        <v>0</v>
      </c>
      <c r="Z140">
        <v>0</v>
      </c>
      <c r="AA140">
        <v>0</v>
      </c>
      <c r="AB140">
        <v>0</v>
      </c>
      <c r="AC140">
        <v>0</v>
      </c>
      <c r="AD140">
        <v>1194</v>
      </c>
    </row>
    <row r="141" spans="1:30" x14ac:dyDescent="0.25">
      <c r="H141">
        <v>1003</v>
      </c>
    </row>
    <row r="142" spans="1:30" x14ac:dyDescent="0.25">
      <c r="A142">
        <v>68</v>
      </c>
      <c r="B142">
        <v>5102</v>
      </c>
      <c r="C142" t="s">
        <v>320</v>
      </c>
      <c r="D142" t="s">
        <v>46</v>
      </c>
      <c r="E142" t="s">
        <v>157</v>
      </c>
      <c r="F142" t="s">
        <v>321</v>
      </c>
      <c r="G142" t="str">
        <f>"00145914"</f>
        <v>00145914</v>
      </c>
      <c r="H142" t="s">
        <v>322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30</v>
      </c>
      <c r="O142">
        <v>50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52</v>
      </c>
      <c r="W142">
        <v>364</v>
      </c>
      <c r="X142">
        <v>0</v>
      </c>
      <c r="Z142">
        <v>0</v>
      </c>
      <c r="AA142">
        <v>0</v>
      </c>
      <c r="AB142">
        <v>0</v>
      </c>
      <c r="AC142">
        <v>0</v>
      </c>
      <c r="AD142" t="s">
        <v>323</v>
      </c>
    </row>
    <row r="143" spans="1:30" x14ac:dyDescent="0.25">
      <c r="H143">
        <v>1003</v>
      </c>
    </row>
    <row r="144" spans="1:30" x14ac:dyDescent="0.25">
      <c r="A144">
        <v>69</v>
      </c>
      <c r="B144">
        <v>2310</v>
      </c>
      <c r="C144" t="s">
        <v>324</v>
      </c>
      <c r="D144" t="s">
        <v>325</v>
      </c>
      <c r="E144" t="s">
        <v>68</v>
      </c>
      <c r="F144" t="s">
        <v>326</v>
      </c>
      <c r="G144" t="str">
        <f>"00310887"</f>
        <v>00310887</v>
      </c>
      <c r="H144" t="s">
        <v>83</v>
      </c>
      <c r="I144">
        <v>0</v>
      </c>
      <c r="J144">
        <v>0</v>
      </c>
      <c r="K144">
        <v>0</v>
      </c>
      <c r="L144">
        <v>200</v>
      </c>
      <c r="M144">
        <v>0</v>
      </c>
      <c r="N144">
        <v>30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25</v>
      </c>
      <c r="W144">
        <v>175</v>
      </c>
      <c r="X144">
        <v>0</v>
      </c>
      <c r="Z144">
        <v>0</v>
      </c>
      <c r="AA144">
        <v>0</v>
      </c>
      <c r="AB144">
        <v>0</v>
      </c>
      <c r="AC144">
        <v>0</v>
      </c>
      <c r="AD144" t="s">
        <v>327</v>
      </c>
    </row>
    <row r="145" spans="1:30" x14ac:dyDescent="0.25">
      <c r="H145" t="s">
        <v>328</v>
      </c>
    </row>
    <row r="146" spans="1:30" x14ac:dyDescent="0.25">
      <c r="A146">
        <v>70</v>
      </c>
      <c r="B146">
        <v>2911</v>
      </c>
      <c r="C146" t="s">
        <v>329</v>
      </c>
      <c r="D146" t="s">
        <v>120</v>
      </c>
      <c r="E146" t="s">
        <v>53</v>
      </c>
      <c r="F146" t="s">
        <v>330</v>
      </c>
      <c r="G146" t="str">
        <f>"201411002841"</f>
        <v>201411002841</v>
      </c>
      <c r="H146" t="s">
        <v>331</v>
      </c>
      <c r="I146">
        <v>150</v>
      </c>
      <c r="J146">
        <v>0</v>
      </c>
      <c r="K146">
        <v>0</v>
      </c>
      <c r="L146">
        <v>200</v>
      </c>
      <c r="M146">
        <v>0</v>
      </c>
      <c r="N146">
        <v>30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Z146">
        <v>0</v>
      </c>
      <c r="AA146">
        <v>0</v>
      </c>
      <c r="AB146">
        <v>0</v>
      </c>
      <c r="AC146">
        <v>0</v>
      </c>
      <c r="AD146" t="s">
        <v>332</v>
      </c>
    </row>
    <row r="147" spans="1:30" x14ac:dyDescent="0.25">
      <c r="H147" t="s">
        <v>57</v>
      </c>
    </row>
    <row r="148" spans="1:30" x14ac:dyDescent="0.25">
      <c r="A148">
        <v>71</v>
      </c>
      <c r="B148">
        <v>2872</v>
      </c>
      <c r="C148" t="s">
        <v>333</v>
      </c>
      <c r="D148" t="s">
        <v>334</v>
      </c>
      <c r="E148" t="s">
        <v>296</v>
      </c>
      <c r="F148" t="s">
        <v>335</v>
      </c>
      <c r="G148" t="str">
        <f>"00362502"</f>
        <v>00362502</v>
      </c>
      <c r="H148" t="s">
        <v>133</v>
      </c>
      <c r="I148">
        <v>0</v>
      </c>
      <c r="J148">
        <v>0</v>
      </c>
      <c r="K148">
        <v>0</v>
      </c>
      <c r="L148">
        <v>0</v>
      </c>
      <c r="M148">
        <v>100</v>
      </c>
      <c r="N148">
        <v>70</v>
      </c>
      <c r="O148">
        <v>30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27</v>
      </c>
      <c r="W148">
        <v>189</v>
      </c>
      <c r="X148">
        <v>0</v>
      </c>
      <c r="Z148">
        <v>0</v>
      </c>
      <c r="AA148">
        <v>0</v>
      </c>
      <c r="AB148">
        <v>0</v>
      </c>
      <c r="AC148">
        <v>0</v>
      </c>
      <c r="AD148" t="s">
        <v>336</v>
      </c>
    </row>
    <row r="149" spans="1:30" x14ac:dyDescent="0.25">
      <c r="H149">
        <v>1003</v>
      </c>
    </row>
    <row r="150" spans="1:30" x14ac:dyDescent="0.25">
      <c r="A150">
        <v>72</v>
      </c>
      <c r="B150">
        <v>3994</v>
      </c>
      <c r="C150" t="s">
        <v>337</v>
      </c>
      <c r="D150" t="s">
        <v>338</v>
      </c>
      <c r="E150" t="s">
        <v>339</v>
      </c>
      <c r="F150" t="s">
        <v>340</v>
      </c>
      <c r="G150" t="str">
        <f>"00359415"</f>
        <v>00359415</v>
      </c>
      <c r="H150" t="s">
        <v>178</v>
      </c>
      <c r="I150">
        <v>150</v>
      </c>
      <c r="J150">
        <v>0</v>
      </c>
      <c r="K150">
        <v>0</v>
      </c>
      <c r="L150">
        <v>0</v>
      </c>
      <c r="M150">
        <v>100</v>
      </c>
      <c r="N150">
        <v>30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16</v>
      </c>
      <c r="W150">
        <v>112</v>
      </c>
      <c r="X150">
        <v>0</v>
      </c>
      <c r="Z150">
        <v>1</v>
      </c>
      <c r="AA150">
        <v>0</v>
      </c>
      <c r="AB150">
        <v>0</v>
      </c>
      <c r="AC150">
        <v>0</v>
      </c>
      <c r="AD150" t="s">
        <v>341</v>
      </c>
    </row>
    <row r="151" spans="1:30" x14ac:dyDescent="0.25">
      <c r="H151" t="s">
        <v>342</v>
      </c>
    </row>
    <row r="152" spans="1:30" x14ac:dyDescent="0.25">
      <c r="A152">
        <v>73</v>
      </c>
      <c r="B152">
        <v>3259</v>
      </c>
      <c r="C152" t="s">
        <v>149</v>
      </c>
      <c r="D152" t="s">
        <v>120</v>
      </c>
      <c r="E152" t="s">
        <v>343</v>
      </c>
      <c r="F152" t="s">
        <v>344</v>
      </c>
      <c r="G152" t="str">
        <f>"00060808"</f>
        <v>00060808</v>
      </c>
      <c r="H152" t="s">
        <v>345</v>
      </c>
      <c r="I152">
        <v>0</v>
      </c>
      <c r="J152">
        <v>0</v>
      </c>
      <c r="K152">
        <v>0</v>
      </c>
      <c r="L152">
        <v>200</v>
      </c>
      <c r="M152">
        <v>0</v>
      </c>
      <c r="N152">
        <v>70</v>
      </c>
      <c r="O152">
        <v>50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Z152">
        <v>0</v>
      </c>
      <c r="AA152">
        <v>0</v>
      </c>
      <c r="AB152">
        <v>0</v>
      </c>
      <c r="AC152">
        <v>0</v>
      </c>
      <c r="AD152" t="s">
        <v>346</v>
      </c>
    </row>
    <row r="153" spans="1:30" x14ac:dyDescent="0.25">
      <c r="H153" t="s">
        <v>57</v>
      </c>
    </row>
    <row r="154" spans="1:30" x14ac:dyDescent="0.25">
      <c r="A154">
        <v>74</v>
      </c>
      <c r="B154">
        <v>1789</v>
      </c>
      <c r="C154" t="s">
        <v>347</v>
      </c>
      <c r="D154" t="s">
        <v>255</v>
      </c>
      <c r="E154" t="s">
        <v>23</v>
      </c>
      <c r="F154" t="s">
        <v>348</v>
      </c>
      <c r="G154" t="str">
        <f>"00319140"</f>
        <v>00319140</v>
      </c>
      <c r="H154" t="s">
        <v>349</v>
      </c>
      <c r="I154">
        <v>0</v>
      </c>
      <c r="J154">
        <v>0</v>
      </c>
      <c r="K154">
        <v>0</v>
      </c>
      <c r="L154">
        <v>200</v>
      </c>
      <c r="M154">
        <v>0</v>
      </c>
      <c r="N154">
        <v>50</v>
      </c>
      <c r="O154">
        <v>30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Z154">
        <v>0</v>
      </c>
      <c r="AA154">
        <v>0</v>
      </c>
      <c r="AB154">
        <v>0</v>
      </c>
      <c r="AC154">
        <v>0</v>
      </c>
      <c r="AD154" t="s">
        <v>350</v>
      </c>
    </row>
    <row r="155" spans="1:30" x14ac:dyDescent="0.25">
      <c r="H155">
        <v>1003</v>
      </c>
    </row>
    <row r="156" spans="1:30" x14ac:dyDescent="0.25">
      <c r="A156">
        <v>75</v>
      </c>
      <c r="B156">
        <v>709</v>
      </c>
      <c r="C156" t="s">
        <v>351</v>
      </c>
      <c r="D156" t="s">
        <v>68</v>
      </c>
      <c r="E156" t="s">
        <v>157</v>
      </c>
      <c r="F156" t="s">
        <v>352</v>
      </c>
      <c r="G156" t="str">
        <f>"201412003635"</f>
        <v>201412003635</v>
      </c>
      <c r="H156" t="s">
        <v>182</v>
      </c>
      <c r="I156">
        <v>0</v>
      </c>
      <c r="J156">
        <v>0</v>
      </c>
      <c r="K156">
        <v>0</v>
      </c>
      <c r="L156">
        <v>200</v>
      </c>
      <c r="M156">
        <v>0</v>
      </c>
      <c r="N156">
        <v>30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23</v>
      </c>
      <c r="W156">
        <v>161</v>
      </c>
      <c r="X156">
        <v>0</v>
      </c>
      <c r="Z156">
        <v>0</v>
      </c>
      <c r="AA156">
        <v>0</v>
      </c>
      <c r="AB156">
        <v>0</v>
      </c>
      <c r="AC156">
        <v>0</v>
      </c>
      <c r="AD156" t="s">
        <v>353</v>
      </c>
    </row>
    <row r="157" spans="1:30" x14ac:dyDescent="0.25">
      <c r="H157">
        <v>1003</v>
      </c>
    </row>
    <row r="158" spans="1:30" x14ac:dyDescent="0.25">
      <c r="A158">
        <v>76</v>
      </c>
      <c r="B158">
        <v>3298</v>
      </c>
      <c r="C158" t="s">
        <v>354</v>
      </c>
      <c r="D158" t="s">
        <v>234</v>
      </c>
      <c r="E158" t="s">
        <v>53</v>
      </c>
      <c r="F158" t="s">
        <v>355</v>
      </c>
      <c r="G158" t="str">
        <f>"200802007253"</f>
        <v>200802007253</v>
      </c>
      <c r="H158" t="s">
        <v>356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70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38</v>
      </c>
      <c r="W158">
        <v>266</v>
      </c>
      <c r="X158">
        <v>0</v>
      </c>
      <c r="Z158">
        <v>0</v>
      </c>
      <c r="AA158">
        <v>0</v>
      </c>
      <c r="AB158">
        <v>0</v>
      </c>
      <c r="AC158">
        <v>0</v>
      </c>
      <c r="AD158" t="s">
        <v>357</v>
      </c>
    </row>
    <row r="159" spans="1:30" x14ac:dyDescent="0.25">
      <c r="H159" t="s">
        <v>57</v>
      </c>
    </row>
    <row r="160" spans="1:30" x14ac:dyDescent="0.25">
      <c r="A160">
        <v>77</v>
      </c>
      <c r="B160">
        <v>935</v>
      </c>
      <c r="C160" t="s">
        <v>358</v>
      </c>
      <c r="D160" t="s">
        <v>359</v>
      </c>
      <c r="E160" t="s">
        <v>234</v>
      </c>
      <c r="F160" t="s">
        <v>360</v>
      </c>
      <c r="G160" t="str">
        <f>"201410011368"</f>
        <v>201410011368</v>
      </c>
      <c r="H160" t="s">
        <v>361</v>
      </c>
      <c r="I160">
        <v>150</v>
      </c>
      <c r="J160">
        <v>0</v>
      </c>
      <c r="K160">
        <v>0</v>
      </c>
      <c r="L160">
        <v>0</v>
      </c>
      <c r="M160">
        <v>100</v>
      </c>
      <c r="N160">
        <v>70</v>
      </c>
      <c r="O160">
        <v>30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Z160">
        <v>0</v>
      </c>
      <c r="AA160">
        <v>0</v>
      </c>
      <c r="AB160">
        <v>0</v>
      </c>
      <c r="AC160">
        <v>0</v>
      </c>
      <c r="AD160" t="s">
        <v>362</v>
      </c>
    </row>
    <row r="161" spans="1:30" x14ac:dyDescent="0.25">
      <c r="H161" t="s">
        <v>363</v>
      </c>
    </row>
    <row r="162" spans="1:30" x14ac:dyDescent="0.25">
      <c r="A162">
        <v>78</v>
      </c>
      <c r="B162">
        <v>3530</v>
      </c>
      <c r="C162" t="s">
        <v>364</v>
      </c>
      <c r="D162" t="s">
        <v>365</v>
      </c>
      <c r="E162" t="s">
        <v>366</v>
      </c>
      <c r="F162" t="s">
        <v>367</v>
      </c>
      <c r="G162" t="str">
        <f>"201406013870"</f>
        <v>201406013870</v>
      </c>
      <c r="H162">
        <v>715</v>
      </c>
      <c r="I162">
        <v>0</v>
      </c>
      <c r="J162">
        <v>0</v>
      </c>
      <c r="K162">
        <v>0</v>
      </c>
      <c r="L162">
        <v>200</v>
      </c>
      <c r="M162">
        <v>0</v>
      </c>
      <c r="N162">
        <v>70</v>
      </c>
      <c r="O162">
        <v>30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5</v>
      </c>
      <c r="W162">
        <v>35</v>
      </c>
      <c r="X162">
        <v>0</v>
      </c>
      <c r="Z162">
        <v>0</v>
      </c>
      <c r="AA162">
        <v>0</v>
      </c>
      <c r="AB162">
        <v>0</v>
      </c>
      <c r="AC162">
        <v>0</v>
      </c>
      <c r="AD162">
        <v>1050</v>
      </c>
    </row>
    <row r="163" spans="1:30" x14ac:dyDescent="0.25">
      <c r="H163" t="s">
        <v>148</v>
      </c>
    </row>
    <row r="164" spans="1:30" x14ac:dyDescent="0.25">
      <c r="A164">
        <v>79</v>
      </c>
      <c r="B164">
        <v>4955</v>
      </c>
      <c r="C164" t="s">
        <v>368</v>
      </c>
      <c r="D164" t="s">
        <v>102</v>
      </c>
      <c r="E164" t="s">
        <v>15</v>
      </c>
      <c r="F164" t="s">
        <v>369</v>
      </c>
      <c r="G164" t="str">
        <f>"201411002943"</f>
        <v>201411002943</v>
      </c>
      <c r="H164" t="s">
        <v>370</v>
      </c>
      <c r="I164">
        <v>0</v>
      </c>
      <c r="J164">
        <v>0</v>
      </c>
      <c r="K164">
        <v>0</v>
      </c>
      <c r="L164">
        <v>200</v>
      </c>
      <c r="M164">
        <v>0</v>
      </c>
      <c r="N164">
        <v>30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1</v>
      </c>
      <c r="W164">
        <v>7</v>
      </c>
      <c r="X164">
        <v>0</v>
      </c>
      <c r="Z164">
        <v>0</v>
      </c>
      <c r="AA164">
        <v>0</v>
      </c>
      <c r="AB164">
        <v>0</v>
      </c>
      <c r="AC164">
        <v>0</v>
      </c>
      <c r="AD164" t="s">
        <v>371</v>
      </c>
    </row>
    <row r="165" spans="1:30" x14ac:dyDescent="0.25">
      <c r="H165">
        <v>1003</v>
      </c>
    </row>
    <row r="166" spans="1:30" x14ac:dyDescent="0.25">
      <c r="A166">
        <v>80</v>
      </c>
      <c r="B166">
        <v>255</v>
      </c>
      <c r="C166" t="s">
        <v>372</v>
      </c>
      <c r="D166" t="s">
        <v>373</v>
      </c>
      <c r="E166" t="s">
        <v>234</v>
      </c>
      <c r="F166" t="s">
        <v>374</v>
      </c>
      <c r="G166" t="str">
        <f>"201412001689"</f>
        <v>201412001689</v>
      </c>
      <c r="H166" t="s">
        <v>361</v>
      </c>
      <c r="I166">
        <v>0</v>
      </c>
      <c r="J166">
        <v>0</v>
      </c>
      <c r="K166">
        <v>0</v>
      </c>
      <c r="L166">
        <v>200</v>
      </c>
      <c r="M166">
        <v>0</v>
      </c>
      <c r="N166">
        <v>70</v>
      </c>
      <c r="O166">
        <v>50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Z166">
        <v>0</v>
      </c>
      <c r="AA166">
        <v>0</v>
      </c>
      <c r="AB166">
        <v>0</v>
      </c>
      <c r="AC166">
        <v>0</v>
      </c>
      <c r="AD166" t="s">
        <v>375</v>
      </c>
    </row>
    <row r="167" spans="1:30" x14ac:dyDescent="0.25">
      <c r="H167">
        <v>1003</v>
      </c>
    </row>
    <row r="168" spans="1:30" x14ac:dyDescent="0.25">
      <c r="A168">
        <v>81</v>
      </c>
      <c r="B168">
        <v>349</v>
      </c>
      <c r="C168" t="s">
        <v>376</v>
      </c>
      <c r="D168" t="s">
        <v>76</v>
      </c>
      <c r="E168" t="s">
        <v>102</v>
      </c>
      <c r="F168" t="s">
        <v>377</v>
      </c>
      <c r="G168" t="str">
        <f>"00253875"</f>
        <v>00253875</v>
      </c>
      <c r="H168" t="s">
        <v>178</v>
      </c>
      <c r="I168">
        <v>0</v>
      </c>
      <c r="J168">
        <v>0</v>
      </c>
      <c r="K168">
        <v>0</v>
      </c>
      <c r="L168">
        <v>200</v>
      </c>
      <c r="M168">
        <v>0</v>
      </c>
      <c r="N168">
        <v>70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8</v>
      </c>
      <c r="W168">
        <v>56</v>
      </c>
      <c r="X168">
        <v>0</v>
      </c>
      <c r="Z168">
        <v>0</v>
      </c>
      <c r="AA168">
        <v>0</v>
      </c>
      <c r="AB168">
        <v>0</v>
      </c>
      <c r="AC168">
        <v>0</v>
      </c>
      <c r="AD168" t="s">
        <v>378</v>
      </c>
    </row>
    <row r="169" spans="1:30" x14ac:dyDescent="0.25">
      <c r="H169">
        <v>1003</v>
      </c>
    </row>
    <row r="170" spans="1:30" x14ac:dyDescent="0.25">
      <c r="A170">
        <v>82</v>
      </c>
      <c r="B170">
        <v>37</v>
      </c>
      <c r="C170" t="s">
        <v>379</v>
      </c>
      <c r="D170" t="s">
        <v>176</v>
      </c>
      <c r="E170" t="s">
        <v>23</v>
      </c>
      <c r="F170" t="s">
        <v>380</v>
      </c>
      <c r="G170" t="str">
        <f>"00019957"</f>
        <v>00019957</v>
      </c>
      <c r="H170" t="s">
        <v>153</v>
      </c>
      <c r="I170">
        <v>0</v>
      </c>
      <c r="J170">
        <v>0</v>
      </c>
      <c r="K170">
        <v>0</v>
      </c>
      <c r="L170">
        <v>200</v>
      </c>
      <c r="M170">
        <v>0</v>
      </c>
      <c r="N170">
        <v>70</v>
      </c>
      <c r="O170">
        <v>30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1</v>
      </c>
      <c r="W170">
        <v>7</v>
      </c>
      <c r="X170">
        <v>0</v>
      </c>
      <c r="Z170">
        <v>0</v>
      </c>
      <c r="AA170">
        <v>0</v>
      </c>
      <c r="AB170">
        <v>0</v>
      </c>
      <c r="AC170">
        <v>0</v>
      </c>
      <c r="AD170" t="s">
        <v>381</v>
      </c>
    </row>
    <row r="171" spans="1:30" x14ac:dyDescent="0.25">
      <c r="H171" t="s">
        <v>57</v>
      </c>
    </row>
    <row r="172" spans="1:30" x14ac:dyDescent="0.25">
      <c r="A172">
        <v>83</v>
      </c>
      <c r="B172">
        <v>3609</v>
      </c>
      <c r="C172" t="s">
        <v>382</v>
      </c>
      <c r="D172" t="s">
        <v>23</v>
      </c>
      <c r="E172" t="s">
        <v>46</v>
      </c>
      <c r="F172" t="s">
        <v>383</v>
      </c>
      <c r="G172" t="str">
        <f>"00126998"</f>
        <v>00126998</v>
      </c>
      <c r="H172" t="s">
        <v>384</v>
      </c>
      <c r="I172">
        <v>0</v>
      </c>
      <c r="J172">
        <v>0</v>
      </c>
      <c r="K172">
        <v>0</v>
      </c>
      <c r="L172">
        <v>260</v>
      </c>
      <c r="M172">
        <v>0</v>
      </c>
      <c r="N172">
        <v>30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8</v>
      </c>
      <c r="W172">
        <v>56</v>
      </c>
      <c r="X172">
        <v>0</v>
      </c>
      <c r="Z172">
        <v>0</v>
      </c>
      <c r="AA172">
        <v>0</v>
      </c>
      <c r="AB172">
        <v>0</v>
      </c>
      <c r="AC172">
        <v>0</v>
      </c>
      <c r="AD172" t="s">
        <v>385</v>
      </c>
    </row>
    <row r="173" spans="1:30" x14ac:dyDescent="0.25">
      <c r="H173">
        <v>1003</v>
      </c>
    </row>
    <row r="174" spans="1:30" x14ac:dyDescent="0.25">
      <c r="A174">
        <v>84</v>
      </c>
      <c r="B174">
        <v>2336</v>
      </c>
      <c r="C174" t="s">
        <v>386</v>
      </c>
      <c r="D174" t="s">
        <v>387</v>
      </c>
      <c r="E174" t="s">
        <v>102</v>
      </c>
      <c r="F174" t="s">
        <v>388</v>
      </c>
      <c r="G174" t="str">
        <f>"00353607"</f>
        <v>00353607</v>
      </c>
      <c r="H174" t="s">
        <v>316</v>
      </c>
      <c r="I174">
        <v>0</v>
      </c>
      <c r="J174">
        <v>0</v>
      </c>
      <c r="K174">
        <v>0</v>
      </c>
      <c r="L174">
        <v>200</v>
      </c>
      <c r="M174">
        <v>0</v>
      </c>
      <c r="N174">
        <v>30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Z174">
        <v>0</v>
      </c>
      <c r="AA174">
        <v>0</v>
      </c>
      <c r="AB174">
        <v>0</v>
      </c>
      <c r="AC174">
        <v>0</v>
      </c>
      <c r="AD174" t="s">
        <v>389</v>
      </c>
    </row>
    <row r="175" spans="1:30" x14ac:dyDescent="0.25">
      <c r="H175">
        <v>1003</v>
      </c>
    </row>
    <row r="176" spans="1:30" x14ac:dyDescent="0.25">
      <c r="A176">
        <v>85</v>
      </c>
      <c r="B176">
        <v>117</v>
      </c>
      <c r="C176" t="s">
        <v>390</v>
      </c>
      <c r="D176" t="s">
        <v>29</v>
      </c>
      <c r="E176" t="s">
        <v>24</v>
      </c>
      <c r="F176" t="s">
        <v>391</v>
      </c>
      <c r="G176" t="str">
        <f>"201601000568"</f>
        <v>201601000568</v>
      </c>
      <c r="H176">
        <v>693</v>
      </c>
      <c r="I176">
        <v>0</v>
      </c>
      <c r="J176">
        <v>0</v>
      </c>
      <c r="K176">
        <v>0</v>
      </c>
      <c r="L176">
        <v>200</v>
      </c>
      <c r="M176">
        <v>0</v>
      </c>
      <c r="N176">
        <v>50</v>
      </c>
      <c r="O176">
        <v>30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Z176">
        <v>0</v>
      </c>
      <c r="AA176">
        <v>0</v>
      </c>
      <c r="AB176">
        <v>0</v>
      </c>
      <c r="AC176">
        <v>0</v>
      </c>
      <c r="AD176">
        <v>973</v>
      </c>
    </row>
    <row r="177" spans="1:30" x14ac:dyDescent="0.25">
      <c r="H177" t="s">
        <v>57</v>
      </c>
    </row>
    <row r="178" spans="1:30" x14ac:dyDescent="0.25">
      <c r="A178">
        <v>86</v>
      </c>
      <c r="B178">
        <v>694</v>
      </c>
      <c r="C178" t="s">
        <v>392</v>
      </c>
      <c r="D178" t="s">
        <v>157</v>
      </c>
      <c r="E178" t="s">
        <v>46</v>
      </c>
      <c r="F178" t="s">
        <v>393</v>
      </c>
      <c r="G178" t="str">
        <f>"00256692"</f>
        <v>00256692</v>
      </c>
      <c r="H178" t="s">
        <v>394</v>
      </c>
      <c r="I178">
        <v>0</v>
      </c>
      <c r="J178">
        <v>0</v>
      </c>
      <c r="K178">
        <v>0</v>
      </c>
      <c r="L178">
        <v>200</v>
      </c>
      <c r="M178">
        <v>0</v>
      </c>
      <c r="N178">
        <v>70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Z178">
        <v>0</v>
      </c>
      <c r="AA178">
        <v>0</v>
      </c>
      <c r="AB178">
        <v>0</v>
      </c>
      <c r="AC178">
        <v>0</v>
      </c>
      <c r="AD178" t="s">
        <v>395</v>
      </c>
    </row>
    <row r="179" spans="1:30" x14ac:dyDescent="0.25">
      <c r="H179" t="s">
        <v>57</v>
      </c>
    </row>
    <row r="180" spans="1:30" x14ac:dyDescent="0.25">
      <c r="A180">
        <v>87</v>
      </c>
      <c r="B180">
        <v>1347</v>
      </c>
      <c r="C180" t="s">
        <v>396</v>
      </c>
      <c r="D180" t="s">
        <v>53</v>
      </c>
      <c r="E180" t="s">
        <v>24</v>
      </c>
      <c r="F180" t="s">
        <v>397</v>
      </c>
      <c r="G180" t="str">
        <f>"00322966"</f>
        <v>00322966</v>
      </c>
      <c r="H180" t="s">
        <v>398</v>
      </c>
      <c r="I180">
        <v>0</v>
      </c>
      <c r="J180">
        <v>0</v>
      </c>
      <c r="K180">
        <v>0</v>
      </c>
      <c r="L180">
        <v>200</v>
      </c>
      <c r="M180">
        <v>0</v>
      </c>
      <c r="N180">
        <v>30</v>
      </c>
      <c r="O180">
        <v>30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Z180">
        <v>0</v>
      </c>
      <c r="AA180">
        <v>0</v>
      </c>
      <c r="AB180">
        <v>0</v>
      </c>
      <c r="AC180">
        <v>0</v>
      </c>
      <c r="AD180" t="s">
        <v>399</v>
      </c>
    </row>
    <row r="181" spans="1:30" x14ac:dyDescent="0.25">
      <c r="H181" t="s">
        <v>57</v>
      </c>
    </row>
    <row r="182" spans="1:30" x14ac:dyDescent="0.25">
      <c r="A182">
        <v>88</v>
      </c>
      <c r="B182">
        <v>4015</v>
      </c>
      <c r="C182" t="s">
        <v>400</v>
      </c>
      <c r="D182" t="s">
        <v>234</v>
      </c>
      <c r="E182" t="s">
        <v>23</v>
      </c>
      <c r="F182" t="s">
        <v>401</v>
      </c>
      <c r="G182" t="str">
        <f>"00176310"</f>
        <v>00176310</v>
      </c>
      <c r="H182" t="s">
        <v>402</v>
      </c>
      <c r="I182">
        <v>0</v>
      </c>
      <c r="J182">
        <v>0</v>
      </c>
      <c r="K182">
        <v>0</v>
      </c>
      <c r="L182">
        <v>200</v>
      </c>
      <c r="M182">
        <v>0</v>
      </c>
      <c r="N182">
        <v>30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Z182">
        <v>0</v>
      </c>
      <c r="AA182">
        <v>0</v>
      </c>
      <c r="AB182">
        <v>0</v>
      </c>
      <c r="AC182">
        <v>0</v>
      </c>
      <c r="AD182" t="s">
        <v>403</v>
      </c>
    </row>
    <row r="183" spans="1:30" x14ac:dyDescent="0.25">
      <c r="H183">
        <v>1003</v>
      </c>
    </row>
    <row r="184" spans="1:30" x14ac:dyDescent="0.25">
      <c r="A184">
        <v>89</v>
      </c>
      <c r="B184">
        <v>3199</v>
      </c>
      <c r="C184" t="s">
        <v>404</v>
      </c>
      <c r="D184" t="s">
        <v>162</v>
      </c>
      <c r="E184" t="s">
        <v>405</v>
      </c>
      <c r="F184" t="s">
        <v>406</v>
      </c>
      <c r="G184" t="str">
        <f>"00342306"</f>
        <v>00342306</v>
      </c>
      <c r="H184" t="s">
        <v>407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70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Z184">
        <v>0</v>
      </c>
      <c r="AA184">
        <v>0</v>
      </c>
      <c r="AB184">
        <v>0</v>
      </c>
      <c r="AC184">
        <v>0</v>
      </c>
      <c r="AD184" t="s">
        <v>408</v>
      </c>
    </row>
    <row r="185" spans="1:30" x14ac:dyDescent="0.25">
      <c r="H185" t="s">
        <v>57</v>
      </c>
    </row>
    <row r="186" spans="1:30" x14ac:dyDescent="0.25">
      <c r="A186">
        <v>90</v>
      </c>
      <c r="B186">
        <v>2750</v>
      </c>
      <c r="C186" t="s">
        <v>409</v>
      </c>
      <c r="D186" t="s">
        <v>410</v>
      </c>
      <c r="E186" t="s">
        <v>411</v>
      </c>
      <c r="F186" t="s">
        <v>412</v>
      </c>
      <c r="G186" t="str">
        <f>"00231024"</f>
        <v>00231024</v>
      </c>
      <c r="H186">
        <v>770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70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16</v>
      </c>
      <c r="W186">
        <v>112</v>
      </c>
      <c r="X186">
        <v>0</v>
      </c>
      <c r="Z186">
        <v>0</v>
      </c>
      <c r="AA186">
        <v>0</v>
      </c>
      <c r="AB186">
        <v>0</v>
      </c>
      <c r="AC186">
        <v>0</v>
      </c>
      <c r="AD186">
        <v>952</v>
      </c>
    </row>
    <row r="187" spans="1:30" x14ac:dyDescent="0.25">
      <c r="H187">
        <v>1003</v>
      </c>
    </row>
    <row r="188" spans="1:30" x14ac:dyDescent="0.25">
      <c r="A188">
        <v>91</v>
      </c>
      <c r="B188">
        <v>4754</v>
      </c>
      <c r="C188" t="s">
        <v>413</v>
      </c>
      <c r="D188" t="s">
        <v>86</v>
      </c>
      <c r="E188" t="s">
        <v>23</v>
      </c>
      <c r="F188" t="s">
        <v>414</v>
      </c>
      <c r="G188" t="str">
        <f>"201511038542"</f>
        <v>201511038542</v>
      </c>
      <c r="H188" t="s">
        <v>415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70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32</v>
      </c>
      <c r="W188">
        <v>224</v>
      </c>
      <c r="X188">
        <v>0</v>
      </c>
      <c r="Z188">
        <v>0</v>
      </c>
      <c r="AA188">
        <v>0</v>
      </c>
      <c r="AB188">
        <v>0</v>
      </c>
      <c r="AC188">
        <v>0</v>
      </c>
      <c r="AD188" t="s">
        <v>416</v>
      </c>
    </row>
    <row r="189" spans="1:30" x14ac:dyDescent="0.25">
      <c r="H189" t="s">
        <v>57</v>
      </c>
    </row>
    <row r="190" spans="1:30" x14ac:dyDescent="0.25">
      <c r="A190">
        <v>92</v>
      </c>
      <c r="B190">
        <v>966</v>
      </c>
      <c r="C190" t="s">
        <v>417</v>
      </c>
      <c r="D190" t="s">
        <v>255</v>
      </c>
      <c r="E190" t="s">
        <v>234</v>
      </c>
      <c r="F190" t="s">
        <v>418</v>
      </c>
      <c r="G190" t="str">
        <f>"00040396"</f>
        <v>00040396</v>
      </c>
      <c r="H190" t="s">
        <v>419</v>
      </c>
      <c r="I190">
        <v>0</v>
      </c>
      <c r="J190">
        <v>0</v>
      </c>
      <c r="K190">
        <v>0</v>
      </c>
      <c r="L190">
        <v>200</v>
      </c>
      <c r="M190">
        <v>0</v>
      </c>
      <c r="N190">
        <v>50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Z190">
        <v>0</v>
      </c>
      <c r="AA190">
        <v>0</v>
      </c>
      <c r="AB190">
        <v>0</v>
      </c>
      <c r="AC190">
        <v>0</v>
      </c>
      <c r="AD190" t="s">
        <v>420</v>
      </c>
    </row>
    <row r="191" spans="1:30" x14ac:dyDescent="0.25">
      <c r="H191">
        <v>1003</v>
      </c>
    </row>
    <row r="192" spans="1:30" x14ac:dyDescent="0.25">
      <c r="A192">
        <v>93</v>
      </c>
      <c r="B192">
        <v>4003</v>
      </c>
      <c r="C192" t="s">
        <v>421</v>
      </c>
      <c r="D192" t="s">
        <v>86</v>
      </c>
      <c r="E192" t="s">
        <v>422</v>
      </c>
      <c r="F192" t="s">
        <v>423</v>
      </c>
      <c r="G192" t="str">
        <f>"201412003490"</f>
        <v>201412003490</v>
      </c>
      <c r="H192" t="s">
        <v>394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30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Z192">
        <v>0</v>
      </c>
      <c r="AA192">
        <v>0</v>
      </c>
      <c r="AB192">
        <v>12</v>
      </c>
      <c r="AC192">
        <v>204</v>
      </c>
      <c r="AD192" t="s">
        <v>424</v>
      </c>
    </row>
    <row r="193" spans="1:30" x14ac:dyDescent="0.25">
      <c r="H193">
        <v>1003</v>
      </c>
    </row>
    <row r="194" spans="1:30" x14ac:dyDescent="0.25">
      <c r="A194">
        <v>94</v>
      </c>
      <c r="B194">
        <v>1731</v>
      </c>
      <c r="C194" t="s">
        <v>425</v>
      </c>
      <c r="D194" t="s">
        <v>426</v>
      </c>
      <c r="E194" t="s">
        <v>427</v>
      </c>
      <c r="F194" t="s">
        <v>428</v>
      </c>
      <c r="G194" t="str">
        <f>"00151832"</f>
        <v>00151832</v>
      </c>
      <c r="H194" t="s">
        <v>215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70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8</v>
      </c>
      <c r="W194">
        <v>56</v>
      </c>
      <c r="X194">
        <v>0</v>
      </c>
      <c r="Z194">
        <v>0</v>
      </c>
      <c r="AA194">
        <v>0</v>
      </c>
      <c r="AB194">
        <v>5</v>
      </c>
      <c r="AC194">
        <v>85</v>
      </c>
      <c r="AD194" t="s">
        <v>429</v>
      </c>
    </row>
    <row r="195" spans="1:30" x14ac:dyDescent="0.25">
      <c r="H195" t="s">
        <v>57</v>
      </c>
    </row>
    <row r="196" spans="1:30" x14ac:dyDescent="0.25">
      <c r="A196">
        <v>95</v>
      </c>
      <c r="B196">
        <v>3884</v>
      </c>
      <c r="C196" t="s">
        <v>430</v>
      </c>
      <c r="D196" t="s">
        <v>431</v>
      </c>
      <c r="E196" t="s">
        <v>15</v>
      </c>
      <c r="F196" t="s">
        <v>432</v>
      </c>
      <c r="G196" t="str">
        <f>"201412005044"</f>
        <v>201412005044</v>
      </c>
      <c r="H196">
        <v>693</v>
      </c>
      <c r="I196">
        <v>0</v>
      </c>
      <c r="J196">
        <v>0</v>
      </c>
      <c r="K196">
        <v>0</v>
      </c>
      <c r="L196">
        <v>0</v>
      </c>
      <c r="M196">
        <v>100</v>
      </c>
      <c r="N196">
        <v>30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1</v>
      </c>
      <c r="W196">
        <v>7</v>
      </c>
      <c r="X196">
        <v>0</v>
      </c>
      <c r="Z196">
        <v>0</v>
      </c>
      <c r="AA196">
        <v>0</v>
      </c>
      <c r="AB196">
        <v>5</v>
      </c>
      <c r="AC196">
        <v>85</v>
      </c>
      <c r="AD196">
        <v>915</v>
      </c>
    </row>
    <row r="197" spans="1:30" x14ac:dyDescent="0.25">
      <c r="H197" t="s">
        <v>148</v>
      </c>
    </row>
    <row r="198" spans="1:30" x14ac:dyDescent="0.25">
      <c r="A198">
        <v>96</v>
      </c>
      <c r="B198">
        <v>2645</v>
      </c>
      <c r="C198" t="s">
        <v>433</v>
      </c>
      <c r="D198" t="s">
        <v>411</v>
      </c>
      <c r="E198" t="s">
        <v>23</v>
      </c>
      <c r="F198" t="s">
        <v>434</v>
      </c>
      <c r="G198" t="str">
        <f>"00260663"</f>
        <v>00260663</v>
      </c>
      <c r="H198" t="s">
        <v>435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70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Z198">
        <v>0</v>
      </c>
      <c r="AA198">
        <v>0</v>
      </c>
      <c r="AB198">
        <v>0</v>
      </c>
      <c r="AC198">
        <v>0</v>
      </c>
      <c r="AD198" t="s">
        <v>436</v>
      </c>
    </row>
    <row r="199" spans="1:30" x14ac:dyDescent="0.25">
      <c r="H199">
        <v>1003</v>
      </c>
    </row>
    <row r="200" spans="1:30" x14ac:dyDescent="0.25">
      <c r="A200">
        <v>97</v>
      </c>
      <c r="B200">
        <v>651</v>
      </c>
      <c r="C200" t="s">
        <v>437</v>
      </c>
      <c r="D200" t="s">
        <v>438</v>
      </c>
      <c r="E200" t="s">
        <v>283</v>
      </c>
      <c r="F200" t="s">
        <v>439</v>
      </c>
      <c r="G200" t="str">
        <f>"201402001363"</f>
        <v>201402001363</v>
      </c>
      <c r="H200" t="s">
        <v>356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70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8</v>
      </c>
      <c r="W200">
        <v>56</v>
      </c>
      <c r="X200">
        <v>0</v>
      </c>
      <c r="Z200">
        <v>0</v>
      </c>
      <c r="AA200">
        <v>0</v>
      </c>
      <c r="AB200">
        <v>0</v>
      </c>
      <c r="AC200">
        <v>0</v>
      </c>
      <c r="AD200" t="s">
        <v>440</v>
      </c>
    </row>
    <row r="201" spans="1:30" x14ac:dyDescent="0.25">
      <c r="H201">
        <v>1003</v>
      </c>
    </row>
    <row r="202" spans="1:30" x14ac:dyDescent="0.25">
      <c r="A202">
        <v>98</v>
      </c>
      <c r="B202">
        <v>4278</v>
      </c>
      <c r="C202" t="s">
        <v>441</v>
      </c>
      <c r="D202" t="s">
        <v>442</v>
      </c>
      <c r="E202" t="s">
        <v>234</v>
      </c>
      <c r="F202" t="s">
        <v>443</v>
      </c>
      <c r="G202" t="str">
        <f>"00361269"</f>
        <v>00361269</v>
      </c>
      <c r="H202">
        <v>836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30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Z202">
        <v>0</v>
      </c>
      <c r="AA202">
        <v>0</v>
      </c>
      <c r="AB202">
        <v>0</v>
      </c>
      <c r="AC202">
        <v>0</v>
      </c>
      <c r="AD202">
        <v>866</v>
      </c>
    </row>
    <row r="203" spans="1:30" x14ac:dyDescent="0.25">
      <c r="H203">
        <v>1003</v>
      </c>
    </row>
    <row r="204" spans="1:30" x14ac:dyDescent="0.25">
      <c r="A204">
        <v>99</v>
      </c>
      <c r="B204">
        <v>1103</v>
      </c>
      <c r="C204" t="s">
        <v>444</v>
      </c>
      <c r="D204" t="s">
        <v>445</v>
      </c>
      <c r="E204" t="s">
        <v>427</v>
      </c>
      <c r="F204" t="s">
        <v>446</v>
      </c>
      <c r="G204" t="str">
        <f>"00156204"</f>
        <v>00156204</v>
      </c>
      <c r="H204">
        <v>693</v>
      </c>
      <c r="I204">
        <v>0</v>
      </c>
      <c r="J204">
        <v>0</v>
      </c>
      <c r="K204">
        <v>0</v>
      </c>
      <c r="L204">
        <v>0</v>
      </c>
      <c r="M204">
        <v>100</v>
      </c>
      <c r="N204">
        <v>70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Z204">
        <v>0</v>
      </c>
      <c r="AA204">
        <v>0</v>
      </c>
      <c r="AB204">
        <v>0</v>
      </c>
      <c r="AC204">
        <v>0</v>
      </c>
      <c r="AD204">
        <v>863</v>
      </c>
    </row>
    <row r="205" spans="1:30" x14ac:dyDescent="0.25">
      <c r="H205">
        <v>1003</v>
      </c>
    </row>
    <row r="206" spans="1:30" x14ac:dyDescent="0.25">
      <c r="A206">
        <v>100</v>
      </c>
      <c r="B206">
        <v>2658</v>
      </c>
      <c r="C206" t="s">
        <v>447</v>
      </c>
      <c r="D206" t="s">
        <v>410</v>
      </c>
      <c r="E206" t="s">
        <v>157</v>
      </c>
      <c r="F206" t="s">
        <v>448</v>
      </c>
      <c r="G206" t="str">
        <f>"201406010786"</f>
        <v>201406010786</v>
      </c>
      <c r="H206" t="s">
        <v>449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70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8</v>
      </c>
      <c r="W206">
        <v>56</v>
      </c>
      <c r="X206">
        <v>0</v>
      </c>
      <c r="Z206">
        <v>0</v>
      </c>
      <c r="AA206">
        <v>0</v>
      </c>
      <c r="AB206">
        <v>0</v>
      </c>
      <c r="AC206">
        <v>0</v>
      </c>
      <c r="AD206" t="s">
        <v>450</v>
      </c>
    </row>
    <row r="207" spans="1:30" x14ac:dyDescent="0.25">
      <c r="H207">
        <v>1003</v>
      </c>
    </row>
    <row r="208" spans="1:30" x14ac:dyDescent="0.25">
      <c r="A208">
        <v>101</v>
      </c>
      <c r="B208">
        <v>5149</v>
      </c>
      <c r="C208" t="s">
        <v>211</v>
      </c>
      <c r="D208" t="s">
        <v>157</v>
      </c>
      <c r="E208" t="s">
        <v>15</v>
      </c>
      <c r="F208" t="s">
        <v>451</v>
      </c>
      <c r="G208" t="str">
        <f>"00371507"</f>
        <v>00371507</v>
      </c>
      <c r="H208">
        <v>737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70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Z208">
        <v>0</v>
      </c>
      <c r="AA208">
        <v>0</v>
      </c>
      <c r="AB208">
        <v>0</v>
      </c>
      <c r="AC208">
        <v>0</v>
      </c>
      <c r="AD208">
        <v>807</v>
      </c>
    </row>
    <row r="209" spans="1:30" x14ac:dyDescent="0.25">
      <c r="H209">
        <v>1003</v>
      </c>
    </row>
    <row r="210" spans="1:30" x14ac:dyDescent="0.25">
      <c r="A210">
        <v>102</v>
      </c>
      <c r="B210">
        <v>389</v>
      </c>
      <c r="C210" t="s">
        <v>452</v>
      </c>
      <c r="D210" t="s">
        <v>29</v>
      </c>
      <c r="E210" t="s">
        <v>15</v>
      </c>
      <c r="F210" t="s">
        <v>453</v>
      </c>
      <c r="G210" t="str">
        <f>"00297719"</f>
        <v>00297719</v>
      </c>
      <c r="H210" t="s">
        <v>159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70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Z210">
        <v>0</v>
      </c>
      <c r="AA210">
        <v>0</v>
      </c>
      <c r="AB210">
        <v>0</v>
      </c>
      <c r="AC210">
        <v>0</v>
      </c>
      <c r="AD210" t="s">
        <v>454</v>
      </c>
    </row>
    <row r="211" spans="1:30" x14ac:dyDescent="0.25">
      <c r="H211">
        <v>1003</v>
      </c>
    </row>
    <row r="212" spans="1:30" x14ac:dyDescent="0.25">
      <c r="A212">
        <v>103</v>
      </c>
      <c r="B212">
        <v>2146</v>
      </c>
      <c r="C212" t="s">
        <v>455</v>
      </c>
      <c r="D212" t="s">
        <v>411</v>
      </c>
      <c r="E212" t="s">
        <v>456</v>
      </c>
      <c r="F212" t="s">
        <v>457</v>
      </c>
      <c r="G212" t="str">
        <f>"00322367"</f>
        <v>00322367</v>
      </c>
      <c r="H212">
        <v>649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30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14</v>
      </c>
      <c r="W212">
        <v>98</v>
      </c>
      <c r="X212">
        <v>0</v>
      </c>
      <c r="Z212">
        <v>0</v>
      </c>
      <c r="AA212">
        <v>0</v>
      </c>
      <c r="AB212">
        <v>0</v>
      </c>
      <c r="AC212">
        <v>0</v>
      </c>
      <c r="AD212">
        <v>777</v>
      </c>
    </row>
    <row r="213" spans="1:30" x14ac:dyDescent="0.25">
      <c r="H213">
        <v>1003</v>
      </c>
    </row>
    <row r="214" spans="1:30" x14ac:dyDescent="0.25">
      <c r="A214">
        <v>104</v>
      </c>
      <c r="B214">
        <v>2870</v>
      </c>
      <c r="C214" t="s">
        <v>458</v>
      </c>
      <c r="D214" t="s">
        <v>411</v>
      </c>
      <c r="E214" t="s">
        <v>15</v>
      </c>
      <c r="F214" t="s">
        <v>459</v>
      </c>
      <c r="G214" t="str">
        <f>"00243096"</f>
        <v>00243096</v>
      </c>
      <c r="H214" t="s">
        <v>302</v>
      </c>
      <c r="I214">
        <v>0</v>
      </c>
      <c r="J214">
        <v>0</v>
      </c>
      <c r="K214">
        <v>0</v>
      </c>
      <c r="L214">
        <v>0</v>
      </c>
      <c r="M214">
        <v>100</v>
      </c>
      <c r="N214">
        <v>30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Z214">
        <v>0</v>
      </c>
      <c r="AA214">
        <v>0</v>
      </c>
      <c r="AB214">
        <v>0</v>
      </c>
      <c r="AC214">
        <v>0</v>
      </c>
      <c r="AD214" t="s">
        <v>460</v>
      </c>
    </row>
    <row r="215" spans="1:30" x14ac:dyDescent="0.25">
      <c r="H215">
        <v>1003</v>
      </c>
    </row>
    <row r="216" spans="1:30" x14ac:dyDescent="0.25">
      <c r="A216">
        <v>105</v>
      </c>
      <c r="B216">
        <v>2049</v>
      </c>
      <c r="C216" t="s">
        <v>461</v>
      </c>
      <c r="D216" t="s">
        <v>59</v>
      </c>
      <c r="E216" t="s">
        <v>15</v>
      </c>
      <c r="F216" t="s">
        <v>462</v>
      </c>
      <c r="G216" t="str">
        <f>"00308136"</f>
        <v>00308136</v>
      </c>
      <c r="H216" t="s">
        <v>463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30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Z216">
        <v>0</v>
      </c>
      <c r="AA216">
        <v>0</v>
      </c>
      <c r="AB216">
        <v>0</v>
      </c>
      <c r="AC216">
        <v>0</v>
      </c>
      <c r="AD216" t="s">
        <v>464</v>
      </c>
    </row>
    <row r="217" spans="1:30" x14ac:dyDescent="0.25">
      <c r="H217" t="s">
        <v>465</v>
      </c>
    </row>
    <row r="218" spans="1:30" x14ac:dyDescent="0.25">
      <c r="A218">
        <v>106</v>
      </c>
      <c r="B218">
        <v>1803</v>
      </c>
      <c r="C218" t="s">
        <v>466</v>
      </c>
      <c r="D218" t="s">
        <v>36</v>
      </c>
      <c r="E218" t="s">
        <v>234</v>
      </c>
      <c r="F218" t="s">
        <v>467</v>
      </c>
      <c r="G218" t="str">
        <f>"00322684"</f>
        <v>00322684</v>
      </c>
      <c r="H218" t="s">
        <v>468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30</v>
      </c>
      <c r="O218">
        <v>30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Z218">
        <v>0</v>
      </c>
      <c r="AA218">
        <v>0</v>
      </c>
      <c r="AB218">
        <v>0</v>
      </c>
      <c r="AC218">
        <v>0</v>
      </c>
      <c r="AD218" t="s">
        <v>469</v>
      </c>
    </row>
    <row r="219" spans="1:30" x14ac:dyDescent="0.25">
      <c r="H219">
        <v>1003</v>
      </c>
    </row>
    <row r="220" spans="1:30" x14ac:dyDescent="0.25">
      <c r="A220">
        <v>107</v>
      </c>
      <c r="B220">
        <v>3205</v>
      </c>
      <c r="C220" t="s">
        <v>470</v>
      </c>
      <c r="D220" t="s">
        <v>46</v>
      </c>
      <c r="E220" t="s">
        <v>242</v>
      </c>
      <c r="F220" t="s">
        <v>471</v>
      </c>
      <c r="G220" t="str">
        <f>"00292845"</f>
        <v>00292845</v>
      </c>
      <c r="H220" t="s">
        <v>468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50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Z220">
        <v>0</v>
      </c>
      <c r="AA220">
        <v>0</v>
      </c>
      <c r="AB220">
        <v>0</v>
      </c>
      <c r="AC220">
        <v>0</v>
      </c>
      <c r="AD220" t="s">
        <v>472</v>
      </c>
    </row>
    <row r="221" spans="1:30" x14ac:dyDescent="0.25">
      <c r="H221">
        <v>1003</v>
      </c>
    </row>
    <row r="222" spans="1:30" x14ac:dyDescent="0.25">
      <c r="A222">
        <v>108</v>
      </c>
      <c r="B222">
        <v>3673</v>
      </c>
      <c r="C222" t="s">
        <v>473</v>
      </c>
      <c r="D222" t="s">
        <v>474</v>
      </c>
      <c r="E222" t="s">
        <v>475</v>
      </c>
      <c r="F222" t="s">
        <v>476</v>
      </c>
      <c r="G222" t="str">
        <f>"00221827"</f>
        <v>00221827</v>
      </c>
      <c r="H222" t="s">
        <v>477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30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Z222">
        <v>0</v>
      </c>
      <c r="AA222">
        <v>0</v>
      </c>
      <c r="AB222">
        <v>0</v>
      </c>
      <c r="AC222">
        <v>0</v>
      </c>
      <c r="AD222" t="s">
        <v>478</v>
      </c>
    </row>
    <row r="223" spans="1:30" x14ac:dyDescent="0.25">
      <c r="H223">
        <v>1003</v>
      </c>
    </row>
    <row r="224" spans="1:30" x14ac:dyDescent="0.25">
      <c r="A224">
        <v>109</v>
      </c>
      <c r="B224">
        <v>525</v>
      </c>
      <c r="C224" t="s">
        <v>479</v>
      </c>
      <c r="D224" t="s">
        <v>480</v>
      </c>
      <c r="E224" t="s">
        <v>481</v>
      </c>
      <c r="F224" t="s">
        <v>482</v>
      </c>
      <c r="G224" t="str">
        <f>"00013124"</f>
        <v>00013124</v>
      </c>
      <c r="H224" t="s">
        <v>483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50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Z224">
        <v>0</v>
      </c>
      <c r="AA224">
        <v>0</v>
      </c>
      <c r="AB224">
        <v>0</v>
      </c>
      <c r="AC224">
        <v>0</v>
      </c>
      <c r="AD224" t="s">
        <v>484</v>
      </c>
    </row>
    <row r="225" spans="1:30" x14ac:dyDescent="0.25">
      <c r="H225">
        <v>1003</v>
      </c>
    </row>
    <row r="226" spans="1:30" x14ac:dyDescent="0.25">
      <c r="A226">
        <v>110</v>
      </c>
      <c r="B226">
        <v>4249</v>
      </c>
      <c r="C226" t="s">
        <v>485</v>
      </c>
      <c r="D226" t="s">
        <v>186</v>
      </c>
      <c r="E226" t="s">
        <v>15</v>
      </c>
      <c r="F226" t="s">
        <v>486</v>
      </c>
      <c r="G226" t="str">
        <f>"00328353"</f>
        <v>00328353</v>
      </c>
      <c r="H226" t="s">
        <v>487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30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Z226">
        <v>0</v>
      </c>
      <c r="AA226">
        <v>0</v>
      </c>
      <c r="AB226">
        <v>0</v>
      </c>
      <c r="AC226">
        <v>0</v>
      </c>
      <c r="AD226" t="s">
        <v>488</v>
      </c>
    </row>
    <row r="227" spans="1:30" x14ac:dyDescent="0.25">
      <c r="H227">
        <v>1003</v>
      </c>
    </row>
    <row r="228" spans="1:30" x14ac:dyDescent="0.25">
      <c r="A228">
        <v>111</v>
      </c>
      <c r="B228">
        <v>3991</v>
      </c>
      <c r="C228" t="s">
        <v>489</v>
      </c>
      <c r="D228" t="s">
        <v>23</v>
      </c>
      <c r="E228" t="s">
        <v>126</v>
      </c>
      <c r="F228" t="s">
        <v>490</v>
      </c>
      <c r="G228" t="str">
        <f>"201412003071"</f>
        <v>201412003071</v>
      </c>
      <c r="H228" t="s">
        <v>491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30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Z228">
        <v>0</v>
      </c>
      <c r="AA228">
        <v>0</v>
      </c>
      <c r="AB228">
        <v>0</v>
      </c>
      <c r="AC228">
        <v>0</v>
      </c>
      <c r="AD228" t="s">
        <v>492</v>
      </c>
    </row>
    <row r="229" spans="1:30" x14ac:dyDescent="0.25">
      <c r="H229">
        <v>1003</v>
      </c>
    </row>
    <row r="231" spans="1:30" x14ac:dyDescent="0.25">
      <c r="A231" t="s">
        <v>493</v>
      </c>
    </row>
    <row r="232" spans="1:30" x14ac:dyDescent="0.25">
      <c r="A232" t="s">
        <v>494</v>
      </c>
    </row>
    <row r="233" spans="1:30" x14ac:dyDescent="0.25">
      <c r="A233" t="s">
        <v>495</v>
      </c>
    </row>
    <row r="234" spans="1:30" x14ac:dyDescent="0.25">
      <c r="A234" t="s">
        <v>496</v>
      </c>
    </row>
    <row r="235" spans="1:30" x14ac:dyDescent="0.25">
      <c r="A235" t="s">
        <v>497</v>
      </c>
    </row>
    <row r="236" spans="1:30" x14ac:dyDescent="0.25">
      <c r="A236" t="s">
        <v>498</v>
      </c>
    </row>
    <row r="237" spans="1:30" x14ac:dyDescent="0.25">
      <c r="A237" t="s">
        <v>499</v>
      </c>
    </row>
    <row r="238" spans="1:30" x14ac:dyDescent="0.25">
      <c r="A238" t="s">
        <v>500</v>
      </c>
    </row>
    <row r="239" spans="1:30" x14ac:dyDescent="0.25">
      <c r="A239" t="s">
        <v>501</v>
      </c>
    </row>
    <row r="240" spans="1:30" x14ac:dyDescent="0.25">
      <c r="A240" t="s">
        <v>502</v>
      </c>
    </row>
    <row r="241" spans="1:1" x14ac:dyDescent="0.25">
      <c r="A241" t="s">
        <v>503</v>
      </c>
    </row>
    <row r="242" spans="1:1" x14ac:dyDescent="0.25">
      <c r="A242" t="s">
        <v>504</v>
      </c>
    </row>
    <row r="243" spans="1:1" x14ac:dyDescent="0.25">
      <c r="A243" t="s">
        <v>505</v>
      </c>
    </row>
    <row r="244" spans="1:1" x14ac:dyDescent="0.25">
      <c r="A244" t="s">
        <v>506</v>
      </c>
    </row>
    <row r="245" spans="1:1" x14ac:dyDescent="0.25">
      <c r="A245" t="s">
        <v>507</v>
      </c>
    </row>
    <row r="246" spans="1:1" x14ac:dyDescent="0.25">
      <c r="A246" t="s">
        <v>508</v>
      </c>
    </row>
    <row r="247" spans="1:1" x14ac:dyDescent="0.25">
      <c r="A247" t="s">
        <v>509</v>
      </c>
    </row>
    <row r="248" spans="1:1" x14ac:dyDescent="0.25">
      <c r="A248" t="s">
        <v>510</v>
      </c>
    </row>
    <row r="249" spans="1:1" x14ac:dyDescent="0.25">
      <c r="A249" t="s">
        <v>511</v>
      </c>
    </row>
    <row r="250" spans="1:1" x14ac:dyDescent="0.25">
      <c r="A250" t="s">
        <v>512</v>
      </c>
    </row>
    <row r="251" spans="1:1" x14ac:dyDescent="0.25">
      <c r="A251" t="s">
        <v>513</v>
      </c>
    </row>
    <row r="252" spans="1:1" x14ac:dyDescent="0.25">
      <c r="A252" t="s">
        <v>514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2018-03-28T09:02:48Z</dcterms:created>
  <dcterms:modified xsi:type="dcterms:W3CDTF">2018-03-28T09:02:49Z</dcterms:modified>
</cp:coreProperties>
</file>