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11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66" i="1" l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<sst xmlns="http://schemas.openxmlformats.org/spreadsheetml/2006/main" count="572" uniqueCount="472">
  <si>
    <t>ΠΛΗΡΩΣΗ ΘΕΣΕΩΝ ΜΕ ΣΕΙΡΑ ΠΡΟΤΕΡΑΙΟΤΗΤΑΣ (ΑΡΘΡΟ 18/Ν. 2190/1994) ΠΡΟΚΗΡΥΞΗ : 3Κ/2018</t>
  </si>
  <si>
    <t>ΣΕΙΡΑ ΚΑΤΑΤΑΞΗΣ (ΚΥΡΙΟΣ)</t>
  </si>
  <si>
    <t>ΠΑΝΕΠΙΣΤΗΜΙΑΚΗΣ ΕΚΠΑΙΔΕΥΣΗΣ (ΠΕ)</t>
  </si>
  <si>
    <t>ΓΕΝΙΚΕΣ ΘΕΣΕΙΣ ΜΕ ΕΜΠΕΙΡΙΑ</t>
  </si>
  <si>
    <t>ΠΕ ΧΗΜΙΚΩΝ ΜΗΧΑΝΙΚΩΝ ή ΧΗΜΙΚΩΝ ΠΕΡΙΒΑΛΛΟΝΤΟΣ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</si>
  <si>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</si>
  <si>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</si>
  <si>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</si>
  <si>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</si>
  <si>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</si>
  <si>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</si>
  <si>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</si>
  <si>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</si>
  <si>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ΜΠΕΤΣΙΟΥ</t>
  </si>
  <si>
    <t>ΜΑΡΙΑ</t>
  </si>
  <si>
    <t>ΓΕΩΡΓΙΟΣ</t>
  </si>
  <si>
    <t>ΑΖ894981</t>
  </si>
  <si>
    <t>807,4</t>
  </si>
  <si>
    <t>2325,4</t>
  </si>
  <si>
    <t>1119-1108-1115-1116-1112-1110-1114-1113-1109-1117-1106</t>
  </si>
  <si>
    <t>ΠΙΤΣΑΡΗ</t>
  </si>
  <si>
    <t>ΣΤΥΛΙΑΝΗ</t>
  </si>
  <si>
    <t>ΑΠΟΣΤΟΛΟΣ</t>
  </si>
  <si>
    <t>ΑΙ284657</t>
  </si>
  <si>
    <t>783,2</t>
  </si>
  <si>
    <t>2281,2</t>
  </si>
  <si>
    <t>1110-1105-1005-1004-1106-1107-1108-1109-1111-1112-1113-1114-1115-1116-1117-1118-1119</t>
  </si>
  <si>
    <t>ΠΑΠΑΕΥΑΓΓΕΛΟΥ</t>
  </si>
  <si>
    <t>ΒΑΣΙΛΙΚΗ</t>
  </si>
  <si>
    <t>ΑΖ281939</t>
  </si>
  <si>
    <t>859,1</t>
  </si>
  <si>
    <t>2247,1</t>
  </si>
  <si>
    <t>1024-1119-1005-1004</t>
  </si>
  <si>
    <t>ΠΑΠΑΔΑΚΗ</t>
  </si>
  <si>
    <t>ΜΑΡΙΝΑ</t>
  </si>
  <si>
    <t>ΦΑΙΔΩΝ</t>
  </si>
  <si>
    <t>ΑΖ957170</t>
  </si>
  <si>
    <t>820,6</t>
  </si>
  <si>
    <t>2218,6</t>
  </si>
  <si>
    <t>1106-1117-1118-1107-1113-1114-1108-1105-1112-1004-1110-1116-1119-1109-1115</t>
  </si>
  <si>
    <t>ΖΙΑΚΑ</t>
  </si>
  <si>
    <t>ΖΩΗ</t>
  </si>
  <si>
    <t>ΔΗΜΗΤΡΙΟΣ</t>
  </si>
  <si>
    <t>ΑΖ161136</t>
  </si>
  <si>
    <t>1107-1119-1108-1112-1115-1116-1109-1105-1110-1113-1114-1106</t>
  </si>
  <si>
    <t>ΠΕΚΡΙΔΗΣ</t>
  </si>
  <si>
    <t>ΙΩΑΝΝΗΣ</t>
  </si>
  <si>
    <t>ΑΜ848215</t>
  </si>
  <si>
    <t>696,3</t>
  </si>
  <si>
    <t>2184,3</t>
  </si>
  <si>
    <t>1117-1118-1106-1112-1108-1116-1119-1115-1113-1114-1109-1110-1004</t>
  </si>
  <si>
    <t>ΜΩΥΣΙΔΗΣ</t>
  </si>
  <si>
    <t>ΧΑΡΑΛΑΜΠΟΣ</t>
  </si>
  <si>
    <t>ΤΡΙΑΝΤΑΦΥΛΛΟΣ</t>
  </si>
  <si>
    <t>ΑΕ872536</t>
  </si>
  <si>
    <t>830,5</t>
  </si>
  <si>
    <t>2148,5</t>
  </si>
  <si>
    <t>1107-1108-1119-1112-1116</t>
  </si>
  <si>
    <t>ΒΑΣΙΛΕΙΑΔΗΣ</t>
  </si>
  <si>
    <t>ΣΑΒΒΑΣ</t>
  </si>
  <si>
    <t>ΠΡΟΔΡΟΜΟΣ</t>
  </si>
  <si>
    <t>ΑΙ155768</t>
  </si>
  <si>
    <t>816,2</t>
  </si>
  <si>
    <t>2134,2</t>
  </si>
  <si>
    <t>1107-1119-1108-1115-1116-1112-1109-1110-1114-1113-1106</t>
  </si>
  <si>
    <t>ΝΤΟΝΟΥ</t>
  </si>
  <si>
    <t>ΕΛΕΥΘΕΡΙΑ</t>
  </si>
  <si>
    <t>ΠΕΤΡΟΣ</t>
  </si>
  <si>
    <t>ΑΗ166560</t>
  </si>
  <si>
    <t>1024-1119</t>
  </si>
  <si>
    <t>ΚΑΠΡΑΡΑ</t>
  </si>
  <si>
    <t>ΕΥΘΥΜΙΑ</t>
  </si>
  <si>
    <t>ΑΜ655349</t>
  </si>
  <si>
    <t>767,8</t>
  </si>
  <si>
    <t>2115,8</t>
  </si>
  <si>
    <t>1107-1119-1115-1112-1108-1116-1105-1109-1110-1004-1113-1117-1118-1111-1106-1114</t>
  </si>
  <si>
    <t>ΚΑΤΣΩΝΗ</t>
  </si>
  <si>
    <t>ΑΘΑΝΑΣΙΑ</t>
  </si>
  <si>
    <t>ΧΡΗΣΤΟΣ</t>
  </si>
  <si>
    <t>ΑΗ474036</t>
  </si>
  <si>
    <t>776,6</t>
  </si>
  <si>
    <t>2094,6</t>
  </si>
  <si>
    <t>1117-1118-1106-1116-1112-1107-1105-1110-1113-1114-1108-1109-1111-1115-1119-1005</t>
  </si>
  <si>
    <t>ΣΙΟΥΤΟΠΟΥΛΟΣ</t>
  </si>
  <si>
    <t>ΑΕ335887</t>
  </si>
  <si>
    <t>2088,5</t>
  </si>
  <si>
    <t>1107-1119-1115-1108-1112-1116-1110-1105-1106-1117-1118-1109-1113-1114-1111</t>
  </si>
  <si>
    <t>ΑΡΓΥΡΟΠΟΥΛΟΣ</t>
  </si>
  <si>
    <t>ΝΙΚΟΛΑΟΣ</t>
  </si>
  <si>
    <t>Τ211921</t>
  </si>
  <si>
    <t>817,3</t>
  </si>
  <si>
    <t>2075,3</t>
  </si>
  <si>
    <t>1107-1119-1115-1112-1108-1116-1105-1004-1110-1113-1114-1109-1111-1106-1117-1118</t>
  </si>
  <si>
    <t>ΠΟΛΑΤΙΔΗΣ</t>
  </si>
  <si>
    <t>Χ475184</t>
  </si>
  <si>
    <t>812,9</t>
  </si>
  <si>
    <t>2070,9</t>
  </si>
  <si>
    <t>1115-1107-1108-1119-1116-1112-1109-1106-1110-1113-1114-1111-1117-1118-1105</t>
  </si>
  <si>
    <t>ΖΙΑΓΚΟΒΑ</t>
  </si>
  <si>
    <t>ΑΙ738761</t>
  </si>
  <si>
    <t>810,7</t>
  </si>
  <si>
    <t>2068,7</t>
  </si>
  <si>
    <t>1024-1116-1119-1115-1108-1117-1106-1109-1110-1113-1114</t>
  </si>
  <si>
    <t>ΜΠΕΡΕΚΕΤΙΔΟΥ</t>
  </si>
  <si>
    <t>ΟΛΓΑ</t>
  </si>
  <si>
    <t>ΑΝΤΩΝΙΟΣ</t>
  </si>
  <si>
    <t>ΑΕ816216</t>
  </si>
  <si>
    <t>786,5</t>
  </si>
  <si>
    <t>2044,5</t>
  </si>
  <si>
    <t>1108-1107-1112-1105-1116-1115-1119-1110-1113-1114-1109-1106-1117-1118</t>
  </si>
  <si>
    <t>ΣΤΟΓΙΑΝΝΗΣ</t>
  </si>
  <si>
    <t>ΑΛΚΙΒΙΑΔΗΣ</t>
  </si>
  <si>
    <t>ΑΙ190821</t>
  </si>
  <si>
    <t>771,1</t>
  </si>
  <si>
    <t>2029,1</t>
  </si>
  <si>
    <t>1107-1115-1119</t>
  </si>
  <si>
    <t>ΤΡΕΣΙΝΤΣΗ</t>
  </si>
  <si>
    <t>ΣΟΦΙΑ</t>
  </si>
  <si>
    <t>ΓΡΗΓΟΡΙΟΣ</t>
  </si>
  <si>
    <t>ΑΕ347682</t>
  </si>
  <si>
    <t>784,3</t>
  </si>
  <si>
    <t>2002,3</t>
  </si>
  <si>
    <t>1107-1108-1112-1115-1116-1119</t>
  </si>
  <si>
    <t>ΧΙΟΚΤΟΥΡΙΔΟΥ</t>
  </si>
  <si>
    <t>ΚΛΑΙΡΗ</t>
  </si>
  <si>
    <t>ΜΩΥΣΗΣ</t>
  </si>
  <si>
    <t>ΑΗ880606</t>
  </si>
  <si>
    <t>876,7</t>
  </si>
  <si>
    <t>1994,7</t>
  </si>
  <si>
    <t>1024-1119-1004-1005</t>
  </si>
  <si>
    <t>ΛΩΛΗ</t>
  </si>
  <si>
    <t>ΡΕΒΕΚΚΑ</t>
  </si>
  <si>
    <t>ΚΝΟΥΤ ΝΤΑΒΙΝΤ ΑΝΔΡΕΑΣ ΕΡΙΚΣΟΝ</t>
  </si>
  <si>
    <t>ΑΙ574308</t>
  </si>
  <si>
    <t>842,6</t>
  </si>
  <si>
    <t>1970,6</t>
  </si>
  <si>
    <t>1105-1106-1107-1108-1109-1110-1111-1112-1113-1114-1116-1117-1118-1119</t>
  </si>
  <si>
    <t>ΤΣΙΑΤΣΙΑΒΑ</t>
  </si>
  <si>
    <t>ΦΩΤΕΙΝΗ</t>
  </si>
  <si>
    <t>ΑΘΑΝΑΣΙΟΣ</t>
  </si>
  <si>
    <t>ΑΚ972283</t>
  </si>
  <si>
    <t>772,2</t>
  </si>
  <si>
    <t>1960,2</t>
  </si>
  <si>
    <t>1024-1004-1119</t>
  </si>
  <si>
    <t>ΔΙΑΚΑΚΗ</t>
  </si>
  <si>
    <t>ΕΛΛΗ</t>
  </si>
  <si>
    <t>ΕΜΜΑΝΟΥΗΛ</t>
  </si>
  <si>
    <t>Φ245810</t>
  </si>
  <si>
    <t>768,9</t>
  </si>
  <si>
    <t>1946,9</t>
  </si>
  <si>
    <t>1111-1115-1117-1119-1004-1109-1108-1106-1113-1105-1110-1107-1116-1114-1112-1118-1024</t>
  </si>
  <si>
    <t>ΒΑΡΚΑΣ</t>
  </si>
  <si>
    <t>ΑΡΓΥΡΙΟΣ</t>
  </si>
  <si>
    <t>ΕΥΣΤΡΑΤΙΟΣ</t>
  </si>
  <si>
    <t>ΑΒ171678</t>
  </si>
  <si>
    <t>778,8</t>
  </si>
  <si>
    <t>1936,8</t>
  </si>
  <si>
    <t>1024-1119-1004</t>
  </si>
  <si>
    <t>ΡΟΓΚΑ</t>
  </si>
  <si>
    <t>ΣΠΥΡΙΔΑ</t>
  </si>
  <si>
    <t>ΑΕ489872</t>
  </si>
  <si>
    <t>837,1</t>
  </si>
  <si>
    <t>1935,1</t>
  </si>
  <si>
    <t>1105-1116-1110-1004-1107-1108-1106-1113-1114-1119-1115</t>
  </si>
  <si>
    <t>ΠΟΥΛΙΟΥ</t>
  </si>
  <si>
    <t>ΓΕΩΡΓΙΑ</t>
  </si>
  <si>
    <t>ΑΚ976371</t>
  </si>
  <si>
    <t>1112-1116-1107-1105-1005-1110-1108-1115-1113-1114-1118-1117-1106-1119-1109-1111-1004</t>
  </si>
  <si>
    <t>ΤΖΑΜΠΑΖΗΣ</t>
  </si>
  <si>
    <t>ΑΝ204180</t>
  </si>
  <si>
    <t>1899,1</t>
  </si>
  <si>
    <t>1119-1107-1108-1116-1004-1105-1106-1110-1113-1114-1112-1109-1111</t>
  </si>
  <si>
    <t>ΠΑΡΑΣΚΑΚΗ</t>
  </si>
  <si>
    <t>ΑΡΓΥΡΩ</t>
  </si>
  <si>
    <t>ΑΝ476486</t>
  </si>
  <si>
    <t>766,7</t>
  </si>
  <si>
    <t>1894,7</t>
  </si>
  <si>
    <t>1118-1117-1112-1119-1115-1106-1107-1113-1105-1114-1110-1116-1109-1111-1108-1004</t>
  </si>
  <si>
    <t>ΓΚΕΚΑ</t>
  </si>
  <si>
    <t>ΧΡΥΣΟΒΑΛΑΝΤΟΥ</t>
  </si>
  <si>
    <t>Σ385474</t>
  </si>
  <si>
    <t>831,6</t>
  </si>
  <si>
    <t>1889,6</t>
  </si>
  <si>
    <t>1119-1024-1004</t>
  </si>
  <si>
    <t>ΑΣΛΑΝΙΔΟΥ</t>
  </si>
  <si>
    <t>ΔΗΜΗΤΡΑ</t>
  </si>
  <si>
    <t>ΚΩΝΣΤΑΝΤΙΝΟΣ</t>
  </si>
  <si>
    <t>ΑΖ187666</t>
  </si>
  <si>
    <t>764,5</t>
  </si>
  <si>
    <t>1888,5</t>
  </si>
  <si>
    <t>1107-1119-1115</t>
  </si>
  <si>
    <t>ΚΟΚΛΗΣ</t>
  </si>
  <si>
    <t>ΣΤΑΥΡΟΣ</t>
  </si>
  <si>
    <t>ΑΜ861222</t>
  </si>
  <si>
    <t>827,2</t>
  </si>
  <si>
    <t>1885,2</t>
  </si>
  <si>
    <t>ΜΟΥΡΤΖΙΝΟΣ</t>
  </si>
  <si>
    <t>ΠΑΝΑΓΙΩΤΗΣ</t>
  </si>
  <si>
    <t>ΗΛΙΑΣ</t>
  </si>
  <si>
    <t>Χ096491</t>
  </si>
  <si>
    <t>756,8</t>
  </si>
  <si>
    <t>1884,8</t>
  </si>
  <si>
    <t>1110-1105-1113-1114-1004-1116-1107-1108-1119-1109-1111-1106-1112-1115-1117-1118</t>
  </si>
  <si>
    <t>ΚΑΣΑΠΗ</t>
  </si>
  <si>
    <t>ΜΑΡΙΝΑ-ΠΑΝΑΓΙΩΤΑ</t>
  </si>
  <si>
    <t>ΑΖ404300</t>
  </si>
  <si>
    <t>ΘΛΙΜΜΕΝΟΥ</t>
  </si>
  <si>
    <t>ΑΜΑΛΙΑ</t>
  </si>
  <si>
    <t>ΒΑΣΙΛΕΙΟΣ</t>
  </si>
  <si>
    <t>Ρ923748</t>
  </si>
  <si>
    <t>808,5</t>
  </si>
  <si>
    <t>1866,5</t>
  </si>
  <si>
    <t>1113-1114-1004-1110-1116-1108-1112-1106-1109-1111-1115-1119</t>
  </si>
  <si>
    <t>ΚΑΚΟΓΙΑΝΝΗ</t>
  </si>
  <si>
    <t>ΑΛΕΞΑΝΔΡΑ</t>
  </si>
  <si>
    <t>ΑΗ218422</t>
  </si>
  <si>
    <t>787,6</t>
  </si>
  <si>
    <t>1845,6</t>
  </si>
  <si>
    <t>1004-1110-1113-1112-1114-1108-1116-1117-1118-1106-1109-1115-1119</t>
  </si>
  <si>
    <t>ΜΙΜΙΔΗΣ</t>
  </si>
  <si>
    <t>Π326691</t>
  </si>
  <si>
    <t>819,5</t>
  </si>
  <si>
    <t>1817,5</t>
  </si>
  <si>
    <t>1004-1024-1119-1069-1070-1071-1072-1073-1074-1075-1076-1077-1078-1079-1080-1081-1082-1083-1084-1085-1086-1087-1088-1089-1090-1091-1092-1005</t>
  </si>
  <si>
    <t>ΡΩΣΣΟΣ</t>
  </si>
  <si>
    <t>ΑΝΔΡΕΑΣ</t>
  </si>
  <si>
    <t>ΑΜ790848</t>
  </si>
  <si>
    <t>851,4</t>
  </si>
  <si>
    <t>1809,4</t>
  </si>
  <si>
    <t>1107-1109-1108-1115-1119-1112-1116-1113-1114-1105-1110-1106-1117-1118-1111</t>
  </si>
  <si>
    <t>ΓΟΥΛΑ</t>
  </si>
  <si>
    <t>ΑΕ738698</t>
  </si>
  <si>
    <t>1759,6</t>
  </si>
  <si>
    <t>1110-1111-1113-1114-1112-1116-1105-1106-1004-1107-1117-1118-1108-1109-1115-1119-1005</t>
  </si>
  <si>
    <t>ΠΟΥΛΙΑΝΙΤΗ</t>
  </si>
  <si>
    <t>ΚΩΝΣΤΑΝΤΙΝΑ</t>
  </si>
  <si>
    <t>ΑΒ022700</t>
  </si>
  <si>
    <t>1753,2</t>
  </si>
  <si>
    <t>1112-1107-1116-1105-1119-1108</t>
  </si>
  <si>
    <t>ΣΑΚΕΛΛΗΣ</t>
  </si>
  <si>
    <t>ΑΝΘΙΜΟΣ ΕΥΑΓΓΕΛΟΣ</t>
  </si>
  <si>
    <t>Χ398920</t>
  </si>
  <si>
    <t>897,6</t>
  </si>
  <si>
    <t>1745,6</t>
  </si>
  <si>
    <t>1110-1116-1112-1114-1113-1108-1115-1109-1117-1118-1119</t>
  </si>
  <si>
    <t>ΧΑΤΖΗΛΙΟΝΤΟΣ</t>
  </si>
  <si>
    <t>ΧΡΙΣΤΟΔΟΥΛΟΣ</t>
  </si>
  <si>
    <t>ΑΙ889065</t>
  </si>
  <si>
    <t>927,3</t>
  </si>
  <si>
    <t>1745,3</t>
  </si>
  <si>
    <t>1108-1112-1119-1115-1116-1004-1107-1105-1110-1113-1114-1109-1118-1106</t>
  </si>
  <si>
    <t>ΕΥΘΥΜΙΟΥ</t>
  </si>
  <si>
    <t>ΑΖ249749</t>
  </si>
  <si>
    <t>804,1</t>
  </si>
  <si>
    <t>1722,1</t>
  </si>
  <si>
    <t>1105-1110-1004-1116-1112-1114-1113-1107-1108-1109-1115-1119-1117-1118-1106-1111</t>
  </si>
  <si>
    <t>ΛΑΜΠΡΗ</t>
  </si>
  <si>
    <t>ΠΑΝΤΑΖΗΣ</t>
  </si>
  <si>
    <t>Χ739461</t>
  </si>
  <si>
    <t>798,6</t>
  </si>
  <si>
    <t>1714,6</t>
  </si>
  <si>
    <t>ΚΑΡΑΝΑΣΙΟΥ</t>
  </si>
  <si>
    <t>ΑΝΘΟΥΛΑ</t>
  </si>
  <si>
    <t>ΑΖ175502</t>
  </si>
  <si>
    <t>822,8</t>
  </si>
  <si>
    <t>1710,8</t>
  </si>
  <si>
    <t>1107-1108-1112-1119-1109-1117-1118-1111-1106-1110-1113-1116-1114-1105-1115</t>
  </si>
  <si>
    <t>ΚΩΤΣΙΚΑΣ</t>
  </si>
  <si>
    <t>ΜΙΧΑΗΛ</t>
  </si>
  <si>
    <t>ΑΖ789518</t>
  </si>
  <si>
    <t>1681,2</t>
  </si>
  <si>
    <t>1004-1024-1119-1005</t>
  </si>
  <si>
    <t>ΚΟΥΒΑΤΣΗΣ</t>
  </si>
  <si>
    <t>ΣΠΥΡΙΔΩΝ</t>
  </si>
  <si>
    <t>ΑΕ384600</t>
  </si>
  <si>
    <t>1678,6</t>
  </si>
  <si>
    <t>1119-1117-1109-1106-1115-1112-1113-1114-1108-1110-1116</t>
  </si>
  <si>
    <t>ΤΑΛΑΜΠΙΡΗΣ</t>
  </si>
  <si>
    <t>ΒΑΛΣΑΜΗΣ</t>
  </si>
  <si>
    <t>ΑΗ362015</t>
  </si>
  <si>
    <t>730,4</t>
  </si>
  <si>
    <t>1678,4</t>
  </si>
  <si>
    <t>1119-1107</t>
  </si>
  <si>
    <t>ΤΣΙΜΠΑ</t>
  </si>
  <si>
    <t>ΜΑΡΙΑΝΘΗ</t>
  </si>
  <si>
    <t>ΑΖ392881</t>
  </si>
  <si>
    <t>773,3</t>
  </si>
  <si>
    <t>1661,3</t>
  </si>
  <si>
    <t>ΖΑΠΟΥΝΙΔΟΥ</t>
  </si>
  <si>
    <t>ΑΗ154377</t>
  </si>
  <si>
    <t>1107-1115-1119-1108-1112-1116-1117</t>
  </si>
  <si>
    <t>ΔΑΣΚΑΛΑΚΗΣ</t>
  </si>
  <si>
    <t>ΑΕ991465</t>
  </si>
  <si>
    <t>1004-1005-1105-1106-1107-1108-1109-1110-1111-1112-1113-1114-1115-1116-1117-1118-1119</t>
  </si>
  <si>
    <t>ΑΛΕΞΙΟΥ</t>
  </si>
  <si>
    <t>ΣΤΑΥΡΟΥΛΑ</t>
  </si>
  <si>
    <t>ΑΜ373206</t>
  </si>
  <si>
    <t>833,8</t>
  </si>
  <si>
    <t>1651,8</t>
  </si>
  <si>
    <t>1112-1115-1119-1118-1110-1116-1108-1109-1113-1114-1106</t>
  </si>
  <si>
    <t>ΚΑΔΟΓΛΟΥ</t>
  </si>
  <si>
    <t>ΕΥΤΕΡΠΗ</t>
  </si>
  <si>
    <t>ΑΖ847645</t>
  </si>
  <si>
    <t>753,5</t>
  </si>
  <si>
    <t>1651,5</t>
  </si>
  <si>
    <t>1115-1108-1119-1107-1112-1116-1105-1117-1118-1109-1110-1113-1114-1106-1004-1005-1111</t>
  </si>
  <si>
    <t>ΔΕΛΗΠΑΠΑ</t>
  </si>
  <si>
    <t>ΑΝΝΑ</t>
  </si>
  <si>
    <t>ΣΤΕΦΑΝΟΣ</t>
  </si>
  <si>
    <t>ΑΑ256720</t>
  </si>
  <si>
    <t>790,9</t>
  </si>
  <si>
    <t>1648,9</t>
  </si>
  <si>
    <t>1107-1024-1119-1115</t>
  </si>
  <si>
    <t>ΓΑΚΟΠΟΥΛΟΣ</t>
  </si>
  <si>
    <t>ΒΑΙΟΣ</t>
  </si>
  <si>
    <t>ΑΒ834453</t>
  </si>
  <si>
    <t>1112-1116-1105-1005-1107-1115-1108-1119-1110-1113-1114-1004-1106-1109-1111-1117-1118</t>
  </si>
  <si>
    <t>ΣΤΟΓΙΑΝΝΙΔΗΣ</t>
  </si>
  <si>
    <t>ΕΥΣΤΑΘΙΟΣ</t>
  </si>
  <si>
    <t>ΑΕ346753</t>
  </si>
  <si>
    <t>763,4</t>
  </si>
  <si>
    <t>1621,4</t>
  </si>
  <si>
    <t>1119-1107-1115-1111-1109-1108-1106-1112-1118-1116-1110-1113-1114-1105</t>
  </si>
  <si>
    <t>ΝΙΜΠΗ</t>
  </si>
  <si>
    <t>ΑΝΑΣΤΑΣΙΑ</t>
  </si>
  <si>
    <t>ΑΗ658779</t>
  </si>
  <si>
    <t>800,8</t>
  </si>
  <si>
    <t>1618,8</t>
  </si>
  <si>
    <t>1112-1115-1119-1108-1118-1117-1106-1113-1114-1109-1110-1116-1004</t>
  </si>
  <si>
    <t>ΓΚΑΙΔΑΤΖΗ</t>
  </si>
  <si>
    <t>ΧΡΙΣΤΙΝΑ</t>
  </si>
  <si>
    <t>ΑΕ928332</t>
  </si>
  <si>
    <t>1616,8</t>
  </si>
  <si>
    <t>1112-1110-1116-1105-1108-1113-1114-1106-1115-1119-1109-1118-1117-1111-1107</t>
  </si>
  <si>
    <t>ΟΙΚΟΝΟΜΟΥ</t>
  </si>
  <si>
    <t>ΣΤΕΡΓΙΟΣ</t>
  </si>
  <si>
    <t>ΑΖ098257</t>
  </si>
  <si>
    <t>ΓΑΤΙΔΟΥ</t>
  </si>
  <si>
    <t>ΑΜ435409</t>
  </si>
  <si>
    <t>749,1</t>
  </si>
  <si>
    <t>1607,1</t>
  </si>
  <si>
    <t>1119-1115</t>
  </si>
  <si>
    <t>ΠΑΠΑΔΟΠΟΥΛΟΥ</t>
  </si>
  <si>
    <t>ΑΒΡΑΑΜ</t>
  </si>
  <si>
    <t>ΑΗ355636</t>
  </si>
  <si>
    <t>1594,8</t>
  </si>
  <si>
    <t>ΣΜΑΡΑΓΔΑΚΗ</t>
  </si>
  <si>
    <t>Χ358108</t>
  </si>
  <si>
    <t>1592,9</t>
  </si>
  <si>
    <t>ΒΥΖΙΩΤΗΣ</t>
  </si>
  <si>
    <t>ΑΖ842313</t>
  </si>
  <si>
    <t>723,8</t>
  </si>
  <si>
    <t>1581,8</t>
  </si>
  <si>
    <t>1115-1119-1108-1112-1109-1116-1113-1114-1110-1106-1004</t>
  </si>
  <si>
    <t>ΓΡΙΒΑ</t>
  </si>
  <si>
    <t>ΑΖ244707</t>
  </si>
  <si>
    <t>789,8</t>
  </si>
  <si>
    <t>1577,8</t>
  </si>
  <si>
    <t>1004-1109-1110-1107-1119-1115-1113-1114-1112-1105-1116-1108-1117-1111-1106</t>
  </si>
  <si>
    <t>ΑΝΑΓΝΩΣΤΑΚΗ</t>
  </si>
  <si>
    <t>EΛΕΥΘΕΡΙΑ</t>
  </si>
  <si>
    <t>ΑΙ466013</t>
  </si>
  <si>
    <t>719,4</t>
  </si>
  <si>
    <t>1577,4</t>
  </si>
  <si>
    <t>1117-1106-1113-1110-1114-1112-1109-1115-1119</t>
  </si>
  <si>
    <t>ΤΣΟΛΑΚΗΣ</t>
  </si>
  <si>
    <t>ΑΗ362593</t>
  </si>
  <si>
    <t>705,1</t>
  </si>
  <si>
    <t>1523,1</t>
  </si>
  <si>
    <t>ΜΑΚΡΙΝΟΣ</t>
  </si>
  <si>
    <t>ΑΛΕΞΑΝΔΡΟΣ</t>
  </si>
  <si>
    <t>ΑΗ859404</t>
  </si>
  <si>
    <t>1119-1108-1110-1113-1116-1114-1106-1004</t>
  </si>
  <si>
    <t>ΑΘΑΝΑΣΙΑΔΟΥ</t>
  </si>
  <si>
    <t>ΑΓΑΠΗ</t>
  </si>
  <si>
    <t>ΑΕ335044</t>
  </si>
  <si>
    <t>743,6</t>
  </si>
  <si>
    <t>1511,6</t>
  </si>
  <si>
    <t>1108-1112-1113-1117-1119-1109-1110-1114-1116-1004</t>
  </si>
  <si>
    <t>ΜΑΡΑΓΚΟΠΟΥΛΟΣ</t>
  </si>
  <si>
    <t>ΛΕΩΝΙΔΑΣ</t>
  </si>
  <si>
    <t>ΑΗ406145</t>
  </si>
  <si>
    <t>796,4</t>
  </si>
  <si>
    <t>1477,4</t>
  </si>
  <si>
    <t>ΑΒΡΑΜΙΔΗΣ</t>
  </si>
  <si>
    <t>ΘΕΟΔΩΡΟΣ</t>
  </si>
  <si>
    <t>Χ487128</t>
  </si>
  <si>
    <t>ΒΑΛΟΔΗΜΟΥ</t>
  </si>
  <si>
    <t>ΚΩΝΣΤΑΝΤΙΑ</t>
  </si>
  <si>
    <t>ΘΩΜΑΣ</t>
  </si>
  <si>
    <t>ΑΜ822592</t>
  </si>
  <si>
    <t>806,3</t>
  </si>
  <si>
    <t>1430,3</t>
  </si>
  <si>
    <t>1107-1116-1105-1004-1108-1110-1112-1113-1114-1115-1119-1106-1109-1117-1118-1111</t>
  </si>
  <si>
    <t>ΛΙΤΣΑΣ</t>
  </si>
  <si>
    <t>ΑΚ735956</t>
  </si>
  <si>
    <t>1114-1113-1110-1106-1108-1116-1004-1109-1119-1115</t>
  </si>
  <si>
    <t>ΒΡΙΖΑΣ</t>
  </si>
  <si>
    <t>ΑΗ413308</t>
  </si>
  <si>
    <t>1389,1</t>
  </si>
  <si>
    <t>1112-1119-1114-1113-1110-1116-1106-1108-1109-1004</t>
  </si>
  <si>
    <t>ΑΘΑΝΑΣΙΑΔΗΣ</t>
  </si>
  <si>
    <t>ΑΖ853237</t>
  </si>
  <si>
    <t>721,6</t>
  </si>
  <si>
    <t>1379,6</t>
  </si>
  <si>
    <t>ΚΟΥΒΑΤΣΗ</t>
  </si>
  <si>
    <t>ΙΩΑΝΝΑ</t>
  </si>
  <si>
    <t>ΤΡΥΦΩΝ</t>
  </si>
  <si>
    <t>Φ468844</t>
  </si>
  <si>
    <t>729,3</t>
  </si>
  <si>
    <t>1377,3</t>
  </si>
  <si>
    <t>1119-1107-1109-1108-1112-1106-1116</t>
  </si>
  <si>
    <t>ΚΟΥΠΑΡΑΝΗΣ</t>
  </si>
  <si>
    <t>ΑΡΣΕΝΙΟΣ</t>
  </si>
  <si>
    <t>ΑΚ943355</t>
  </si>
  <si>
    <t>707,3</t>
  </si>
  <si>
    <t>1325,3</t>
  </si>
  <si>
    <t>ΙΩΑΝΝΙΔΗΣ</t>
  </si>
  <si>
    <t>ΑΙ170437</t>
  </si>
  <si>
    <t>701,8</t>
  </si>
  <si>
    <t>1319,8</t>
  </si>
  <si>
    <t>1107-1108-1115-1119</t>
  </si>
  <si>
    <t>ΚΑΡΤΣΩΛΗΣ</t>
  </si>
  <si>
    <t>ΘΕΟΧΑΡΗΣ</t>
  </si>
  <si>
    <t>ΑΕ352653</t>
  </si>
  <si>
    <t>752,4</t>
  </si>
  <si>
    <t>1286,4</t>
  </si>
  <si>
    <t>1024-1004-1005-1119</t>
  </si>
  <si>
    <t>ΓΙΑΝΝΑΚΟΠΟΥΛΟΣ</t>
  </si>
  <si>
    <t>ΠΑΝΤΕΛΗΣ</t>
  </si>
  <si>
    <t>ΑΕ197896</t>
  </si>
  <si>
    <t>1208,4</t>
  </si>
  <si>
    <t>1107-1108-1115-1119-1112-1109-1111-1116-1113-1114-1117-1110-1118-1106-1105</t>
  </si>
  <si>
    <t>Κουτσιούμπας</t>
  </si>
  <si>
    <t>Λάζαρος</t>
  </si>
  <si>
    <t>Γεώργιος</t>
  </si>
  <si>
    <t>Ρ851342</t>
  </si>
  <si>
    <t>646,8</t>
  </si>
  <si>
    <t>953,8</t>
  </si>
  <si>
    <t>1115-1108-1119-1112-1105-1106-1107-1109-1110-1111-1113-1114-1116</t>
  </si>
  <si>
    <t>ΚΟΥΜΠΙΑ</t>
  </si>
  <si>
    <t>ΣΩΤΗΡΙΑ</t>
  </si>
  <si>
    <t>ΑΒ142950</t>
  </si>
  <si>
    <t>852,5</t>
  </si>
  <si>
    <t>922,5</t>
  </si>
  <si>
    <t>1107-1108-1111-1106-1109-1105-1110-1116-1113-1114-1004-1005-1119-1115-1117-1118-1112</t>
  </si>
  <si>
    <t>ΧΑΤΖΗΑΓΓΕΛΙΔΟΥ</t>
  </si>
  <si>
    <t>ΑΗ355564</t>
  </si>
  <si>
    <t>760,1</t>
  </si>
  <si>
    <t>860,1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</si>
  <si>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</si>
  <si>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</si>
  <si>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</si>
  <si>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</si>
  <si>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</si>
  <si>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</si>
  <si>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</si>
  <si>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</si>
  <si>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</si>
  <si>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</si>
  <si>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</si>
  <si>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</si>
  <si>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</si>
  <si>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</si>
  <si>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</si>
  <si>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</si>
  <si>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</si>
  <si>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</si>
  <si>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</si>
  <si>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20:ΑΝΑΤΡΟΦΗ ΣΕ ΒΡΕΦΟΚΟΜΕΙΟ/ΟΡΦΑΝΟΤΡΟΦΕΙΟ</t>
  </si>
  <si>
    <t>21:ΑΡΙΘΜΟΣ ΜΗΝΩΝ ΕΙΔΙΚΗΣ ΕΜΠΕΙΡΙΑΣ</t>
  </si>
  <si>
    <t>22:ΜΟΝΑΔΕΣ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</si>
</sst>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0"/>
  <sheetViews>
    <sheetView tabSelected="1" workbookViewId="0"/>
  </sheetViews>
  <sheetFormatPr defaultRowHeight="15" x14ac:dyDescent="0.25"/>
  <sheetData>
    <row r="1" spans="1:30" x14ac:dyDescent="0.25">
      <c r="A1" t="s">
        <v>0</v>
      </c>
    </row>
    <row r="2" spans="1:30" x14ac:dyDescent="0.25">
      <c r="A2" t="s">
        <v>1</v>
      </c>
    </row>
    <row r="3" spans="1:30" x14ac:dyDescent="0.25">
      <c r="A3" t="s">
        <v>2</v>
      </c>
    </row>
    <row r="4" spans="1:30" x14ac:dyDescent="0.25">
      <c r="A4" t="s">
        <v>3</v>
      </c>
    </row>
    <row r="5" spans="1:30" x14ac:dyDescent="0.25">
      <c r="A5" t="s">
        <v>4</v>
      </c>
    </row>
    <row r="7" spans="1:30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>
        <v>22</v>
      </c>
      <c r="AD7" t="s">
        <v>12</v>
      </c>
    </row>
    <row r="8" spans="1:30" x14ac:dyDescent="0.25">
      <c r="A8">
        <v>1</v>
      </c>
      <c r="B8">
        <v>3983</v>
      </c>
      <c r="C8" t="s">
        <v>13</v>
      </c>
      <c r="D8" t="s">
        <v>14</v>
      </c>
      <c r="E8" t="s">
        <v>15</v>
      </c>
      <c r="F8" t="s">
        <v>16</v>
      </c>
      <c r="G8" t="str">
        <f>"201406013721"</f>
        <v>201406013721</v>
      </c>
      <c r="H8" t="s">
        <v>17</v>
      </c>
      <c r="I8">
        <v>0</v>
      </c>
      <c r="J8">
        <v>400</v>
      </c>
      <c r="K8">
        <v>0</v>
      </c>
      <c r="L8">
        <v>260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60</v>
      </c>
      <c r="W8">
        <v>420</v>
      </c>
      <c r="X8">
        <v>0</v>
      </c>
      <c r="Z8">
        <v>0</v>
      </c>
      <c r="AA8">
        <v>0</v>
      </c>
      <c r="AB8">
        <v>24</v>
      </c>
      <c r="AC8">
        <v>408</v>
      </c>
      <c r="AD8" t="s">
        <v>18</v>
      </c>
    </row>
    <row r="9" spans="1:30" x14ac:dyDescent="0.25">
      <c r="H9" t="s">
        <v>19</v>
      </c>
    </row>
    <row r="10" spans="1:30" x14ac:dyDescent="0.25">
      <c r="A10">
        <v>2</v>
      </c>
      <c r="B10">
        <v>4648</v>
      </c>
      <c r="C10" t="s">
        <v>20</v>
      </c>
      <c r="D10" t="s">
        <v>21</v>
      </c>
      <c r="E10" t="s">
        <v>22</v>
      </c>
      <c r="F10" t="s">
        <v>23</v>
      </c>
      <c r="G10" t="str">
        <f>"201412006378"</f>
        <v>201412006378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60</v>
      </c>
      <c r="W10">
        <v>420</v>
      </c>
      <c r="X10">
        <v>0</v>
      </c>
      <c r="Z10">
        <v>0</v>
      </c>
      <c r="AA10">
        <v>0</v>
      </c>
      <c r="AB10">
        <v>24</v>
      </c>
      <c r="AC10">
        <v>408</v>
      </c>
      <c r="AD10" t="s">
        <v>25</v>
      </c>
    </row>
    <row r="11" spans="1:30" x14ac:dyDescent="0.25">
      <c r="H11" t="s">
        <v>26</v>
      </c>
    </row>
    <row r="12" spans="1:30" x14ac:dyDescent="0.25">
      <c r="A12">
        <v>3</v>
      </c>
      <c r="B12">
        <v>3674</v>
      </c>
      <c r="C12" t="s">
        <v>27</v>
      </c>
      <c r="D12" t="s">
        <v>28</v>
      </c>
      <c r="E12" t="s">
        <v>22</v>
      </c>
      <c r="F12" t="s">
        <v>29</v>
      </c>
      <c r="G12" t="str">
        <f>"201412006413"</f>
        <v>201412006413</v>
      </c>
      <c r="H12" t="s">
        <v>30</v>
      </c>
      <c r="I12">
        <v>0</v>
      </c>
      <c r="J12">
        <v>400</v>
      </c>
      <c r="K12">
        <v>0</v>
      </c>
      <c r="L12">
        <v>200</v>
      </c>
      <c r="M12">
        <v>0</v>
      </c>
      <c r="N12">
        <v>70</v>
      </c>
      <c r="O12">
        <v>0</v>
      </c>
      <c r="P12">
        <v>50</v>
      </c>
      <c r="Q12">
        <v>30</v>
      </c>
      <c r="R12">
        <v>0</v>
      </c>
      <c r="S12">
        <v>0</v>
      </c>
      <c r="T12">
        <v>50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>
        <v>0</v>
      </c>
      <c r="AD12" t="s">
        <v>31</v>
      </c>
    </row>
    <row r="13" spans="1:30" x14ac:dyDescent="0.25">
      <c r="H13" t="s">
        <v>32</v>
      </c>
    </row>
    <row r="14" spans="1:30" x14ac:dyDescent="0.25">
      <c r="A14">
        <v>4</v>
      </c>
      <c r="B14">
        <v>2921</v>
      </c>
      <c r="C14" t="s">
        <v>33</v>
      </c>
      <c r="D14" t="s">
        <v>34</v>
      </c>
      <c r="E14" t="s">
        <v>35</v>
      </c>
      <c r="F14" t="s">
        <v>36</v>
      </c>
      <c r="G14" t="str">
        <f>"00015218"</f>
        <v>00015218</v>
      </c>
      <c r="H14" t="s">
        <v>37</v>
      </c>
      <c r="I14">
        <v>150</v>
      </c>
      <c r="J14">
        <v>0</v>
      </c>
      <c r="K14">
        <v>0</v>
      </c>
      <c r="L14">
        <v>200</v>
      </c>
      <c r="M14">
        <v>30</v>
      </c>
      <c r="N14">
        <v>70</v>
      </c>
      <c r="O14">
        <v>0</v>
      </c>
      <c r="P14">
        <v>50</v>
      </c>
      <c r="Q14">
        <v>70</v>
      </c>
      <c r="R14">
        <v>0</v>
      </c>
      <c r="S14">
        <v>0</v>
      </c>
      <c r="T14">
        <v>0</v>
      </c>
      <c r="U14">
        <v>0</v>
      </c>
      <c r="V14">
        <v>60</v>
      </c>
      <c r="W14">
        <v>420</v>
      </c>
      <c r="X14">
        <v>0</v>
      </c>
      <c r="Z14">
        <v>0</v>
      </c>
      <c r="AA14">
        <v>0</v>
      </c>
      <c r="AB14">
        <v>24</v>
      </c>
      <c r="AC14">
        <v>408</v>
      </c>
      <c r="AD14" t="s">
        <v>38</v>
      </c>
    </row>
    <row r="15" spans="1:30" x14ac:dyDescent="0.25">
      <c r="H15" t="s">
        <v>39</v>
      </c>
    </row>
    <row r="16" spans="1:30" x14ac:dyDescent="0.25">
      <c r="A16">
        <v>5</v>
      </c>
      <c r="B16">
        <v>2194</v>
      </c>
      <c r="C16" t="s">
        <v>40</v>
      </c>
      <c r="D16" t="s">
        <v>41</v>
      </c>
      <c r="E16" t="s">
        <v>42</v>
      </c>
      <c r="F16" t="s">
        <v>43</v>
      </c>
      <c r="G16" t="str">
        <f>"201504004567"</f>
        <v>201504004567</v>
      </c>
      <c r="H16">
        <v>880</v>
      </c>
      <c r="I16">
        <v>0</v>
      </c>
      <c r="J16">
        <v>400</v>
      </c>
      <c r="K16">
        <v>0</v>
      </c>
      <c r="L16">
        <v>260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>
        <v>0</v>
      </c>
      <c r="AD16">
        <v>2198</v>
      </c>
    </row>
    <row r="17" spans="1:30" x14ac:dyDescent="0.25">
      <c r="H17" t="s">
        <v>44</v>
      </c>
    </row>
    <row r="18" spans="1:30" x14ac:dyDescent="0.25">
      <c r="A18">
        <v>6</v>
      </c>
      <c r="B18">
        <v>1419</v>
      </c>
      <c r="C18" t="s">
        <v>45</v>
      </c>
      <c r="D18" t="s">
        <v>15</v>
      </c>
      <c r="E18" t="s">
        <v>46</v>
      </c>
      <c r="F18" t="s">
        <v>47</v>
      </c>
      <c r="G18" t="str">
        <f>"201504000613"</f>
        <v>201504000613</v>
      </c>
      <c r="H18" t="s">
        <v>48</v>
      </c>
      <c r="I18">
        <v>0</v>
      </c>
      <c r="J18">
        <v>400</v>
      </c>
      <c r="K18">
        <v>0</v>
      </c>
      <c r="L18">
        <v>200</v>
      </c>
      <c r="M18">
        <v>30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60</v>
      </c>
      <c r="W18">
        <v>420</v>
      </c>
      <c r="X18">
        <v>0</v>
      </c>
      <c r="Z18">
        <v>0</v>
      </c>
      <c r="AA18">
        <v>0</v>
      </c>
      <c r="AB18">
        <v>24</v>
      </c>
      <c r="AC18">
        <v>408</v>
      </c>
      <c r="AD18" t="s">
        <v>49</v>
      </c>
    </row>
    <row r="19" spans="1:30" x14ac:dyDescent="0.25">
      <c r="H19" t="s">
        <v>50</v>
      </c>
    </row>
    <row r="20" spans="1:30" x14ac:dyDescent="0.25">
      <c r="A20">
        <v>7</v>
      </c>
      <c r="B20">
        <v>2092</v>
      </c>
      <c r="C20" t="s">
        <v>51</v>
      </c>
      <c r="D20" t="s">
        <v>52</v>
      </c>
      <c r="E20" t="s">
        <v>53</v>
      </c>
      <c r="F20" t="s">
        <v>54</v>
      </c>
      <c r="G20" t="str">
        <f>"201504002807"</f>
        <v>201504002807</v>
      </c>
      <c r="H20" t="s">
        <v>55</v>
      </c>
      <c r="I20">
        <v>0</v>
      </c>
      <c r="J20">
        <v>400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40</v>
      </c>
      <c r="W20">
        <v>280</v>
      </c>
      <c r="X20">
        <v>0</v>
      </c>
      <c r="Z20">
        <v>0</v>
      </c>
      <c r="AA20">
        <v>0</v>
      </c>
      <c r="AB20">
        <v>24</v>
      </c>
      <c r="AC20">
        <v>408</v>
      </c>
      <c r="AD20" t="s">
        <v>56</v>
      </c>
    </row>
    <row r="21" spans="1:30" x14ac:dyDescent="0.25">
      <c r="H21" t="s">
        <v>57</v>
      </c>
    </row>
    <row r="22" spans="1:30" x14ac:dyDescent="0.25">
      <c r="A22">
        <v>8</v>
      </c>
      <c r="B22">
        <v>4453</v>
      </c>
      <c r="C22" t="s">
        <v>58</v>
      </c>
      <c r="D22" t="s">
        <v>59</v>
      </c>
      <c r="E22" t="s">
        <v>60</v>
      </c>
      <c r="F22" t="s">
        <v>61</v>
      </c>
      <c r="G22" t="str">
        <f>"00349197"</f>
        <v>00349197</v>
      </c>
      <c r="H22" t="s">
        <v>62</v>
      </c>
      <c r="I22">
        <v>0</v>
      </c>
      <c r="J22">
        <v>400</v>
      </c>
      <c r="K22">
        <v>0</v>
      </c>
      <c r="L22">
        <v>260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>
        <v>0</v>
      </c>
      <c r="AD22" t="s">
        <v>63</v>
      </c>
    </row>
    <row r="23" spans="1:30" x14ac:dyDescent="0.25">
      <c r="H23" t="s">
        <v>64</v>
      </c>
    </row>
    <row r="24" spans="1:30" x14ac:dyDescent="0.25">
      <c r="A24">
        <v>9</v>
      </c>
      <c r="B24">
        <v>714</v>
      </c>
      <c r="C24" t="s">
        <v>65</v>
      </c>
      <c r="D24" t="s">
        <v>66</v>
      </c>
      <c r="E24" t="s">
        <v>67</v>
      </c>
      <c r="F24" t="s">
        <v>68</v>
      </c>
      <c r="G24" t="str">
        <f>"00020137"</f>
        <v>00020137</v>
      </c>
      <c r="H24" t="s">
        <v>62</v>
      </c>
      <c r="I24">
        <v>0</v>
      </c>
      <c r="J24">
        <v>400</v>
      </c>
      <c r="K24">
        <v>0</v>
      </c>
      <c r="L24">
        <v>200</v>
      </c>
      <c r="M24">
        <v>0</v>
      </c>
      <c r="N24">
        <v>70</v>
      </c>
      <c r="O24">
        <v>0</v>
      </c>
      <c r="P24">
        <v>30</v>
      </c>
      <c r="Q24">
        <v>0</v>
      </c>
      <c r="R24">
        <v>30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>
        <v>0</v>
      </c>
      <c r="AD24" t="s">
        <v>63</v>
      </c>
    </row>
    <row r="25" spans="1:30" x14ac:dyDescent="0.25">
      <c r="H25" t="s">
        <v>69</v>
      </c>
    </row>
    <row r="26" spans="1:30" x14ac:dyDescent="0.25">
      <c r="A26">
        <v>10</v>
      </c>
      <c r="B26">
        <v>2241</v>
      </c>
      <c r="C26" t="s">
        <v>70</v>
      </c>
      <c r="D26" t="s">
        <v>71</v>
      </c>
      <c r="E26" t="s">
        <v>22</v>
      </c>
      <c r="F26" t="s">
        <v>72</v>
      </c>
      <c r="G26" t="str">
        <f>"00012965"</f>
        <v>00012965</v>
      </c>
      <c r="H26" t="s">
        <v>73</v>
      </c>
      <c r="I26">
        <v>0</v>
      </c>
      <c r="J26">
        <v>400</v>
      </c>
      <c r="K26">
        <v>0</v>
      </c>
      <c r="L26">
        <v>260</v>
      </c>
      <c r="M26">
        <v>0</v>
      </c>
      <c r="N26">
        <v>70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0</v>
      </c>
      <c r="AB26">
        <v>0</v>
      </c>
      <c r="AC26">
        <v>0</v>
      </c>
      <c r="AD26" t="s">
        <v>74</v>
      </c>
    </row>
    <row r="27" spans="1:30" x14ac:dyDescent="0.25">
      <c r="H27" t="s">
        <v>75</v>
      </c>
    </row>
    <row r="28" spans="1:30" x14ac:dyDescent="0.25">
      <c r="A28">
        <v>11</v>
      </c>
      <c r="B28">
        <v>3713</v>
      </c>
      <c r="C28" t="s">
        <v>76</v>
      </c>
      <c r="D28" t="s">
        <v>77</v>
      </c>
      <c r="E28" t="s">
        <v>78</v>
      </c>
      <c r="F28" t="s">
        <v>79</v>
      </c>
      <c r="G28" t="str">
        <f>"201504000131"</f>
        <v>201504000131</v>
      </c>
      <c r="H28" t="s">
        <v>80</v>
      </c>
      <c r="I28">
        <v>0</v>
      </c>
      <c r="J28">
        <v>400</v>
      </c>
      <c r="K28">
        <v>0</v>
      </c>
      <c r="L28">
        <v>260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>
        <v>0</v>
      </c>
      <c r="AD28" t="s">
        <v>81</v>
      </c>
    </row>
    <row r="29" spans="1:30" x14ac:dyDescent="0.25">
      <c r="H29" t="s">
        <v>82</v>
      </c>
    </row>
    <row r="30" spans="1:30" x14ac:dyDescent="0.25">
      <c r="A30">
        <v>12</v>
      </c>
      <c r="B30">
        <v>4916</v>
      </c>
      <c r="C30" t="s">
        <v>83</v>
      </c>
      <c r="D30" t="s">
        <v>42</v>
      </c>
      <c r="E30" t="s">
        <v>78</v>
      </c>
      <c r="F30" t="s">
        <v>84</v>
      </c>
      <c r="G30" t="str">
        <f>"200804000258"</f>
        <v>200804000258</v>
      </c>
      <c r="H30" t="s">
        <v>55</v>
      </c>
      <c r="I30">
        <v>0</v>
      </c>
      <c r="J30">
        <v>400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>
        <v>0</v>
      </c>
      <c r="AD30" t="s">
        <v>85</v>
      </c>
    </row>
    <row r="31" spans="1:30" x14ac:dyDescent="0.25">
      <c r="H31" t="s">
        <v>86</v>
      </c>
    </row>
    <row r="32" spans="1:30" x14ac:dyDescent="0.25">
      <c r="A32">
        <v>13</v>
      </c>
      <c r="B32">
        <v>4155</v>
      </c>
      <c r="C32" t="s">
        <v>87</v>
      </c>
      <c r="D32" t="s">
        <v>15</v>
      </c>
      <c r="E32" t="s">
        <v>88</v>
      </c>
      <c r="F32" t="s">
        <v>89</v>
      </c>
      <c r="G32" t="str">
        <f>"201504004046"</f>
        <v>201504004046</v>
      </c>
      <c r="H32" t="s">
        <v>90</v>
      </c>
      <c r="I32">
        <v>0</v>
      </c>
      <c r="J32">
        <v>400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>
        <v>0</v>
      </c>
      <c r="AD32" t="s">
        <v>91</v>
      </c>
    </row>
    <row r="33" spans="1:30" x14ac:dyDescent="0.25">
      <c r="H33" t="s">
        <v>92</v>
      </c>
    </row>
    <row r="34" spans="1:30" x14ac:dyDescent="0.25">
      <c r="A34">
        <v>14</v>
      </c>
      <c r="B34">
        <v>4616</v>
      </c>
      <c r="C34" t="s">
        <v>93</v>
      </c>
      <c r="D34" t="s">
        <v>78</v>
      </c>
      <c r="E34" t="s">
        <v>52</v>
      </c>
      <c r="F34" t="s">
        <v>94</v>
      </c>
      <c r="G34" t="str">
        <f>"00358393"</f>
        <v>00358393</v>
      </c>
      <c r="H34" t="s">
        <v>95</v>
      </c>
      <c r="I34">
        <v>0</v>
      </c>
      <c r="J34">
        <v>400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60</v>
      </c>
      <c r="W34">
        <v>420</v>
      </c>
      <c r="X34">
        <v>0</v>
      </c>
      <c r="Z34">
        <v>0</v>
      </c>
      <c r="AA34">
        <v>0</v>
      </c>
      <c r="AB34">
        <v>24</v>
      </c>
      <c r="AC34">
        <v>408</v>
      </c>
      <c r="AD34" t="s">
        <v>96</v>
      </c>
    </row>
    <row r="35" spans="1:30" x14ac:dyDescent="0.25">
      <c r="H35" t="s">
        <v>97</v>
      </c>
    </row>
    <row r="36" spans="1:30" x14ac:dyDescent="0.25">
      <c r="A36">
        <v>15</v>
      </c>
      <c r="B36">
        <v>498</v>
      </c>
      <c r="C36" t="s">
        <v>98</v>
      </c>
      <c r="D36" t="s">
        <v>14</v>
      </c>
      <c r="E36" t="s">
        <v>15</v>
      </c>
      <c r="F36" t="s">
        <v>99</v>
      </c>
      <c r="G36" t="str">
        <f>"200801009671"</f>
        <v>200801009671</v>
      </c>
      <c r="H36" t="s">
        <v>100</v>
      </c>
      <c r="I36">
        <v>0</v>
      </c>
      <c r="J36">
        <v>400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60</v>
      </c>
      <c r="W36">
        <v>420</v>
      </c>
      <c r="X36">
        <v>0</v>
      </c>
      <c r="Z36">
        <v>0</v>
      </c>
      <c r="AA36">
        <v>0</v>
      </c>
      <c r="AB36">
        <v>24</v>
      </c>
      <c r="AC36">
        <v>408</v>
      </c>
      <c r="AD36" t="s">
        <v>101</v>
      </c>
    </row>
    <row r="37" spans="1:30" x14ac:dyDescent="0.25">
      <c r="H37" t="s">
        <v>102</v>
      </c>
    </row>
    <row r="38" spans="1:30" x14ac:dyDescent="0.25">
      <c r="A38">
        <v>16</v>
      </c>
      <c r="B38">
        <v>2705</v>
      </c>
      <c r="C38" t="s">
        <v>103</v>
      </c>
      <c r="D38" t="s">
        <v>104</v>
      </c>
      <c r="E38" t="s">
        <v>105</v>
      </c>
      <c r="F38" t="s">
        <v>106</v>
      </c>
      <c r="G38" t="str">
        <f>"201504001201"</f>
        <v>201504001201</v>
      </c>
      <c r="H38" t="s">
        <v>107</v>
      </c>
      <c r="I38">
        <v>0</v>
      </c>
      <c r="J38">
        <v>400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>
        <v>0</v>
      </c>
      <c r="AD38" t="s">
        <v>108</v>
      </c>
    </row>
    <row r="39" spans="1:30" x14ac:dyDescent="0.25">
      <c r="H39" t="s">
        <v>109</v>
      </c>
    </row>
    <row r="40" spans="1:30" x14ac:dyDescent="0.25">
      <c r="A40">
        <v>17</v>
      </c>
      <c r="B40">
        <v>3498</v>
      </c>
      <c r="C40" t="s">
        <v>110</v>
      </c>
      <c r="D40" t="s">
        <v>46</v>
      </c>
      <c r="E40" t="s">
        <v>111</v>
      </c>
      <c r="F40" t="s">
        <v>112</v>
      </c>
      <c r="G40" t="str">
        <f>"201504001303"</f>
        <v>201504001303</v>
      </c>
      <c r="H40" t="s">
        <v>113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>
        <v>0</v>
      </c>
      <c r="AD40" t="s">
        <v>114</v>
      </c>
    </row>
    <row r="41" spans="1:30" x14ac:dyDescent="0.25">
      <c r="H41" t="s">
        <v>115</v>
      </c>
    </row>
    <row r="42" spans="1:30" x14ac:dyDescent="0.25">
      <c r="A42">
        <v>18</v>
      </c>
      <c r="B42">
        <v>128</v>
      </c>
      <c r="C42" t="s">
        <v>116</v>
      </c>
      <c r="D42" t="s">
        <v>117</v>
      </c>
      <c r="E42" t="s">
        <v>118</v>
      </c>
      <c r="F42" t="s">
        <v>119</v>
      </c>
      <c r="G42" t="str">
        <f>"00013120"</f>
        <v>00013120</v>
      </c>
      <c r="H42" t="s">
        <v>120</v>
      </c>
      <c r="I42">
        <v>0</v>
      </c>
      <c r="J42">
        <v>400</v>
      </c>
      <c r="K42">
        <v>0</v>
      </c>
      <c r="L42">
        <v>200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>
        <v>0</v>
      </c>
      <c r="AD42" t="s">
        <v>121</v>
      </c>
    </row>
    <row r="43" spans="1:30" x14ac:dyDescent="0.25">
      <c r="H43" t="s">
        <v>122</v>
      </c>
    </row>
    <row r="44" spans="1:30" x14ac:dyDescent="0.25">
      <c r="A44">
        <v>19</v>
      </c>
      <c r="B44">
        <v>1580</v>
      </c>
      <c r="C44" t="s">
        <v>123</v>
      </c>
      <c r="D44" t="s">
        <v>124</v>
      </c>
      <c r="E44" t="s">
        <v>125</v>
      </c>
      <c r="F44" t="s">
        <v>126</v>
      </c>
      <c r="G44" t="str">
        <f>"201411000124"</f>
        <v>201411000124</v>
      </c>
      <c r="H44" t="s">
        <v>127</v>
      </c>
      <c r="I44">
        <v>0</v>
      </c>
      <c r="J44">
        <v>0</v>
      </c>
      <c r="K44">
        <v>0</v>
      </c>
      <c r="L44">
        <v>260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60</v>
      </c>
      <c r="W44">
        <v>420</v>
      </c>
      <c r="X44">
        <v>0</v>
      </c>
      <c r="Z44">
        <v>0</v>
      </c>
      <c r="AA44">
        <v>0</v>
      </c>
      <c r="AB44">
        <v>24</v>
      </c>
      <c r="AC44">
        <v>408</v>
      </c>
      <c r="AD44" t="s">
        <v>128</v>
      </c>
    </row>
    <row r="45" spans="1:30" x14ac:dyDescent="0.25">
      <c r="H45" t="s">
        <v>129</v>
      </c>
    </row>
    <row r="46" spans="1:30" x14ac:dyDescent="0.25">
      <c r="A46">
        <v>20</v>
      </c>
      <c r="B46">
        <v>5165</v>
      </c>
      <c r="C46" t="s">
        <v>130</v>
      </c>
      <c r="D46" t="s">
        <v>131</v>
      </c>
      <c r="E46" t="s">
        <v>132</v>
      </c>
      <c r="F46" t="s">
        <v>133</v>
      </c>
      <c r="G46" t="str">
        <f>"00370275"</f>
        <v>00370275</v>
      </c>
      <c r="H46" t="s">
        <v>134</v>
      </c>
      <c r="I46">
        <v>0</v>
      </c>
      <c r="J46">
        <v>0</v>
      </c>
      <c r="K46">
        <v>0</v>
      </c>
      <c r="L46">
        <v>200</v>
      </c>
      <c r="M46">
        <v>0</v>
      </c>
      <c r="N46">
        <v>50</v>
      </c>
      <c r="O46">
        <v>0</v>
      </c>
      <c r="P46">
        <v>0</v>
      </c>
      <c r="Q46">
        <v>50</v>
      </c>
      <c r="R46">
        <v>0</v>
      </c>
      <c r="S46">
        <v>0</v>
      </c>
      <c r="T46">
        <v>0</v>
      </c>
      <c r="U46">
        <v>0</v>
      </c>
      <c r="V46">
        <v>60</v>
      </c>
      <c r="W46">
        <v>420</v>
      </c>
      <c r="X46">
        <v>0</v>
      </c>
      <c r="Z46">
        <v>0</v>
      </c>
      <c r="AA46">
        <v>0</v>
      </c>
      <c r="AB46">
        <v>24</v>
      </c>
      <c r="AC46">
        <v>408</v>
      </c>
      <c r="AD46" t="s">
        <v>135</v>
      </c>
    </row>
    <row r="47" spans="1:30" x14ac:dyDescent="0.25">
      <c r="H47" t="s">
        <v>136</v>
      </c>
    </row>
    <row r="48" spans="1:30" x14ac:dyDescent="0.25">
      <c r="A48">
        <v>21</v>
      </c>
      <c r="B48">
        <v>3381</v>
      </c>
      <c r="C48" t="s">
        <v>137</v>
      </c>
      <c r="D48" t="s">
        <v>138</v>
      </c>
      <c r="E48" t="s">
        <v>139</v>
      </c>
      <c r="F48" t="s">
        <v>140</v>
      </c>
      <c r="G48" t="str">
        <f>"200805000982"</f>
        <v>200805000982</v>
      </c>
      <c r="H48" t="s">
        <v>141</v>
      </c>
      <c r="I48">
        <v>0</v>
      </c>
      <c r="J48">
        <v>0</v>
      </c>
      <c r="K48">
        <v>0</v>
      </c>
      <c r="L48">
        <v>260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60</v>
      </c>
      <c r="W48">
        <v>420</v>
      </c>
      <c r="X48">
        <v>0</v>
      </c>
      <c r="Z48">
        <v>0</v>
      </c>
      <c r="AA48">
        <v>0</v>
      </c>
      <c r="AB48">
        <v>24</v>
      </c>
      <c r="AC48">
        <v>408</v>
      </c>
      <c r="AD48" t="s">
        <v>142</v>
      </c>
    </row>
    <row r="49" spans="1:30" x14ac:dyDescent="0.25">
      <c r="H49" t="s">
        <v>143</v>
      </c>
    </row>
    <row r="50" spans="1:30" x14ac:dyDescent="0.25">
      <c r="A50">
        <v>22</v>
      </c>
      <c r="B50">
        <v>136</v>
      </c>
      <c r="C50" t="s">
        <v>144</v>
      </c>
      <c r="D50" t="s">
        <v>145</v>
      </c>
      <c r="E50" t="s">
        <v>146</v>
      </c>
      <c r="F50" t="s">
        <v>147</v>
      </c>
      <c r="G50" t="str">
        <f>"00013149"</f>
        <v>00013149</v>
      </c>
      <c r="H50" t="s">
        <v>148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30</v>
      </c>
      <c r="R50">
        <v>50</v>
      </c>
      <c r="S50">
        <v>0</v>
      </c>
      <c r="T50">
        <v>0</v>
      </c>
      <c r="U50">
        <v>0</v>
      </c>
      <c r="V50">
        <v>60</v>
      </c>
      <c r="W50">
        <v>420</v>
      </c>
      <c r="X50">
        <v>0</v>
      </c>
      <c r="Z50">
        <v>0</v>
      </c>
      <c r="AA50">
        <v>0</v>
      </c>
      <c r="AB50">
        <v>24</v>
      </c>
      <c r="AC50">
        <v>408</v>
      </c>
      <c r="AD50" t="s">
        <v>149</v>
      </c>
    </row>
    <row r="51" spans="1:30" x14ac:dyDescent="0.25">
      <c r="H51" t="s">
        <v>150</v>
      </c>
    </row>
    <row r="52" spans="1:30" x14ac:dyDescent="0.25">
      <c r="A52">
        <v>23</v>
      </c>
      <c r="B52">
        <v>5037</v>
      </c>
      <c r="C52" t="s">
        <v>151</v>
      </c>
      <c r="D52" t="s">
        <v>152</v>
      </c>
      <c r="E52" t="s">
        <v>153</v>
      </c>
      <c r="F52" t="s">
        <v>154</v>
      </c>
      <c r="G52" t="str">
        <f>"200712002586"</f>
        <v>200712002586</v>
      </c>
      <c r="H52" t="s">
        <v>155</v>
      </c>
      <c r="I52">
        <v>0</v>
      </c>
      <c r="J52">
        <v>0</v>
      </c>
      <c r="K52">
        <v>0</v>
      </c>
      <c r="L52">
        <v>260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60</v>
      </c>
      <c r="W52">
        <v>420</v>
      </c>
      <c r="X52">
        <v>0</v>
      </c>
      <c r="Z52">
        <v>0</v>
      </c>
      <c r="AA52">
        <v>0</v>
      </c>
      <c r="AB52">
        <v>24</v>
      </c>
      <c r="AC52">
        <v>408</v>
      </c>
      <c r="AD52" t="s">
        <v>156</v>
      </c>
    </row>
    <row r="53" spans="1:30" x14ac:dyDescent="0.25">
      <c r="H53" t="s">
        <v>157</v>
      </c>
    </row>
    <row r="54" spans="1:30" x14ac:dyDescent="0.25">
      <c r="A54">
        <v>24</v>
      </c>
      <c r="B54">
        <v>119</v>
      </c>
      <c r="C54" t="s">
        <v>158</v>
      </c>
      <c r="D54" t="s">
        <v>159</v>
      </c>
      <c r="E54" t="s">
        <v>15</v>
      </c>
      <c r="F54" t="s">
        <v>160</v>
      </c>
      <c r="G54" t="str">
        <f>"00011697"</f>
        <v>00011697</v>
      </c>
      <c r="H54" t="s">
        <v>161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60</v>
      </c>
      <c r="W54">
        <v>420</v>
      </c>
      <c r="X54">
        <v>0</v>
      </c>
      <c r="Z54">
        <v>0</v>
      </c>
      <c r="AA54">
        <v>0</v>
      </c>
      <c r="AB54">
        <v>24</v>
      </c>
      <c r="AC54">
        <v>408</v>
      </c>
      <c r="AD54" t="s">
        <v>162</v>
      </c>
    </row>
    <row r="55" spans="1:30" x14ac:dyDescent="0.25">
      <c r="H55" t="s">
        <v>163</v>
      </c>
    </row>
    <row r="56" spans="1:30" x14ac:dyDescent="0.25">
      <c r="A56">
        <v>25</v>
      </c>
      <c r="B56">
        <v>1848</v>
      </c>
      <c r="C56" t="s">
        <v>164</v>
      </c>
      <c r="D56" t="s">
        <v>165</v>
      </c>
      <c r="E56" t="s">
        <v>46</v>
      </c>
      <c r="F56" t="s">
        <v>166</v>
      </c>
      <c r="G56" t="str">
        <f>"00039564"</f>
        <v>00039564</v>
      </c>
      <c r="H56">
        <v>770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60</v>
      </c>
      <c r="W56">
        <v>420</v>
      </c>
      <c r="X56">
        <v>0</v>
      </c>
      <c r="Z56">
        <v>0</v>
      </c>
      <c r="AA56">
        <v>0</v>
      </c>
      <c r="AB56">
        <v>24</v>
      </c>
      <c r="AC56">
        <v>408</v>
      </c>
      <c r="AD56">
        <v>1928</v>
      </c>
    </row>
    <row r="57" spans="1:30" x14ac:dyDescent="0.25">
      <c r="H57" t="s">
        <v>167</v>
      </c>
    </row>
    <row r="58" spans="1:30" x14ac:dyDescent="0.25">
      <c r="A58">
        <v>26</v>
      </c>
      <c r="B58">
        <v>39</v>
      </c>
      <c r="C58" t="s">
        <v>168</v>
      </c>
      <c r="D58" t="s">
        <v>78</v>
      </c>
      <c r="E58" t="s">
        <v>139</v>
      </c>
      <c r="F58" t="s">
        <v>169</v>
      </c>
      <c r="G58" t="str">
        <f>"00013145"</f>
        <v>00013145</v>
      </c>
      <c r="H58" t="s">
        <v>113</v>
      </c>
      <c r="I58">
        <v>0</v>
      </c>
      <c r="J58">
        <v>0</v>
      </c>
      <c r="K58">
        <v>0</v>
      </c>
      <c r="L58">
        <v>200</v>
      </c>
      <c r="M58">
        <v>30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60</v>
      </c>
      <c r="W58">
        <v>420</v>
      </c>
      <c r="X58">
        <v>0</v>
      </c>
      <c r="Z58">
        <v>0</v>
      </c>
      <c r="AA58">
        <v>0</v>
      </c>
      <c r="AB58">
        <v>24</v>
      </c>
      <c r="AC58">
        <v>408</v>
      </c>
      <c r="AD58" t="s">
        <v>170</v>
      </c>
    </row>
    <row r="59" spans="1:30" x14ac:dyDescent="0.25">
      <c r="H59" t="s">
        <v>171</v>
      </c>
    </row>
    <row r="60" spans="1:30" x14ac:dyDescent="0.25">
      <c r="A60">
        <v>27</v>
      </c>
      <c r="B60">
        <v>587</v>
      </c>
      <c r="C60" t="s">
        <v>172</v>
      </c>
      <c r="D60" t="s">
        <v>173</v>
      </c>
      <c r="E60" t="s">
        <v>88</v>
      </c>
      <c r="F60" t="s">
        <v>174</v>
      </c>
      <c r="G60" t="str">
        <f>"201504000036"</f>
        <v>201504000036</v>
      </c>
      <c r="H60" t="s">
        <v>175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60</v>
      </c>
      <c r="W60">
        <v>420</v>
      </c>
      <c r="X60">
        <v>0</v>
      </c>
      <c r="Z60">
        <v>0</v>
      </c>
      <c r="AA60">
        <v>0</v>
      </c>
      <c r="AB60">
        <v>24</v>
      </c>
      <c r="AC60">
        <v>408</v>
      </c>
      <c r="AD60" t="s">
        <v>176</v>
      </c>
    </row>
    <row r="61" spans="1:30" x14ac:dyDescent="0.25">
      <c r="H61" t="s">
        <v>177</v>
      </c>
    </row>
    <row r="62" spans="1:30" x14ac:dyDescent="0.25">
      <c r="A62">
        <v>28</v>
      </c>
      <c r="B62">
        <v>5156</v>
      </c>
      <c r="C62" t="s">
        <v>178</v>
      </c>
      <c r="D62" t="s">
        <v>179</v>
      </c>
      <c r="E62" t="s">
        <v>152</v>
      </c>
      <c r="F62" t="s">
        <v>180</v>
      </c>
      <c r="G62" t="str">
        <f>"201412005940"</f>
        <v>201412005940</v>
      </c>
      <c r="H62" t="s">
        <v>181</v>
      </c>
      <c r="I62">
        <v>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60</v>
      </c>
      <c r="W62">
        <v>420</v>
      </c>
      <c r="X62">
        <v>0</v>
      </c>
      <c r="Z62">
        <v>0</v>
      </c>
      <c r="AA62">
        <v>0</v>
      </c>
      <c r="AB62">
        <v>24</v>
      </c>
      <c r="AC62">
        <v>408</v>
      </c>
      <c r="AD62" t="s">
        <v>182</v>
      </c>
    </row>
    <row r="63" spans="1:30" x14ac:dyDescent="0.25">
      <c r="H63" t="s">
        <v>183</v>
      </c>
    </row>
    <row r="64" spans="1:30" x14ac:dyDescent="0.25">
      <c r="A64">
        <v>29</v>
      </c>
      <c r="B64">
        <v>447</v>
      </c>
      <c r="C64" t="s">
        <v>184</v>
      </c>
      <c r="D64" t="s">
        <v>185</v>
      </c>
      <c r="E64" t="s">
        <v>186</v>
      </c>
      <c r="F64" t="s">
        <v>187</v>
      </c>
      <c r="G64" t="str">
        <f>"00013534"</f>
        <v>00013534</v>
      </c>
      <c r="H64" t="s">
        <v>188</v>
      </c>
      <c r="I64">
        <v>0</v>
      </c>
      <c r="J64">
        <v>0</v>
      </c>
      <c r="K64">
        <v>200</v>
      </c>
      <c r="L64">
        <v>0</v>
      </c>
      <c r="M64">
        <v>130</v>
      </c>
      <c r="N64">
        <v>70</v>
      </c>
      <c r="O64">
        <v>70</v>
      </c>
      <c r="P64">
        <v>0</v>
      </c>
      <c r="Q64">
        <v>30</v>
      </c>
      <c r="R64">
        <v>0</v>
      </c>
      <c r="S64">
        <v>0</v>
      </c>
      <c r="T64">
        <v>0</v>
      </c>
      <c r="U64">
        <v>0</v>
      </c>
      <c r="V64">
        <v>60</v>
      </c>
      <c r="W64">
        <v>420</v>
      </c>
      <c r="X64">
        <v>0</v>
      </c>
      <c r="Z64">
        <v>0</v>
      </c>
      <c r="AA64">
        <v>0</v>
      </c>
      <c r="AB64">
        <v>12</v>
      </c>
      <c r="AC64">
        <v>204</v>
      </c>
      <c r="AD64" t="s">
        <v>189</v>
      </c>
    </row>
    <row r="65" spans="1:30" x14ac:dyDescent="0.25">
      <c r="H65" t="s">
        <v>190</v>
      </c>
    </row>
    <row r="66" spans="1:30" x14ac:dyDescent="0.25">
      <c r="A66">
        <v>30</v>
      </c>
      <c r="B66">
        <v>186</v>
      </c>
      <c r="C66" t="s">
        <v>191</v>
      </c>
      <c r="D66" t="s">
        <v>192</v>
      </c>
      <c r="E66" t="s">
        <v>42</v>
      </c>
      <c r="F66" t="s">
        <v>193</v>
      </c>
      <c r="G66" t="str">
        <f>"201412000168"</f>
        <v>201412000168</v>
      </c>
      <c r="H66" t="s">
        <v>194</v>
      </c>
      <c r="I66">
        <v>0</v>
      </c>
      <c r="J66">
        <v>0</v>
      </c>
      <c r="K66">
        <v>0</v>
      </c>
      <c r="L66">
        <v>200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60</v>
      </c>
      <c r="W66">
        <v>420</v>
      </c>
      <c r="X66">
        <v>0</v>
      </c>
      <c r="Z66">
        <v>0</v>
      </c>
      <c r="AA66">
        <v>0</v>
      </c>
      <c r="AB66">
        <v>24</v>
      </c>
      <c r="AC66">
        <v>408</v>
      </c>
      <c r="AD66" t="s">
        <v>195</v>
      </c>
    </row>
    <row r="67" spans="1:30" x14ac:dyDescent="0.25">
      <c r="H67" t="s">
        <v>183</v>
      </c>
    </row>
    <row r="68" spans="1:30" x14ac:dyDescent="0.25">
      <c r="A68">
        <v>31</v>
      </c>
      <c r="B68">
        <v>4723</v>
      </c>
      <c r="C68" t="s">
        <v>196</v>
      </c>
      <c r="D68" t="s">
        <v>197</v>
      </c>
      <c r="E68" t="s">
        <v>198</v>
      </c>
      <c r="F68" t="s">
        <v>199</v>
      </c>
      <c r="G68" t="str">
        <f>"201512000397"</f>
        <v>201512000397</v>
      </c>
      <c r="H68" t="s">
        <v>200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60</v>
      </c>
      <c r="W68">
        <v>420</v>
      </c>
      <c r="X68">
        <v>0</v>
      </c>
      <c r="Z68">
        <v>0</v>
      </c>
      <c r="AA68">
        <v>0</v>
      </c>
      <c r="AB68">
        <v>24</v>
      </c>
      <c r="AC68">
        <v>408</v>
      </c>
      <c r="AD68" t="s">
        <v>201</v>
      </c>
    </row>
    <row r="69" spans="1:30" x14ac:dyDescent="0.25">
      <c r="H69" t="s">
        <v>202</v>
      </c>
    </row>
    <row r="70" spans="1:30" x14ac:dyDescent="0.25">
      <c r="A70">
        <v>32</v>
      </c>
      <c r="B70">
        <v>179</v>
      </c>
      <c r="C70" t="s">
        <v>203</v>
      </c>
      <c r="D70" t="s">
        <v>204</v>
      </c>
      <c r="E70" t="s">
        <v>15</v>
      </c>
      <c r="F70" t="s">
        <v>205</v>
      </c>
      <c r="G70" t="str">
        <f>"201412001896"</f>
        <v>201412001896</v>
      </c>
      <c r="H70">
        <v>770</v>
      </c>
      <c r="I70">
        <v>0</v>
      </c>
      <c r="J70">
        <v>0</v>
      </c>
      <c r="K70">
        <v>0</v>
      </c>
      <c r="L70">
        <v>260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66</v>
      </c>
      <c r="W70">
        <v>462</v>
      </c>
      <c r="X70">
        <v>0</v>
      </c>
      <c r="Z70">
        <v>0</v>
      </c>
      <c r="AA70">
        <v>0</v>
      </c>
      <c r="AB70">
        <v>18</v>
      </c>
      <c r="AC70">
        <v>306</v>
      </c>
      <c r="AD70">
        <v>1868</v>
      </c>
    </row>
    <row r="71" spans="1:30" x14ac:dyDescent="0.25">
      <c r="H71" t="s">
        <v>129</v>
      </c>
    </row>
    <row r="72" spans="1:30" x14ac:dyDescent="0.25">
      <c r="A72">
        <v>33</v>
      </c>
      <c r="B72">
        <v>4396</v>
      </c>
      <c r="C72" t="s">
        <v>206</v>
      </c>
      <c r="D72" t="s">
        <v>207</v>
      </c>
      <c r="E72" t="s">
        <v>208</v>
      </c>
      <c r="F72" t="s">
        <v>209</v>
      </c>
      <c r="G72" t="str">
        <f>"201504003052"</f>
        <v>201504003052</v>
      </c>
      <c r="H72" t="s">
        <v>210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60</v>
      </c>
      <c r="W72">
        <v>420</v>
      </c>
      <c r="X72">
        <v>0</v>
      </c>
      <c r="Z72">
        <v>0</v>
      </c>
      <c r="AA72">
        <v>0</v>
      </c>
      <c r="AB72">
        <v>24</v>
      </c>
      <c r="AC72">
        <v>408</v>
      </c>
      <c r="AD72" t="s">
        <v>211</v>
      </c>
    </row>
    <row r="73" spans="1:30" x14ac:dyDescent="0.25">
      <c r="H73" t="s">
        <v>212</v>
      </c>
    </row>
    <row r="74" spans="1:30" x14ac:dyDescent="0.25">
      <c r="A74">
        <v>34</v>
      </c>
      <c r="B74">
        <v>1111</v>
      </c>
      <c r="C74" t="s">
        <v>213</v>
      </c>
      <c r="D74" t="s">
        <v>214</v>
      </c>
      <c r="E74" t="s">
        <v>186</v>
      </c>
      <c r="F74" t="s">
        <v>215</v>
      </c>
      <c r="G74" t="str">
        <f>"201504003318"</f>
        <v>201504003318</v>
      </c>
      <c r="H74" t="s">
        <v>216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60</v>
      </c>
      <c r="W74">
        <v>420</v>
      </c>
      <c r="X74">
        <v>0</v>
      </c>
      <c r="Z74">
        <v>0</v>
      </c>
      <c r="AA74">
        <v>0</v>
      </c>
      <c r="AB74">
        <v>24</v>
      </c>
      <c r="AC74">
        <v>408</v>
      </c>
      <c r="AD74" t="s">
        <v>217</v>
      </c>
    </row>
    <row r="75" spans="1:30" x14ac:dyDescent="0.25">
      <c r="H75" t="s">
        <v>218</v>
      </c>
    </row>
    <row r="76" spans="1:30" x14ac:dyDescent="0.25">
      <c r="A76">
        <v>35</v>
      </c>
      <c r="B76">
        <v>3462</v>
      </c>
      <c r="C76" t="s">
        <v>219</v>
      </c>
      <c r="D76" t="s">
        <v>186</v>
      </c>
      <c r="E76" t="s">
        <v>15</v>
      </c>
      <c r="F76" t="s">
        <v>220</v>
      </c>
      <c r="G76" t="str">
        <f>"201504002558"</f>
        <v>201504002558</v>
      </c>
      <c r="H76" t="s">
        <v>221</v>
      </c>
      <c r="I76">
        <v>150</v>
      </c>
      <c r="J76">
        <v>0</v>
      </c>
      <c r="K76">
        <v>0</v>
      </c>
      <c r="L76">
        <v>200</v>
      </c>
      <c r="M76">
        <v>0</v>
      </c>
      <c r="N76">
        <v>30</v>
      </c>
      <c r="O76">
        <v>30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>
        <v>0</v>
      </c>
      <c r="AD76" t="s">
        <v>222</v>
      </c>
    </row>
    <row r="77" spans="1:30" x14ac:dyDescent="0.25">
      <c r="H77" t="s">
        <v>223</v>
      </c>
    </row>
    <row r="78" spans="1:30" x14ac:dyDescent="0.25">
      <c r="A78">
        <v>36</v>
      </c>
      <c r="B78">
        <v>777</v>
      </c>
      <c r="C78" t="s">
        <v>224</v>
      </c>
      <c r="D78" t="s">
        <v>225</v>
      </c>
      <c r="E78" t="s">
        <v>186</v>
      </c>
      <c r="F78" t="s">
        <v>226</v>
      </c>
      <c r="G78" t="str">
        <f>"00075585"</f>
        <v>00075585</v>
      </c>
      <c r="H78" t="s">
        <v>227</v>
      </c>
      <c r="I78">
        <v>0</v>
      </c>
      <c r="J78">
        <v>0</v>
      </c>
      <c r="K78">
        <v>200</v>
      </c>
      <c r="L78">
        <v>0</v>
      </c>
      <c r="M78">
        <v>100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>
        <v>0</v>
      </c>
      <c r="AB78">
        <v>0</v>
      </c>
      <c r="AC78">
        <v>0</v>
      </c>
      <c r="AD78" t="s">
        <v>228</v>
      </c>
    </row>
    <row r="79" spans="1:30" x14ac:dyDescent="0.25">
      <c r="H79" t="s">
        <v>229</v>
      </c>
    </row>
    <row r="80" spans="1:30" x14ac:dyDescent="0.25">
      <c r="A80">
        <v>37</v>
      </c>
      <c r="B80">
        <v>2433</v>
      </c>
      <c r="C80" t="s">
        <v>230</v>
      </c>
      <c r="D80" t="s">
        <v>165</v>
      </c>
      <c r="E80" t="s">
        <v>208</v>
      </c>
      <c r="F80" t="s">
        <v>231</v>
      </c>
      <c r="G80" t="str">
        <f>"201504002364"</f>
        <v>201504002364</v>
      </c>
      <c r="H80" t="s">
        <v>181</v>
      </c>
      <c r="I80">
        <v>0</v>
      </c>
      <c r="J80">
        <v>0</v>
      </c>
      <c r="K80">
        <v>0</v>
      </c>
      <c r="L80">
        <v>260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83</v>
      </c>
      <c r="W80">
        <v>581</v>
      </c>
      <c r="X80">
        <v>0</v>
      </c>
      <c r="Z80">
        <v>0</v>
      </c>
      <c r="AA80">
        <v>0</v>
      </c>
      <c r="AB80">
        <v>1</v>
      </c>
      <c r="AC80">
        <v>17</v>
      </c>
      <c r="AD80" t="s">
        <v>232</v>
      </c>
    </row>
    <row r="81" spans="1:30" x14ac:dyDescent="0.25">
      <c r="H81" t="s">
        <v>233</v>
      </c>
    </row>
    <row r="82" spans="1:30" x14ac:dyDescent="0.25">
      <c r="A82">
        <v>38</v>
      </c>
      <c r="B82">
        <v>1350</v>
      </c>
      <c r="C82" t="s">
        <v>234</v>
      </c>
      <c r="D82" t="s">
        <v>235</v>
      </c>
      <c r="E82" t="s">
        <v>197</v>
      </c>
      <c r="F82" t="s">
        <v>236</v>
      </c>
      <c r="G82" t="str">
        <f>"00013556"</f>
        <v>00013556</v>
      </c>
      <c r="H82" t="s">
        <v>141</v>
      </c>
      <c r="I82">
        <v>0</v>
      </c>
      <c r="J82">
        <v>0</v>
      </c>
      <c r="K82">
        <v>200</v>
      </c>
      <c r="L82">
        <v>0</v>
      </c>
      <c r="M82">
        <v>100</v>
      </c>
      <c r="N82">
        <v>70</v>
      </c>
      <c r="O82">
        <v>0</v>
      </c>
      <c r="P82">
        <v>0</v>
      </c>
      <c r="Q82">
        <v>0</v>
      </c>
      <c r="R82">
        <v>30</v>
      </c>
      <c r="S82">
        <v>0</v>
      </c>
      <c r="T82">
        <v>0</v>
      </c>
      <c r="U82">
        <v>0</v>
      </c>
      <c r="V82">
        <v>83</v>
      </c>
      <c r="W82">
        <v>581</v>
      </c>
      <c r="X82">
        <v>0</v>
      </c>
      <c r="Z82">
        <v>0</v>
      </c>
      <c r="AA82">
        <v>0</v>
      </c>
      <c r="AB82">
        <v>0</v>
      </c>
      <c r="AC82">
        <v>0</v>
      </c>
      <c r="AD82" t="s">
        <v>237</v>
      </c>
    </row>
    <row r="83" spans="1:30" x14ac:dyDescent="0.25">
      <c r="H83" t="s">
        <v>238</v>
      </c>
    </row>
    <row r="84" spans="1:30" x14ac:dyDescent="0.25">
      <c r="A84">
        <v>39</v>
      </c>
      <c r="B84">
        <v>1504</v>
      </c>
      <c r="C84" t="s">
        <v>239</v>
      </c>
      <c r="D84" t="s">
        <v>240</v>
      </c>
      <c r="E84" t="s">
        <v>197</v>
      </c>
      <c r="F84" t="s">
        <v>241</v>
      </c>
      <c r="G84" t="str">
        <f>"00027841"</f>
        <v>00027841</v>
      </c>
      <c r="H84" t="s">
        <v>242</v>
      </c>
      <c r="I84">
        <v>0</v>
      </c>
      <c r="J84">
        <v>0</v>
      </c>
      <c r="K84">
        <v>0</v>
      </c>
      <c r="L84">
        <v>200</v>
      </c>
      <c r="M84">
        <v>0</v>
      </c>
      <c r="N84">
        <v>30</v>
      </c>
      <c r="O84">
        <v>0</v>
      </c>
      <c r="P84">
        <v>0</v>
      </c>
      <c r="Q84">
        <v>30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>
        <v>0</v>
      </c>
      <c r="AD84" t="s">
        <v>243</v>
      </c>
    </row>
    <row r="85" spans="1:30" x14ac:dyDescent="0.25">
      <c r="H85" t="s">
        <v>244</v>
      </c>
    </row>
    <row r="86" spans="1:30" x14ac:dyDescent="0.25">
      <c r="A86">
        <v>40</v>
      </c>
      <c r="B86">
        <v>448</v>
      </c>
      <c r="C86" t="s">
        <v>245</v>
      </c>
      <c r="D86" t="s">
        <v>246</v>
      </c>
      <c r="E86" t="s">
        <v>46</v>
      </c>
      <c r="F86" t="s">
        <v>247</v>
      </c>
      <c r="G86" t="str">
        <f>"00256207"</f>
        <v>00256207</v>
      </c>
      <c r="H86" t="s">
        <v>248</v>
      </c>
      <c r="I86">
        <v>0</v>
      </c>
      <c r="J86">
        <v>0</v>
      </c>
      <c r="K86">
        <v>0</v>
      </c>
      <c r="L86">
        <v>200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>
        <v>0</v>
      </c>
      <c r="AD86" t="s">
        <v>249</v>
      </c>
    </row>
    <row r="87" spans="1:30" x14ac:dyDescent="0.25">
      <c r="H87" t="s">
        <v>250</v>
      </c>
    </row>
    <row r="88" spans="1:30" x14ac:dyDescent="0.25">
      <c r="A88">
        <v>41</v>
      </c>
      <c r="B88">
        <v>3687</v>
      </c>
      <c r="C88" t="s">
        <v>251</v>
      </c>
      <c r="D88" t="s">
        <v>34</v>
      </c>
      <c r="E88" t="s">
        <v>139</v>
      </c>
      <c r="F88" t="s">
        <v>252</v>
      </c>
      <c r="G88" t="str">
        <f>"00305117"</f>
        <v>00305117</v>
      </c>
      <c r="H88" t="s">
        <v>253</v>
      </c>
      <c r="I88">
        <v>0</v>
      </c>
      <c r="J88">
        <v>0</v>
      </c>
      <c r="K88">
        <v>0</v>
      </c>
      <c r="L88">
        <v>200</v>
      </c>
      <c r="M88">
        <v>30</v>
      </c>
      <c r="N88">
        <v>70</v>
      </c>
      <c r="O88">
        <v>0</v>
      </c>
      <c r="P88">
        <v>0</v>
      </c>
      <c r="Q88">
        <v>30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0</v>
      </c>
      <c r="AD88" t="s">
        <v>254</v>
      </c>
    </row>
    <row r="89" spans="1:30" x14ac:dyDescent="0.25">
      <c r="H89" t="s">
        <v>255</v>
      </c>
    </row>
    <row r="90" spans="1:30" x14ac:dyDescent="0.25">
      <c r="A90">
        <v>42</v>
      </c>
      <c r="B90">
        <v>905</v>
      </c>
      <c r="C90" t="s">
        <v>256</v>
      </c>
      <c r="D90" t="s">
        <v>104</v>
      </c>
      <c r="E90" t="s">
        <v>257</v>
      </c>
      <c r="F90" t="s">
        <v>258</v>
      </c>
      <c r="G90" t="str">
        <f>"201504002291"</f>
        <v>201504002291</v>
      </c>
      <c r="H90" t="s">
        <v>259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34</v>
      </c>
      <c r="W90">
        <v>238</v>
      </c>
      <c r="X90">
        <v>6</v>
      </c>
      <c r="Y90">
        <v>1119</v>
      </c>
      <c r="Z90">
        <v>0</v>
      </c>
      <c r="AA90">
        <v>0</v>
      </c>
      <c r="AB90">
        <v>24</v>
      </c>
      <c r="AC90">
        <v>408</v>
      </c>
      <c r="AD90" t="s">
        <v>260</v>
      </c>
    </row>
    <row r="91" spans="1:30" x14ac:dyDescent="0.25">
      <c r="H91" t="s">
        <v>129</v>
      </c>
    </row>
    <row r="92" spans="1:30" x14ac:dyDescent="0.25">
      <c r="A92">
        <v>43</v>
      </c>
      <c r="B92">
        <v>2948</v>
      </c>
      <c r="C92" t="s">
        <v>261</v>
      </c>
      <c r="D92" t="s">
        <v>262</v>
      </c>
      <c r="E92" t="s">
        <v>78</v>
      </c>
      <c r="F92" t="s">
        <v>263</v>
      </c>
      <c r="G92" t="str">
        <f>"201512001765"</f>
        <v>201512001765</v>
      </c>
      <c r="H92" t="s">
        <v>264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30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>
        <v>0</v>
      </c>
      <c r="AD92" t="s">
        <v>265</v>
      </c>
    </row>
    <row r="93" spans="1:30" x14ac:dyDescent="0.25">
      <c r="H93" t="s">
        <v>266</v>
      </c>
    </row>
    <row r="94" spans="1:30" x14ac:dyDescent="0.25">
      <c r="A94">
        <v>44</v>
      </c>
      <c r="B94">
        <v>146</v>
      </c>
      <c r="C94" t="s">
        <v>267</v>
      </c>
      <c r="D94" t="s">
        <v>268</v>
      </c>
      <c r="E94" t="s">
        <v>15</v>
      </c>
      <c r="F94" t="s">
        <v>269</v>
      </c>
      <c r="G94" t="str">
        <f>"200801008106"</f>
        <v>200801008106</v>
      </c>
      <c r="H94" t="s">
        <v>24</v>
      </c>
      <c r="I94">
        <v>0</v>
      </c>
      <c r="J94">
        <v>0</v>
      </c>
      <c r="K94">
        <v>0</v>
      </c>
      <c r="L94">
        <v>200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76</v>
      </c>
      <c r="W94">
        <v>532</v>
      </c>
      <c r="X94">
        <v>0</v>
      </c>
      <c r="Z94">
        <v>0</v>
      </c>
      <c r="AA94">
        <v>0</v>
      </c>
      <c r="AB94">
        <v>8</v>
      </c>
      <c r="AC94">
        <v>136</v>
      </c>
      <c r="AD94" t="s">
        <v>270</v>
      </c>
    </row>
    <row r="95" spans="1:30" x14ac:dyDescent="0.25">
      <c r="H95" t="s">
        <v>271</v>
      </c>
    </row>
    <row r="96" spans="1:30" x14ac:dyDescent="0.25">
      <c r="A96">
        <v>45</v>
      </c>
      <c r="B96">
        <v>4641</v>
      </c>
      <c r="C96" t="s">
        <v>272</v>
      </c>
      <c r="D96" t="s">
        <v>273</v>
      </c>
      <c r="E96" t="s">
        <v>15</v>
      </c>
      <c r="F96" t="s">
        <v>274</v>
      </c>
      <c r="G96" t="str">
        <f>"00232701"</f>
        <v>00232701</v>
      </c>
      <c r="H96" t="s">
        <v>37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60</v>
      </c>
      <c r="W96">
        <v>420</v>
      </c>
      <c r="X96">
        <v>6</v>
      </c>
      <c r="Y96">
        <v>1119</v>
      </c>
      <c r="Z96">
        <v>0</v>
      </c>
      <c r="AA96">
        <v>0</v>
      </c>
      <c r="AB96">
        <v>24</v>
      </c>
      <c r="AC96">
        <v>408</v>
      </c>
      <c r="AD96" t="s">
        <v>275</v>
      </c>
    </row>
    <row r="97" spans="1:30" x14ac:dyDescent="0.25">
      <c r="H97" t="s">
        <v>276</v>
      </c>
    </row>
    <row r="98" spans="1:30" x14ac:dyDescent="0.25">
      <c r="A98">
        <v>46</v>
      </c>
      <c r="B98">
        <v>4068</v>
      </c>
      <c r="C98" t="s">
        <v>277</v>
      </c>
      <c r="D98" t="s">
        <v>278</v>
      </c>
      <c r="E98" t="s">
        <v>186</v>
      </c>
      <c r="F98" t="s">
        <v>279</v>
      </c>
      <c r="G98" t="str">
        <f>"00083732"</f>
        <v>00083732</v>
      </c>
      <c r="H98" t="s">
        <v>280</v>
      </c>
      <c r="I98">
        <v>0</v>
      </c>
      <c r="J98">
        <v>0</v>
      </c>
      <c r="K98">
        <v>0</v>
      </c>
      <c r="L98">
        <v>0</v>
      </c>
      <c r="M98">
        <v>0</v>
      </c>
      <c r="N98">
        <v>70</v>
      </c>
      <c r="O98">
        <v>50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60</v>
      </c>
      <c r="W98">
        <v>420</v>
      </c>
      <c r="X98">
        <v>6</v>
      </c>
      <c r="Y98">
        <v>1119</v>
      </c>
      <c r="Z98">
        <v>0</v>
      </c>
      <c r="AA98">
        <v>0</v>
      </c>
      <c r="AB98">
        <v>24</v>
      </c>
      <c r="AC98">
        <v>408</v>
      </c>
      <c r="AD98" t="s">
        <v>281</v>
      </c>
    </row>
    <row r="99" spans="1:30" x14ac:dyDescent="0.25">
      <c r="H99" t="s">
        <v>282</v>
      </c>
    </row>
    <row r="100" spans="1:30" x14ac:dyDescent="0.25">
      <c r="A100">
        <v>47</v>
      </c>
      <c r="B100">
        <v>4793</v>
      </c>
      <c r="C100" t="s">
        <v>283</v>
      </c>
      <c r="D100" t="s">
        <v>284</v>
      </c>
      <c r="E100" t="s">
        <v>15</v>
      </c>
      <c r="F100" t="s">
        <v>285</v>
      </c>
      <c r="G100" t="str">
        <f>"200712002293"</f>
        <v>200712002293</v>
      </c>
      <c r="H100" t="s">
        <v>286</v>
      </c>
      <c r="I100">
        <v>0</v>
      </c>
      <c r="J100">
        <v>0</v>
      </c>
      <c r="K100">
        <v>0</v>
      </c>
      <c r="L100">
        <v>200</v>
      </c>
      <c r="M100">
        <v>30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>
        <v>0</v>
      </c>
      <c r="AD100" t="s">
        <v>287</v>
      </c>
    </row>
    <row r="101" spans="1:30" x14ac:dyDescent="0.25">
      <c r="H101" t="s">
        <v>157</v>
      </c>
    </row>
    <row r="102" spans="1:30" x14ac:dyDescent="0.25">
      <c r="A102">
        <v>48</v>
      </c>
      <c r="B102">
        <v>1247</v>
      </c>
      <c r="C102" t="s">
        <v>288</v>
      </c>
      <c r="D102" t="s">
        <v>14</v>
      </c>
      <c r="E102" t="s">
        <v>198</v>
      </c>
      <c r="F102" t="s">
        <v>289</v>
      </c>
      <c r="G102" t="str">
        <f>"200802005175"</f>
        <v>200802005175</v>
      </c>
      <c r="H102" t="s">
        <v>286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30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60</v>
      </c>
      <c r="W102">
        <v>420</v>
      </c>
      <c r="X102">
        <v>0</v>
      </c>
      <c r="Z102">
        <v>0</v>
      </c>
      <c r="AA102">
        <v>0</v>
      </c>
      <c r="AB102">
        <v>24</v>
      </c>
      <c r="AC102">
        <v>408</v>
      </c>
      <c r="AD102" t="s">
        <v>287</v>
      </c>
    </row>
    <row r="103" spans="1:30" x14ac:dyDescent="0.25">
      <c r="H103" t="s">
        <v>290</v>
      </c>
    </row>
    <row r="104" spans="1:30" x14ac:dyDescent="0.25">
      <c r="A104">
        <v>49</v>
      </c>
      <c r="B104">
        <v>2398</v>
      </c>
      <c r="C104" t="s">
        <v>291</v>
      </c>
      <c r="D104" t="s">
        <v>15</v>
      </c>
      <c r="E104" t="s">
        <v>186</v>
      </c>
      <c r="F104" t="s">
        <v>292</v>
      </c>
      <c r="G104" t="str">
        <f>"00264711"</f>
        <v>00264711</v>
      </c>
      <c r="H104">
        <v>770</v>
      </c>
      <c r="I104">
        <v>0</v>
      </c>
      <c r="J104">
        <v>0</v>
      </c>
      <c r="K104">
        <v>0</v>
      </c>
      <c r="L104">
        <v>200</v>
      </c>
      <c r="M104">
        <v>30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80</v>
      </c>
      <c r="W104">
        <v>560</v>
      </c>
      <c r="X104">
        <v>6</v>
      </c>
      <c r="Y104">
        <v>1119</v>
      </c>
      <c r="Z104">
        <v>0</v>
      </c>
      <c r="AA104">
        <v>0</v>
      </c>
      <c r="AB104">
        <v>4</v>
      </c>
      <c r="AC104">
        <v>68</v>
      </c>
      <c r="AD104">
        <v>1658</v>
      </c>
    </row>
    <row r="105" spans="1:30" x14ac:dyDescent="0.25">
      <c r="H105" t="s">
        <v>293</v>
      </c>
    </row>
    <row r="106" spans="1:30" x14ac:dyDescent="0.25">
      <c r="A106">
        <v>50</v>
      </c>
      <c r="B106">
        <v>4403</v>
      </c>
      <c r="C106" t="s">
        <v>294</v>
      </c>
      <c r="D106" t="s">
        <v>295</v>
      </c>
      <c r="E106" t="s">
        <v>208</v>
      </c>
      <c r="F106" t="s">
        <v>296</v>
      </c>
      <c r="G106" t="str">
        <f>"00355416"</f>
        <v>00355416</v>
      </c>
      <c r="H106" t="s">
        <v>297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>
        <v>0</v>
      </c>
      <c r="AD106" t="s">
        <v>298</v>
      </c>
    </row>
    <row r="107" spans="1:30" x14ac:dyDescent="0.25">
      <c r="H107" t="s">
        <v>299</v>
      </c>
    </row>
    <row r="108" spans="1:30" x14ac:dyDescent="0.25">
      <c r="A108">
        <v>51</v>
      </c>
      <c r="B108">
        <v>3208</v>
      </c>
      <c r="C108" t="s">
        <v>300</v>
      </c>
      <c r="D108" t="s">
        <v>301</v>
      </c>
      <c r="E108" t="s">
        <v>46</v>
      </c>
      <c r="F108" t="s">
        <v>302</v>
      </c>
      <c r="G108" t="str">
        <f>"201504004416"</f>
        <v>201504004416</v>
      </c>
      <c r="H108" t="s">
        <v>303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60</v>
      </c>
      <c r="W108">
        <v>420</v>
      </c>
      <c r="X108">
        <v>0</v>
      </c>
      <c r="Z108">
        <v>0</v>
      </c>
      <c r="AA108">
        <v>0</v>
      </c>
      <c r="AB108">
        <v>24</v>
      </c>
      <c r="AC108">
        <v>408</v>
      </c>
      <c r="AD108" t="s">
        <v>304</v>
      </c>
    </row>
    <row r="109" spans="1:30" x14ac:dyDescent="0.25">
      <c r="H109" t="s">
        <v>305</v>
      </c>
    </row>
    <row r="110" spans="1:30" x14ac:dyDescent="0.25">
      <c r="A110">
        <v>52</v>
      </c>
      <c r="B110">
        <v>444</v>
      </c>
      <c r="C110" t="s">
        <v>306</v>
      </c>
      <c r="D110" t="s">
        <v>307</v>
      </c>
      <c r="E110" t="s">
        <v>308</v>
      </c>
      <c r="F110" t="s">
        <v>309</v>
      </c>
      <c r="G110" t="str">
        <f>"00272359"</f>
        <v>00272359</v>
      </c>
      <c r="H110" t="s">
        <v>310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60</v>
      </c>
      <c r="W110">
        <v>420</v>
      </c>
      <c r="X110">
        <v>0</v>
      </c>
      <c r="Z110">
        <v>0</v>
      </c>
      <c r="AA110">
        <v>0</v>
      </c>
      <c r="AB110">
        <v>24</v>
      </c>
      <c r="AC110">
        <v>408</v>
      </c>
      <c r="AD110" t="s">
        <v>311</v>
      </c>
    </row>
    <row r="111" spans="1:30" x14ac:dyDescent="0.25">
      <c r="H111" t="s">
        <v>312</v>
      </c>
    </row>
    <row r="112" spans="1:30" x14ac:dyDescent="0.25">
      <c r="A112">
        <v>53</v>
      </c>
      <c r="B112">
        <v>1410</v>
      </c>
      <c r="C112" t="s">
        <v>313</v>
      </c>
      <c r="D112" t="s">
        <v>15</v>
      </c>
      <c r="E112" t="s">
        <v>314</v>
      </c>
      <c r="F112" t="s">
        <v>315</v>
      </c>
      <c r="G112" t="str">
        <f>"201504004642"</f>
        <v>201504004642</v>
      </c>
      <c r="H112">
        <v>770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60</v>
      </c>
      <c r="W112">
        <v>420</v>
      </c>
      <c r="X112">
        <v>0</v>
      </c>
      <c r="Z112">
        <v>0</v>
      </c>
      <c r="AA112">
        <v>0</v>
      </c>
      <c r="AB112">
        <v>24</v>
      </c>
      <c r="AC112">
        <v>408</v>
      </c>
      <c r="AD112">
        <v>1628</v>
      </c>
    </row>
    <row r="113" spans="1:30" x14ac:dyDescent="0.25">
      <c r="H113" t="s">
        <v>316</v>
      </c>
    </row>
    <row r="114" spans="1:30" x14ac:dyDescent="0.25">
      <c r="A114">
        <v>54</v>
      </c>
      <c r="B114">
        <v>3474</v>
      </c>
      <c r="C114" t="s">
        <v>317</v>
      </c>
      <c r="D114" t="s">
        <v>318</v>
      </c>
      <c r="E114" t="s">
        <v>15</v>
      </c>
      <c r="F114" t="s">
        <v>319</v>
      </c>
      <c r="G114" t="str">
        <f>"00327038"</f>
        <v>00327038</v>
      </c>
      <c r="H114" t="s">
        <v>320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>
        <v>0</v>
      </c>
      <c r="AD114" t="s">
        <v>321</v>
      </c>
    </row>
    <row r="115" spans="1:30" x14ac:dyDescent="0.25">
      <c r="H115" t="s">
        <v>322</v>
      </c>
    </row>
    <row r="116" spans="1:30" x14ac:dyDescent="0.25">
      <c r="A116">
        <v>55</v>
      </c>
      <c r="B116">
        <v>582</v>
      </c>
      <c r="C116" t="s">
        <v>323</v>
      </c>
      <c r="D116" t="s">
        <v>324</v>
      </c>
      <c r="E116" t="s">
        <v>88</v>
      </c>
      <c r="F116" t="s">
        <v>325</v>
      </c>
      <c r="G116" t="str">
        <f>"00011207"</f>
        <v>00011207</v>
      </c>
      <c r="H116" t="s">
        <v>326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0</v>
      </c>
      <c r="AB116">
        <v>0</v>
      </c>
      <c r="AC116">
        <v>0</v>
      </c>
      <c r="AD116" t="s">
        <v>327</v>
      </c>
    </row>
    <row r="117" spans="1:30" x14ac:dyDescent="0.25">
      <c r="H117" t="s">
        <v>328</v>
      </c>
    </row>
    <row r="118" spans="1:30" x14ac:dyDescent="0.25">
      <c r="A118">
        <v>56</v>
      </c>
      <c r="B118">
        <v>1833</v>
      </c>
      <c r="C118" t="s">
        <v>329</v>
      </c>
      <c r="D118" t="s">
        <v>330</v>
      </c>
      <c r="E118" t="s">
        <v>22</v>
      </c>
      <c r="F118" t="s">
        <v>331</v>
      </c>
      <c r="G118" t="str">
        <f>"201504001619"</f>
        <v>201504001619</v>
      </c>
      <c r="H118" t="s">
        <v>155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70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>
        <v>0</v>
      </c>
      <c r="AD118" t="s">
        <v>332</v>
      </c>
    </row>
    <row r="119" spans="1:30" x14ac:dyDescent="0.25">
      <c r="H119" t="s">
        <v>333</v>
      </c>
    </row>
    <row r="120" spans="1:30" x14ac:dyDescent="0.25">
      <c r="A120">
        <v>57</v>
      </c>
      <c r="B120">
        <v>2773</v>
      </c>
      <c r="C120" t="s">
        <v>334</v>
      </c>
      <c r="D120" t="s">
        <v>335</v>
      </c>
      <c r="E120" t="s">
        <v>192</v>
      </c>
      <c r="F120" t="s">
        <v>336</v>
      </c>
      <c r="G120" t="str">
        <f>"00016588"</f>
        <v>00016588</v>
      </c>
      <c r="H120">
        <v>715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60</v>
      </c>
      <c r="W120">
        <v>420</v>
      </c>
      <c r="X120">
        <v>6</v>
      </c>
      <c r="Y120">
        <v>1119</v>
      </c>
      <c r="Z120">
        <v>0</v>
      </c>
      <c r="AA120">
        <v>0</v>
      </c>
      <c r="AB120">
        <v>24</v>
      </c>
      <c r="AC120">
        <v>408</v>
      </c>
      <c r="AD120">
        <v>1613</v>
      </c>
    </row>
    <row r="121" spans="1:30" x14ac:dyDescent="0.25">
      <c r="H121" t="s">
        <v>143</v>
      </c>
    </row>
    <row r="122" spans="1:30" x14ac:dyDescent="0.25">
      <c r="A122">
        <v>58</v>
      </c>
      <c r="B122">
        <v>3063</v>
      </c>
      <c r="C122" t="s">
        <v>337</v>
      </c>
      <c r="D122" t="s">
        <v>165</v>
      </c>
      <c r="E122" t="s">
        <v>186</v>
      </c>
      <c r="F122" t="s">
        <v>338</v>
      </c>
      <c r="G122" t="str">
        <f>"00357196"</f>
        <v>00357196</v>
      </c>
      <c r="H122" t="s">
        <v>339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60</v>
      </c>
      <c r="W122">
        <v>420</v>
      </c>
      <c r="X122">
        <v>6</v>
      </c>
      <c r="Y122">
        <v>1119</v>
      </c>
      <c r="Z122">
        <v>0</v>
      </c>
      <c r="AA122">
        <v>0</v>
      </c>
      <c r="AB122">
        <v>24</v>
      </c>
      <c r="AC122">
        <v>408</v>
      </c>
      <c r="AD122" t="s">
        <v>340</v>
      </c>
    </row>
    <row r="123" spans="1:30" x14ac:dyDescent="0.25">
      <c r="H123" t="s">
        <v>341</v>
      </c>
    </row>
    <row r="124" spans="1:30" x14ac:dyDescent="0.25">
      <c r="A124">
        <v>59</v>
      </c>
      <c r="B124">
        <v>3382</v>
      </c>
      <c r="C124" t="s">
        <v>342</v>
      </c>
      <c r="D124" t="s">
        <v>307</v>
      </c>
      <c r="E124" t="s">
        <v>343</v>
      </c>
      <c r="F124" t="s">
        <v>344</v>
      </c>
      <c r="G124" t="str">
        <f>"00360766"</f>
        <v>00360766</v>
      </c>
      <c r="H124" t="s">
        <v>200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6</v>
      </c>
      <c r="Y124">
        <v>1119</v>
      </c>
      <c r="Z124">
        <v>0</v>
      </c>
      <c r="AA124">
        <v>0</v>
      </c>
      <c r="AB124">
        <v>0</v>
      </c>
      <c r="AC124">
        <v>0</v>
      </c>
      <c r="AD124" t="s">
        <v>345</v>
      </c>
    </row>
    <row r="125" spans="1:30" x14ac:dyDescent="0.25">
      <c r="H125">
        <v>1119</v>
      </c>
    </row>
    <row r="126" spans="1:30" x14ac:dyDescent="0.25">
      <c r="A126">
        <v>60</v>
      </c>
      <c r="B126">
        <v>4996</v>
      </c>
      <c r="C126" t="s">
        <v>346</v>
      </c>
      <c r="D126" t="s">
        <v>66</v>
      </c>
      <c r="E126" t="s">
        <v>192</v>
      </c>
      <c r="F126" t="s">
        <v>347</v>
      </c>
      <c r="G126" t="str">
        <f>"201411001101"</f>
        <v>201411001101</v>
      </c>
      <c r="H126" t="s">
        <v>95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50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36</v>
      </c>
      <c r="W126">
        <v>252</v>
      </c>
      <c r="X126">
        <v>0</v>
      </c>
      <c r="Z126">
        <v>0</v>
      </c>
      <c r="AA126">
        <v>0</v>
      </c>
      <c r="AB126">
        <v>24</v>
      </c>
      <c r="AC126">
        <v>408</v>
      </c>
      <c r="AD126" t="s">
        <v>348</v>
      </c>
    </row>
    <row r="127" spans="1:30" x14ac:dyDescent="0.25">
      <c r="H127" t="s">
        <v>157</v>
      </c>
    </row>
    <row r="128" spans="1:30" x14ac:dyDescent="0.25">
      <c r="A128">
        <v>61</v>
      </c>
      <c r="B128">
        <v>2678</v>
      </c>
      <c r="C128" t="s">
        <v>349</v>
      </c>
      <c r="D128" t="s">
        <v>42</v>
      </c>
      <c r="E128" t="s">
        <v>78</v>
      </c>
      <c r="F128" t="s">
        <v>350</v>
      </c>
      <c r="G128" t="str">
        <f>"00289821"</f>
        <v>00289821</v>
      </c>
      <c r="H128" t="s">
        <v>351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60</v>
      </c>
      <c r="W128">
        <v>420</v>
      </c>
      <c r="X128">
        <v>0</v>
      </c>
      <c r="Z128">
        <v>0</v>
      </c>
      <c r="AA128">
        <v>0</v>
      </c>
      <c r="AB128">
        <v>24</v>
      </c>
      <c r="AC128">
        <v>408</v>
      </c>
      <c r="AD128" t="s">
        <v>352</v>
      </c>
    </row>
    <row r="129" spans="1:30" x14ac:dyDescent="0.25">
      <c r="H129" t="s">
        <v>353</v>
      </c>
    </row>
    <row r="130" spans="1:30" x14ac:dyDescent="0.25">
      <c r="A130">
        <v>62</v>
      </c>
      <c r="B130">
        <v>1498</v>
      </c>
      <c r="C130" t="s">
        <v>354</v>
      </c>
      <c r="D130" t="s">
        <v>324</v>
      </c>
      <c r="E130" t="s">
        <v>225</v>
      </c>
      <c r="F130" t="s">
        <v>355</v>
      </c>
      <c r="G130" t="str">
        <f>"200802002230"</f>
        <v>200802002230</v>
      </c>
      <c r="H130" t="s">
        <v>356</v>
      </c>
      <c r="I130">
        <v>0</v>
      </c>
      <c r="J130">
        <v>0</v>
      </c>
      <c r="K130">
        <v>0</v>
      </c>
      <c r="L130">
        <v>0</v>
      </c>
      <c r="M130">
        <v>100</v>
      </c>
      <c r="N130">
        <v>70</v>
      </c>
      <c r="O130">
        <v>30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0</v>
      </c>
      <c r="AB130">
        <v>0</v>
      </c>
      <c r="AC130">
        <v>0</v>
      </c>
      <c r="AD130" t="s">
        <v>357</v>
      </c>
    </row>
    <row r="131" spans="1:30" x14ac:dyDescent="0.25">
      <c r="H131" t="s">
        <v>358</v>
      </c>
    </row>
    <row r="132" spans="1:30" x14ac:dyDescent="0.25">
      <c r="A132">
        <v>63</v>
      </c>
      <c r="B132">
        <v>3192</v>
      </c>
      <c r="C132" t="s">
        <v>359</v>
      </c>
      <c r="D132" t="s">
        <v>360</v>
      </c>
      <c r="E132" t="s">
        <v>88</v>
      </c>
      <c r="F132" t="s">
        <v>361</v>
      </c>
      <c r="G132" t="str">
        <f>"00015494"</f>
        <v>00015494</v>
      </c>
      <c r="H132" t="s">
        <v>362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60</v>
      </c>
      <c r="W132">
        <v>420</v>
      </c>
      <c r="X132">
        <v>0</v>
      </c>
      <c r="Z132">
        <v>0</v>
      </c>
      <c r="AA132">
        <v>0</v>
      </c>
      <c r="AB132">
        <v>24</v>
      </c>
      <c r="AC132">
        <v>408</v>
      </c>
      <c r="AD132" t="s">
        <v>363</v>
      </c>
    </row>
    <row r="133" spans="1:30" x14ac:dyDescent="0.25">
      <c r="H133" t="s">
        <v>364</v>
      </c>
    </row>
    <row r="134" spans="1:30" x14ac:dyDescent="0.25">
      <c r="A134">
        <v>64</v>
      </c>
      <c r="B134">
        <v>2409</v>
      </c>
      <c r="C134" t="s">
        <v>365</v>
      </c>
      <c r="D134" t="s">
        <v>88</v>
      </c>
      <c r="E134" t="s">
        <v>59</v>
      </c>
      <c r="F134" t="s">
        <v>366</v>
      </c>
      <c r="G134" t="str">
        <f>"00324038"</f>
        <v>00324038</v>
      </c>
      <c r="H134" t="s">
        <v>367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6</v>
      </c>
      <c r="Y134">
        <v>1119</v>
      </c>
      <c r="Z134">
        <v>0</v>
      </c>
      <c r="AA134">
        <v>0</v>
      </c>
      <c r="AB134">
        <v>0</v>
      </c>
      <c r="AC134">
        <v>0</v>
      </c>
      <c r="AD134" t="s">
        <v>368</v>
      </c>
    </row>
    <row r="135" spans="1:30" x14ac:dyDescent="0.25">
      <c r="H135">
        <v>1119</v>
      </c>
    </row>
    <row r="136" spans="1:30" x14ac:dyDescent="0.25">
      <c r="A136">
        <v>65</v>
      </c>
      <c r="B136">
        <v>574</v>
      </c>
      <c r="C136" t="s">
        <v>369</v>
      </c>
      <c r="D136" t="s">
        <v>370</v>
      </c>
      <c r="E136" t="s">
        <v>15</v>
      </c>
      <c r="F136" t="s">
        <v>371</v>
      </c>
      <c r="G136" t="str">
        <f>"00025562"</f>
        <v>00025562</v>
      </c>
      <c r="H136">
        <v>660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60</v>
      </c>
      <c r="W136">
        <v>420</v>
      </c>
      <c r="X136">
        <v>6</v>
      </c>
      <c r="Y136">
        <v>1119</v>
      </c>
      <c r="Z136">
        <v>0</v>
      </c>
      <c r="AA136">
        <v>0</v>
      </c>
      <c r="AB136">
        <v>24</v>
      </c>
      <c r="AC136">
        <v>408</v>
      </c>
      <c r="AD136">
        <v>1518</v>
      </c>
    </row>
    <row r="137" spans="1:30" x14ac:dyDescent="0.25">
      <c r="H137" t="s">
        <v>372</v>
      </c>
    </row>
    <row r="138" spans="1:30" x14ac:dyDescent="0.25">
      <c r="A138">
        <v>66</v>
      </c>
      <c r="B138">
        <v>3637</v>
      </c>
      <c r="C138" t="s">
        <v>373</v>
      </c>
      <c r="D138" t="s">
        <v>374</v>
      </c>
      <c r="E138" t="s">
        <v>15</v>
      </c>
      <c r="F138" t="s">
        <v>375</v>
      </c>
      <c r="G138" t="str">
        <f>"200910000860"</f>
        <v>200910000860</v>
      </c>
      <c r="H138" t="s">
        <v>376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72</v>
      </c>
      <c r="W138">
        <v>504</v>
      </c>
      <c r="X138">
        <v>0</v>
      </c>
      <c r="Z138">
        <v>0</v>
      </c>
      <c r="AA138">
        <v>0</v>
      </c>
      <c r="AB138">
        <v>12</v>
      </c>
      <c r="AC138">
        <v>204</v>
      </c>
      <c r="AD138" t="s">
        <v>377</v>
      </c>
    </row>
    <row r="139" spans="1:30" x14ac:dyDescent="0.25">
      <c r="H139" t="s">
        <v>378</v>
      </c>
    </row>
    <row r="140" spans="1:30" x14ac:dyDescent="0.25">
      <c r="A140">
        <v>67</v>
      </c>
      <c r="B140">
        <v>1919</v>
      </c>
      <c r="C140" t="s">
        <v>379</v>
      </c>
      <c r="D140" t="s">
        <v>139</v>
      </c>
      <c r="E140" t="s">
        <v>380</v>
      </c>
      <c r="F140" t="s">
        <v>381</v>
      </c>
      <c r="G140" t="str">
        <f>"00017541"</f>
        <v>00017541</v>
      </c>
      <c r="H140" t="s">
        <v>382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30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83</v>
      </c>
      <c r="W140">
        <v>581</v>
      </c>
      <c r="X140">
        <v>0</v>
      </c>
      <c r="Z140">
        <v>0</v>
      </c>
      <c r="AA140">
        <v>0</v>
      </c>
      <c r="AB140">
        <v>0</v>
      </c>
      <c r="AC140">
        <v>0</v>
      </c>
      <c r="AD140" t="s">
        <v>383</v>
      </c>
    </row>
    <row r="141" spans="1:30" x14ac:dyDescent="0.25">
      <c r="H141" t="s">
        <v>129</v>
      </c>
    </row>
    <row r="142" spans="1:30" x14ac:dyDescent="0.25">
      <c r="A142">
        <v>68</v>
      </c>
      <c r="B142">
        <v>1048</v>
      </c>
      <c r="C142" t="s">
        <v>384</v>
      </c>
      <c r="D142" t="s">
        <v>52</v>
      </c>
      <c r="E142" t="s">
        <v>385</v>
      </c>
      <c r="F142" t="s">
        <v>386</v>
      </c>
      <c r="G142" t="str">
        <f>"201411000824"</f>
        <v>201411000824</v>
      </c>
      <c r="H142">
        <v>770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30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</v>
      </c>
      <c r="W142">
        <v>56</v>
      </c>
      <c r="X142">
        <v>0</v>
      </c>
      <c r="Z142">
        <v>0</v>
      </c>
      <c r="AA142">
        <v>0</v>
      </c>
      <c r="AB142">
        <v>18</v>
      </c>
      <c r="AC142">
        <v>306</v>
      </c>
      <c r="AD142">
        <v>1432</v>
      </c>
    </row>
    <row r="143" spans="1:30" x14ac:dyDescent="0.25">
      <c r="H143" t="s">
        <v>129</v>
      </c>
    </row>
    <row r="144" spans="1:30" x14ac:dyDescent="0.25">
      <c r="A144">
        <v>69</v>
      </c>
      <c r="B144">
        <v>3871</v>
      </c>
      <c r="C144" t="s">
        <v>387</v>
      </c>
      <c r="D144" t="s">
        <v>388</v>
      </c>
      <c r="E144" t="s">
        <v>389</v>
      </c>
      <c r="F144" t="s">
        <v>390</v>
      </c>
      <c r="G144" t="str">
        <f>"201406009339"</f>
        <v>201406009339</v>
      </c>
      <c r="H144" t="s">
        <v>391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50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72</v>
      </c>
      <c r="W144">
        <v>504</v>
      </c>
      <c r="X144">
        <v>0</v>
      </c>
      <c r="Z144">
        <v>0</v>
      </c>
      <c r="AA144">
        <v>0</v>
      </c>
      <c r="AB144">
        <v>0</v>
      </c>
      <c r="AC144">
        <v>0</v>
      </c>
      <c r="AD144" t="s">
        <v>392</v>
      </c>
    </row>
    <row r="145" spans="1:30" x14ac:dyDescent="0.25">
      <c r="H145" t="s">
        <v>393</v>
      </c>
    </row>
    <row r="146" spans="1:30" x14ac:dyDescent="0.25">
      <c r="A146">
        <v>70</v>
      </c>
      <c r="B146">
        <v>2526</v>
      </c>
      <c r="C146" t="s">
        <v>394</v>
      </c>
      <c r="D146" t="s">
        <v>42</v>
      </c>
      <c r="E146" t="s">
        <v>15</v>
      </c>
      <c r="F146" t="s">
        <v>395</v>
      </c>
      <c r="G146" t="str">
        <f>"201504004505"</f>
        <v>201504004505</v>
      </c>
      <c r="H146">
        <v>781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>
        <v>0</v>
      </c>
      <c r="AD146">
        <v>1399</v>
      </c>
    </row>
    <row r="147" spans="1:30" x14ac:dyDescent="0.25">
      <c r="H147" t="s">
        <v>396</v>
      </c>
    </row>
    <row r="148" spans="1:30" x14ac:dyDescent="0.25">
      <c r="A148">
        <v>71</v>
      </c>
      <c r="B148">
        <v>1415</v>
      </c>
      <c r="C148" t="s">
        <v>397</v>
      </c>
      <c r="D148" t="s">
        <v>78</v>
      </c>
      <c r="E148" t="s">
        <v>186</v>
      </c>
      <c r="F148" t="s">
        <v>398</v>
      </c>
      <c r="G148" t="str">
        <f>"201504003439"</f>
        <v>201504003439</v>
      </c>
      <c r="H148" t="s">
        <v>113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>
        <v>0</v>
      </c>
      <c r="AD148" t="s">
        <v>399</v>
      </c>
    </row>
    <row r="149" spans="1:30" x14ac:dyDescent="0.25">
      <c r="H149" t="s">
        <v>400</v>
      </c>
    </row>
    <row r="150" spans="1:30" x14ac:dyDescent="0.25">
      <c r="A150">
        <v>72</v>
      </c>
      <c r="B150">
        <v>1332</v>
      </c>
      <c r="C150" t="s">
        <v>401</v>
      </c>
      <c r="D150" t="s">
        <v>88</v>
      </c>
      <c r="E150" t="s">
        <v>385</v>
      </c>
      <c r="F150" t="s">
        <v>402</v>
      </c>
      <c r="G150" t="str">
        <f>"201406008205"</f>
        <v>201406008205</v>
      </c>
      <c r="H150" t="s">
        <v>403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6</v>
      </c>
      <c r="Y150">
        <v>1119</v>
      </c>
      <c r="Z150">
        <v>0</v>
      </c>
      <c r="AA150">
        <v>0</v>
      </c>
      <c r="AB150">
        <v>0</v>
      </c>
      <c r="AC150">
        <v>0</v>
      </c>
      <c r="AD150" t="s">
        <v>404</v>
      </c>
    </row>
    <row r="151" spans="1:30" x14ac:dyDescent="0.25">
      <c r="H151">
        <v>1119</v>
      </c>
    </row>
    <row r="152" spans="1:30" x14ac:dyDescent="0.25">
      <c r="A152">
        <v>73</v>
      </c>
      <c r="B152">
        <v>2179</v>
      </c>
      <c r="C152" t="s">
        <v>405</v>
      </c>
      <c r="D152" t="s">
        <v>406</v>
      </c>
      <c r="E152" t="s">
        <v>407</v>
      </c>
      <c r="F152" t="s">
        <v>408</v>
      </c>
      <c r="G152" t="str">
        <f>"00348503"</f>
        <v>00348503</v>
      </c>
      <c r="H152" t="s">
        <v>409</v>
      </c>
      <c r="I152">
        <v>0</v>
      </c>
      <c r="J152">
        <v>0</v>
      </c>
      <c r="K152">
        <v>0</v>
      </c>
      <c r="L152">
        <v>0</v>
      </c>
      <c r="M152">
        <v>100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74</v>
      </c>
      <c r="W152">
        <v>518</v>
      </c>
      <c r="X152">
        <v>6</v>
      </c>
      <c r="Y152">
        <v>1119</v>
      </c>
      <c r="Z152">
        <v>0</v>
      </c>
      <c r="AA152">
        <v>0</v>
      </c>
      <c r="AB152">
        <v>0</v>
      </c>
      <c r="AC152">
        <v>0</v>
      </c>
      <c r="AD152" t="s">
        <v>410</v>
      </c>
    </row>
    <row r="153" spans="1:30" x14ac:dyDescent="0.25">
      <c r="H153" t="s">
        <v>411</v>
      </c>
    </row>
    <row r="154" spans="1:30" x14ac:dyDescent="0.25">
      <c r="A154">
        <v>74</v>
      </c>
      <c r="B154">
        <v>141</v>
      </c>
      <c r="C154" t="s">
        <v>412</v>
      </c>
      <c r="D154" t="s">
        <v>413</v>
      </c>
      <c r="E154" t="s">
        <v>246</v>
      </c>
      <c r="F154" t="s">
        <v>414</v>
      </c>
      <c r="G154" t="str">
        <f>"00296032"</f>
        <v>00296032</v>
      </c>
      <c r="H154" t="s">
        <v>415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6</v>
      </c>
      <c r="Y154">
        <v>1119</v>
      </c>
      <c r="Z154">
        <v>0</v>
      </c>
      <c r="AA154">
        <v>0</v>
      </c>
      <c r="AB154">
        <v>0</v>
      </c>
      <c r="AC154">
        <v>0</v>
      </c>
      <c r="AD154" t="s">
        <v>416</v>
      </c>
    </row>
    <row r="155" spans="1:30" x14ac:dyDescent="0.25">
      <c r="H155">
        <v>1119</v>
      </c>
    </row>
    <row r="156" spans="1:30" x14ac:dyDescent="0.25">
      <c r="A156">
        <v>75</v>
      </c>
      <c r="B156">
        <v>2299</v>
      </c>
      <c r="C156" t="s">
        <v>417</v>
      </c>
      <c r="D156" t="s">
        <v>52</v>
      </c>
      <c r="E156" t="s">
        <v>15</v>
      </c>
      <c r="F156" t="s">
        <v>418</v>
      </c>
      <c r="G156" t="str">
        <f>"00013260"</f>
        <v>00013260</v>
      </c>
      <c r="H156" t="s">
        <v>419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>
        <v>0</v>
      </c>
      <c r="AD156" t="s">
        <v>420</v>
      </c>
    </row>
    <row r="157" spans="1:30" x14ac:dyDescent="0.25">
      <c r="H157" t="s">
        <v>421</v>
      </c>
    </row>
    <row r="158" spans="1:30" x14ac:dyDescent="0.25">
      <c r="A158">
        <v>76</v>
      </c>
      <c r="B158">
        <v>1154</v>
      </c>
      <c r="C158" t="s">
        <v>422</v>
      </c>
      <c r="D158" t="s">
        <v>423</v>
      </c>
      <c r="E158" t="s">
        <v>42</v>
      </c>
      <c r="F158" t="s">
        <v>424</v>
      </c>
      <c r="G158" t="str">
        <f>"201406015816"</f>
        <v>201406015816</v>
      </c>
      <c r="H158" t="s">
        <v>425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70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</v>
      </c>
      <c r="W158">
        <v>56</v>
      </c>
      <c r="X158">
        <v>0</v>
      </c>
      <c r="Z158">
        <v>0</v>
      </c>
      <c r="AA158">
        <v>0</v>
      </c>
      <c r="AB158">
        <v>24</v>
      </c>
      <c r="AC158">
        <v>408</v>
      </c>
      <c r="AD158" t="s">
        <v>426</v>
      </c>
    </row>
    <row r="159" spans="1:30" x14ac:dyDescent="0.25">
      <c r="H159" t="s">
        <v>427</v>
      </c>
    </row>
    <row r="160" spans="1:30" x14ac:dyDescent="0.25">
      <c r="A160">
        <v>77</v>
      </c>
      <c r="B160">
        <v>2286</v>
      </c>
      <c r="C160" t="s">
        <v>428</v>
      </c>
      <c r="D160" t="s">
        <v>88</v>
      </c>
      <c r="E160" t="s">
        <v>429</v>
      </c>
      <c r="F160" t="s">
        <v>430</v>
      </c>
      <c r="G160" t="str">
        <f>"00014272"</f>
        <v>00014272</v>
      </c>
      <c r="H160" t="s">
        <v>280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50</v>
      </c>
      <c r="O160">
        <v>0</v>
      </c>
      <c r="P160">
        <v>50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54</v>
      </c>
      <c r="W160">
        <v>378</v>
      </c>
      <c r="X160">
        <v>0</v>
      </c>
      <c r="Z160">
        <v>0</v>
      </c>
      <c r="AA160">
        <v>0</v>
      </c>
      <c r="AB160">
        <v>0</v>
      </c>
      <c r="AC160">
        <v>0</v>
      </c>
      <c r="AD160" t="s">
        <v>431</v>
      </c>
    </row>
    <row r="161" spans="1:30" x14ac:dyDescent="0.25">
      <c r="H161" t="s">
        <v>432</v>
      </c>
    </row>
    <row r="162" spans="1:30" x14ac:dyDescent="0.25">
      <c r="A162">
        <v>78</v>
      </c>
      <c r="B162">
        <v>892</v>
      </c>
      <c r="C162" t="s">
        <v>433</v>
      </c>
      <c r="D162" t="s">
        <v>434</v>
      </c>
      <c r="E162" t="s">
        <v>435</v>
      </c>
      <c r="F162" t="s">
        <v>436</v>
      </c>
      <c r="G162" t="str">
        <f>"00003184"</f>
        <v>00003184</v>
      </c>
      <c r="H162" t="s">
        <v>437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</v>
      </c>
      <c r="W162">
        <v>56</v>
      </c>
      <c r="X162">
        <v>0</v>
      </c>
      <c r="Z162">
        <v>1</v>
      </c>
      <c r="AA162">
        <v>0</v>
      </c>
      <c r="AB162">
        <v>13</v>
      </c>
      <c r="AC162">
        <v>221</v>
      </c>
      <c r="AD162" t="s">
        <v>438</v>
      </c>
    </row>
    <row r="163" spans="1:30" x14ac:dyDescent="0.25">
      <c r="H163" t="s">
        <v>439</v>
      </c>
    </row>
    <row r="164" spans="1:30" x14ac:dyDescent="0.25">
      <c r="A164">
        <v>79</v>
      </c>
      <c r="B164">
        <v>4876</v>
      </c>
      <c r="C164" t="s">
        <v>440</v>
      </c>
      <c r="D164" t="s">
        <v>441</v>
      </c>
      <c r="E164" t="s">
        <v>88</v>
      </c>
      <c r="F164" t="s">
        <v>442</v>
      </c>
      <c r="G164" t="str">
        <f>"00348519"</f>
        <v>00348519</v>
      </c>
      <c r="H164" t="s">
        <v>443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Z164">
        <v>0</v>
      </c>
      <c r="AA164">
        <v>0</v>
      </c>
      <c r="AB164">
        <v>0</v>
      </c>
      <c r="AC164">
        <v>0</v>
      </c>
      <c r="AD164" t="s">
        <v>444</v>
      </c>
    </row>
    <row r="165" spans="1:30" x14ac:dyDescent="0.25">
      <c r="H165" t="s">
        <v>445</v>
      </c>
    </row>
    <row r="166" spans="1:30" x14ac:dyDescent="0.25">
      <c r="A166">
        <v>80</v>
      </c>
      <c r="B166">
        <v>5298</v>
      </c>
      <c r="C166" t="s">
        <v>446</v>
      </c>
      <c r="D166" t="s">
        <v>14</v>
      </c>
      <c r="E166" t="s">
        <v>186</v>
      </c>
      <c r="F166" t="s">
        <v>447</v>
      </c>
      <c r="G166" t="str">
        <f>"00368985"</f>
        <v>00368985</v>
      </c>
      <c r="H166" t="s">
        <v>448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30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6</v>
      </c>
      <c r="Y166">
        <v>1119</v>
      </c>
      <c r="Z166">
        <v>0</v>
      </c>
      <c r="AA166">
        <v>0</v>
      </c>
      <c r="AB166">
        <v>0</v>
      </c>
      <c r="AC166">
        <v>0</v>
      </c>
      <c r="AD166" t="s">
        <v>449</v>
      </c>
    </row>
    <row r="167" spans="1:30" x14ac:dyDescent="0.25">
      <c r="H167">
        <v>1119</v>
      </c>
    </row>
    <row r="169" spans="1:30" x14ac:dyDescent="0.25">
      <c r="A169" t="s">
        <v>450</v>
      </c>
    </row>
    <row r="170" spans="1:30" x14ac:dyDescent="0.25">
      <c r="A170" t="s">
        <v>451</v>
      </c>
    </row>
    <row r="171" spans="1:30" x14ac:dyDescent="0.25">
      <c r="A171" t="s">
        <v>452</v>
      </c>
    </row>
    <row r="172" spans="1:30" x14ac:dyDescent="0.25">
      <c r="A172" t="s">
        <v>453</v>
      </c>
    </row>
    <row r="173" spans="1:30" x14ac:dyDescent="0.25">
      <c r="A173" t="s">
        <v>454</v>
      </c>
    </row>
    <row r="174" spans="1:30" x14ac:dyDescent="0.25">
      <c r="A174" t="s">
        <v>455</v>
      </c>
    </row>
    <row r="175" spans="1:30" x14ac:dyDescent="0.25">
      <c r="A175" t="s">
        <v>456</v>
      </c>
    </row>
    <row r="176" spans="1:30" x14ac:dyDescent="0.25">
      <c r="A176" t="s">
        <v>457</v>
      </c>
    </row>
    <row r="177" spans="1:1" x14ac:dyDescent="0.25">
      <c r="A177" t="s">
        <v>458</v>
      </c>
    </row>
    <row r="178" spans="1:1" x14ac:dyDescent="0.25">
      <c r="A178" t="s">
        <v>459</v>
      </c>
    </row>
    <row r="179" spans="1:1" x14ac:dyDescent="0.25">
      <c r="A179" t="s">
        <v>460</v>
      </c>
    </row>
    <row r="180" spans="1:1" x14ac:dyDescent="0.25">
      <c r="A180" t="s">
        <v>461</v>
      </c>
    </row>
    <row r="181" spans="1:1" x14ac:dyDescent="0.25">
      <c r="A181" t="s">
        <v>462</v>
      </c>
    </row>
    <row r="182" spans="1:1" x14ac:dyDescent="0.25">
      <c r="A182" t="s">
        <v>463</v>
      </c>
    </row>
    <row r="183" spans="1:1" x14ac:dyDescent="0.25">
      <c r="A183" t="s">
        <v>464</v>
      </c>
    </row>
    <row r="184" spans="1:1" x14ac:dyDescent="0.25">
      <c r="A184" t="s">
        <v>465</v>
      </c>
    </row>
    <row r="185" spans="1:1" x14ac:dyDescent="0.25">
      <c r="A185" t="s">
        <v>466</v>
      </c>
    </row>
    <row r="186" spans="1:1" x14ac:dyDescent="0.25">
      <c r="A186" t="s">
        <v>467</v>
      </c>
    </row>
    <row r="187" spans="1:1" x14ac:dyDescent="0.25">
      <c r="A187" t="s">
        <v>468</v>
      </c>
    </row>
    <row r="188" spans="1:1" x14ac:dyDescent="0.25">
      <c r="A188" t="s">
        <v>469</v>
      </c>
    </row>
    <row r="189" spans="1:1" x14ac:dyDescent="0.25">
      <c r="A189" t="s">
        <v>470</v>
      </c>
    </row>
    <row r="190" spans="1:1" x14ac:dyDescent="0.25">
      <c r="A190" t="s">
        <v>471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2018-03-28T09:04:13Z</dcterms:created>
  <dcterms:modified xsi:type="dcterms:W3CDTF">2018-03-28T09:04:14Z</dcterms:modified>
</cp:coreProperties>
</file>