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6" i="1" l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<sst xmlns="http://schemas.openxmlformats.org/spreadsheetml/2006/main" count="833" uniqueCount="605">
  <si>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</si>
  <si>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</si>
  <si>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</si>
  <si>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</si>
  <si>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Η/Υ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</si>
  <si>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</si>
  <si>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</si>
  <si>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</si>
  <si>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</si>
  <si>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</si>
  <si>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</si>
  <si>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</si>
  <si>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</si>
  <si>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ΣΤΕΦΑΝΟΥΔΑΚΗΣ</t>
  </si>
  <si>
    <t>ΜΙΧΑΗΛ</t>
  </si>
  <si>
    <t>ΕΜΜΑΝΟΥΗΛ</t>
  </si>
  <si>
    <t>ΑΒ631560</t>
  </si>
  <si>
    <t>700,7</t>
  </si>
  <si>
    <t>1778,7</t>
  </si>
  <si>
    <t>1233-1257-1234-1267</t>
  </si>
  <si>
    <t>ΚΩΝΣΤΑΝΤΙΝΙΔΗΣ</t>
  </si>
  <si>
    <t>ΣΥΜΕΩΝ</t>
  </si>
  <si>
    <t>ΧΑΡΑΛΑΜΠΟΣ</t>
  </si>
  <si>
    <t>Φ276385</t>
  </si>
  <si>
    <t>662,2</t>
  </si>
  <si>
    <t>1720,2</t>
  </si>
  <si>
    <t>1234-1257-1233</t>
  </si>
  <si>
    <t>ΚΑΒΡΑΚΗΣ</t>
  </si>
  <si>
    <t>ΠΑΝΑΓΙΩΤΗΣ</t>
  </si>
  <si>
    <t>ΚΟΣΜΑΣ</t>
  </si>
  <si>
    <t>ΑΕ171650</t>
  </si>
  <si>
    <t>806,3</t>
  </si>
  <si>
    <t>1664,3</t>
  </si>
  <si>
    <t>ΚΑΤΣΑΡΟΣ</t>
  </si>
  <si>
    <t>ΘΩΜΑΣ</t>
  </si>
  <si>
    <t>ΘΕΟΔΟΣΙΟΣ</t>
  </si>
  <si>
    <t>Φ301072</t>
  </si>
  <si>
    <t>808,5</t>
  </si>
  <si>
    <t>1644,5</t>
  </si>
  <si>
    <t>1257-1233-1234</t>
  </si>
  <si>
    <t>ΗΛΙΑΔΟΥ</t>
  </si>
  <si>
    <t>ΚΥΡΙΑΚΗ</t>
  </si>
  <si>
    <t>ΑΝΑΣΤΑΣΙΟΣ</t>
  </si>
  <si>
    <t>ΑΖ190586</t>
  </si>
  <si>
    <t>1233-1257</t>
  </si>
  <si>
    <t>ΒΑΣΙΛΙΚΗ</t>
  </si>
  <si>
    <t>ΛΙΑΣΚΟΥ</t>
  </si>
  <si>
    <t>ΚΩΝΣΤΑΝΤΙΝΟΣ</t>
  </si>
  <si>
    <t>ΑΜ323258</t>
  </si>
  <si>
    <t>735,9</t>
  </si>
  <si>
    <t>1640,9</t>
  </si>
  <si>
    <t>1233-1257-1216-1226-1234</t>
  </si>
  <si>
    <t>ΗΛΙΟΠΟΥΛΟΣ</t>
  </si>
  <si>
    <t>ΧΡΗΣΤΟΣ</t>
  </si>
  <si>
    <t>ΑΝ272461</t>
  </si>
  <si>
    <t>1233-1257-1267-1234-1203</t>
  </si>
  <si>
    <t>ΚΑΡΝΑΒΑ</t>
  </si>
  <si>
    <t>ΑΝΑΣΤΑΣΙΑ</t>
  </si>
  <si>
    <t>ΠΑΝΤΕΛΗΣ</t>
  </si>
  <si>
    <t>ΑΜ176247</t>
  </si>
  <si>
    <t>771,1</t>
  </si>
  <si>
    <t>1629,1</t>
  </si>
  <si>
    <t>1205-1233-1234-1257-1267-1255-1217-1250-1202-1219-1248-1247-1254-1253-1201-1206-1249</t>
  </si>
  <si>
    <t>ΤΟΠΟΥΖΗ</t>
  </si>
  <si>
    <t>ΣΟΦΙΑ</t>
  </si>
  <si>
    <t>ΑΒ852555</t>
  </si>
  <si>
    <t>724,9</t>
  </si>
  <si>
    <t>1612,9</t>
  </si>
  <si>
    <t>1267-1205-1257-1233-1274-1273</t>
  </si>
  <si>
    <t>ΝΑΚΟΣ-ΚΟΤΣΙΩΝΗΣ</t>
  </si>
  <si>
    <t>ΓΕΩΡΓΙΟΣ</t>
  </si>
  <si>
    <t>Χ051151</t>
  </si>
  <si>
    <t>728,2</t>
  </si>
  <si>
    <t>1586,2</t>
  </si>
  <si>
    <t>1233-1234-1257</t>
  </si>
  <si>
    <t>ΣΑΛΑΜΟΥΡΑΣ</t>
  </si>
  <si>
    <t>ΑΛΕΞΑΝΔΡΟΣ</t>
  </si>
  <si>
    <t>Τ565045</t>
  </si>
  <si>
    <t>716,1</t>
  </si>
  <si>
    <t>1575,1</t>
  </si>
  <si>
    <t>1255-1205-1247-1217-1250-1233-1201-1257-1254-1267-1218-1253-1256-1248-1202-1206-1251-1249</t>
  </si>
  <si>
    <t>ΚΑΛΟΥΣΙΟΥ</t>
  </si>
  <si>
    <t>ΣΤΕΛΛΑ</t>
  </si>
  <si>
    <t>ΝΙΚΟΛΑΟΣ</t>
  </si>
  <si>
    <t>ΑΜ819829</t>
  </si>
  <si>
    <t>1566,2</t>
  </si>
  <si>
    <t>1257-1234-1233</t>
  </si>
  <si>
    <t>ΡΟΥΜΠΗΣ</t>
  </si>
  <si>
    <t>ΙΩΑΝΝΗΣ</t>
  </si>
  <si>
    <t>ΑΖ486359</t>
  </si>
  <si>
    <t>ΛΑΓΟΣ</t>
  </si>
  <si>
    <t>ΒΑΣΙΛΕΙΟΣ ΔΗΜΗΤΡΙΟΣ</t>
  </si>
  <si>
    <t>ΑΖ480740</t>
  </si>
  <si>
    <t>793,1</t>
  </si>
  <si>
    <t>1560,1</t>
  </si>
  <si>
    <t>1233-1257-1234</t>
  </si>
  <si>
    <t>ΧΑΛΚΙΑΔΟΥΔΗΣ</t>
  </si>
  <si>
    <t>ΘΕΟΔΩΡΟΣ</t>
  </si>
  <si>
    <t>ΑΚ877365</t>
  </si>
  <si>
    <t>701,8</t>
  </si>
  <si>
    <t>1559,8</t>
  </si>
  <si>
    <t>1267-1234-1233-1257</t>
  </si>
  <si>
    <t>ΜΠΕΛΗΣ</t>
  </si>
  <si>
    <t>ΑΗ291737</t>
  </si>
  <si>
    <t>1533,9</t>
  </si>
  <si>
    <t>ΚΑΤΣΑΟΥΝΟΣ</t>
  </si>
  <si>
    <t>ΕΥΑΓΓΕΛΟΣ</t>
  </si>
  <si>
    <t>ΑΘΑΝΑΣΙΟΣ</t>
  </si>
  <si>
    <t>ΑΒ981731</t>
  </si>
  <si>
    <t>903,1</t>
  </si>
  <si>
    <t>1530,1</t>
  </si>
  <si>
    <t>ΤΣΑΜΑΔΟΣ</t>
  </si>
  <si>
    <t>ΧΡΥΣΟΣΤΟΜΟΣ</t>
  </si>
  <si>
    <t>ΑΚ964290</t>
  </si>
  <si>
    <t>669,9</t>
  </si>
  <si>
    <t>1527,9</t>
  </si>
  <si>
    <t>1257-1233</t>
  </si>
  <si>
    <t>ΣΑΛΛΑ</t>
  </si>
  <si>
    <t>ΚΑΛΛΙΟΠΗ</t>
  </si>
  <si>
    <t>Χ291469</t>
  </si>
  <si>
    <t>702,9</t>
  </si>
  <si>
    <t>1526,9</t>
  </si>
  <si>
    <t>1234-1233-1257</t>
  </si>
  <si>
    <t>ΧΡΙΣΤΟΔΟΥΛΑΚΗ</t>
  </si>
  <si>
    <t>ΜΑΡΙΑ</t>
  </si>
  <si>
    <t>Χ560347</t>
  </si>
  <si>
    <t>666,6</t>
  </si>
  <si>
    <t>1524,6</t>
  </si>
  <si>
    <t>1228-1233-1257-1267</t>
  </si>
  <si>
    <t>ΒΑΛΑΣΟΓΛΟΥ</t>
  </si>
  <si>
    <t>Χ726071</t>
  </si>
  <si>
    <t>ΔΗΜΑ</t>
  </si>
  <si>
    <t xml:space="preserve">ΚΥΡΙΑΚΗ </t>
  </si>
  <si>
    <t xml:space="preserve">ΧΡΗΣΤΟΣ </t>
  </si>
  <si>
    <t>ΑΕ769683</t>
  </si>
  <si>
    <t>1518,7</t>
  </si>
  <si>
    <t>ΑΝΥΦΑΝΤΗ</t>
  </si>
  <si>
    <t>ΖΩΗ</t>
  </si>
  <si>
    <t>870,1</t>
  </si>
  <si>
    <t>1488,1</t>
  </si>
  <si>
    <t>1257-1267-1233</t>
  </si>
  <si>
    <t>ΛΙΟΝΤΑ</t>
  </si>
  <si>
    <t>AH295008</t>
  </si>
  <si>
    <t>1267-1234-1257-1233-1203</t>
  </si>
  <si>
    <t>ΜΠΑΝΑΓΗΣ</t>
  </si>
  <si>
    <t>ΒΑΣΙΛΕΙΟΣ</t>
  </si>
  <si>
    <t>Χ415898</t>
  </si>
  <si>
    <t>767,8</t>
  </si>
  <si>
    <t>1463,8</t>
  </si>
  <si>
    <t>ΜΠΕΛΛΟΥ</t>
  </si>
  <si>
    <t>ΚΩΝΣΤΑΝΤΙΝΑ</t>
  </si>
  <si>
    <t>ΑΙ807511</t>
  </si>
  <si>
    <t>697,4</t>
  </si>
  <si>
    <t>1431,4</t>
  </si>
  <si>
    <t>1257-1233-1267</t>
  </si>
  <si>
    <t>ΚΟΥΚΟΥΜΤΖΗΣ</t>
  </si>
  <si>
    <t>ΣΩΤΗΡΙΟΣ</t>
  </si>
  <si>
    <t>ΑΙ566226</t>
  </si>
  <si>
    <t>754,6</t>
  </si>
  <si>
    <t>1392,6</t>
  </si>
  <si>
    <t>ΒΟΤΣΙΚΑΣ</t>
  </si>
  <si>
    <t>ΛΕΩΝΙΔΑΣ</t>
  </si>
  <si>
    <t>Χ867355</t>
  </si>
  <si>
    <t>733,7</t>
  </si>
  <si>
    <t>1351,7</t>
  </si>
  <si>
    <t>ΚΟΛΟΡΙΔΑ</t>
  </si>
  <si>
    <t>ΑΒ843980</t>
  </si>
  <si>
    <t>809,6</t>
  </si>
  <si>
    <t>1347,6</t>
  </si>
  <si>
    <t>1201-1202-1205-1206-1219-1247-1248-1249-1233-1250-1255-1253-1257-1254-1267-1251-1256</t>
  </si>
  <si>
    <t>ΨΑΛΤΗ</t>
  </si>
  <si>
    <t>ΑΖ292026</t>
  </si>
  <si>
    <t>720,5</t>
  </si>
  <si>
    <t>1335,5</t>
  </si>
  <si>
    <t>ΡΟΥΣΣΟΣ</t>
  </si>
  <si>
    <t>ΠΑΝΑΓΙΩΤΗΣ-ΠΑΡΑΣΚΕΥΑΣ</t>
  </si>
  <si>
    <t>Χ494904</t>
  </si>
  <si>
    <t>713,9</t>
  </si>
  <si>
    <t>1313,9</t>
  </si>
  <si>
    <t>1226-1257-1234-1228-1235</t>
  </si>
  <si>
    <t>ΠΕΤΡΟΠΟΥΛΟΣ</t>
  </si>
  <si>
    <t>Τ261356</t>
  </si>
  <si>
    <t>1303,2</t>
  </si>
  <si>
    <t>ΤΣΙΑΚΙΡΗ</t>
  </si>
  <si>
    <t>ΟΛΓΑ</t>
  </si>
  <si>
    <t>1301,7</t>
  </si>
  <si>
    <t>1257-1233-1241-1244-1237-1240-1227-1267-1225-1242-1236-1270-1239-1238</t>
  </si>
  <si>
    <t>ΓΚΑΒΟΓΙΑΝΝΗΣ</t>
  </si>
  <si>
    <t>ΤΡΥΦΩΝ</t>
  </si>
  <si>
    <t>ΑΑ082263</t>
  </si>
  <si>
    <t>656,7</t>
  </si>
  <si>
    <t>1294,7</t>
  </si>
  <si>
    <t>ΛΑΦΑΤΖΗ</t>
  </si>
  <si>
    <t>ΕΙΡΗΝΗ</t>
  </si>
  <si>
    <t>ΣΤΑΥΡΟΣ</t>
  </si>
  <si>
    <t>Ρ368205</t>
  </si>
  <si>
    <t>672,1</t>
  </si>
  <si>
    <t>1290,1</t>
  </si>
  <si>
    <t>ΜΕΡΚΟΥΡΗ</t>
  </si>
  <si>
    <t>ΙΩΑΝΝΑ</t>
  </si>
  <si>
    <t>ΣΠΥΡΙΔΩΝ</t>
  </si>
  <si>
    <t>Χ264015</t>
  </si>
  <si>
    <t>ΑΒΡΑΑΜ</t>
  </si>
  <si>
    <t>ΑΑ415135</t>
  </si>
  <si>
    <t>860,2</t>
  </si>
  <si>
    <t>1215,2</t>
  </si>
  <si>
    <t>ΣΤΑΣΙΝΟΣ</t>
  </si>
  <si>
    <t>Χ792003</t>
  </si>
  <si>
    <t>953,7</t>
  </si>
  <si>
    <t>1213,7</t>
  </si>
  <si>
    <t>1234-1233</t>
  </si>
  <si>
    <t>ΝΤΑΒΑΡΙΝΟΥ</t>
  </si>
  <si>
    <t>ΑΙ696860</t>
  </si>
  <si>
    <t>750,2</t>
  </si>
  <si>
    <t>1205,2</t>
  </si>
  <si>
    <t>ΜΑΡΝΕΖΟΣ</t>
  </si>
  <si>
    <t>ΑΝΔΡΕΑΣ</t>
  </si>
  <si>
    <t>ΑΙ496071</t>
  </si>
  <si>
    <t>ΝΤΑΦΟΠΟΥΛΟΥ</t>
  </si>
  <si>
    <t>ΦΩΤΕΙΝΗ</t>
  </si>
  <si>
    <t>ΑΒ102304</t>
  </si>
  <si>
    <t>708,4</t>
  </si>
  <si>
    <t>1193,4</t>
  </si>
  <si>
    <t>ΒΛΑΧΟΥ</t>
  </si>
  <si>
    <t>ΕΥΤΥΧΙΟΣ</t>
  </si>
  <si>
    <t>ΙΩΣΗΦ</t>
  </si>
  <si>
    <t>ΑΚ982312</t>
  </si>
  <si>
    <t>773,3</t>
  </si>
  <si>
    <t>1193,3</t>
  </si>
  <si>
    <t>1234-1257-1233-1267</t>
  </si>
  <si>
    <t>ΠΑΠΑΔΟΠΟΥΛΟΣ</t>
  </si>
  <si>
    <t>ΑΕ334296</t>
  </si>
  <si>
    <t>676,5</t>
  </si>
  <si>
    <t>1190,5</t>
  </si>
  <si>
    <t>ΜΑΚΡΗ</t>
  </si>
  <si>
    <t>ΑΓΓΕΛΙΚΗ</t>
  </si>
  <si>
    <t>ΔΗΜΗΤΡΙΟΣ</t>
  </si>
  <si>
    <t>Φ301536</t>
  </si>
  <si>
    <t>1177,5</t>
  </si>
  <si>
    <t>ΣΕΝΗ</t>
  </si>
  <si>
    <t>ΔΕΣΠΟΙΝΑ</t>
  </si>
  <si>
    <t>ΑΙ944457</t>
  </si>
  <si>
    <t>1176,8</t>
  </si>
  <si>
    <t>ΕΛΕΝΗ</t>
  </si>
  <si>
    <t>ΚΛΕΑΝΘΗΣ</t>
  </si>
  <si>
    <t>Χ368555</t>
  </si>
  <si>
    <t>1168,2</t>
  </si>
  <si>
    <t>1267-1257-1233</t>
  </si>
  <si>
    <t>ΠΕΝΤΕΡΙΔΟΥ</t>
  </si>
  <si>
    <t>ΕΥΤΥΧΙΑ</t>
  </si>
  <si>
    <t>Φ497252</t>
  </si>
  <si>
    <t>ΔΗΜΗΤΡΙΑΔΟΥ</t>
  </si>
  <si>
    <t>Φ497321</t>
  </si>
  <si>
    <t>679,8</t>
  </si>
  <si>
    <t>1143,8</t>
  </si>
  <si>
    <t>1267-1234-1257-1233</t>
  </si>
  <si>
    <t>ΛΕΣΓΙΔΟΥ</t>
  </si>
  <si>
    <t>ΓΕΩΡΓΙΑ</t>
  </si>
  <si>
    <t>Φ276216</t>
  </si>
  <si>
    <t>690,8</t>
  </si>
  <si>
    <t>1142,8</t>
  </si>
  <si>
    <t>1257-1267-1234-1233</t>
  </si>
  <si>
    <t>ΛΙΑΚΟΠΟΥΛΟΣ</t>
  </si>
  <si>
    <t>Χ804278</t>
  </si>
  <si>
    <t>784,3</t>
  </si>
  <si>
    <t>1131,3</t>
  </si>
  <si>
    <t>ΑΡΧΟΝΤΗΣ</t>
  </si>
  <si>
    <t>Χ923012</t>
  </si>
  <si>
    <t>741,4</t>
  </si>
  <si>
    <t>1125,4</t>
  </si>
  <si>
    <t>ΑΗ777409</t>
  </si>
  <si>
    <t>698,5</t>
  </si>
  <si>
    <t>1113,5</t>
  </si>
  <si>
    <t>ΜΕΤΖΙΔΑΚΗΣ</t>
  </si>
  <si>
    <t>ΑΑ497504</t>
  </si>
  <si>
    <t>798,6</t>
  </si>
  <si>
    <t>1103,6</t>
  </si>
  <si>
    <t>ΜΠΑΝΙΑ</t>
  </si>
  <si>
    <t>ΙΟΥΛΙΑ</t>
  </si>
  <si>
    <t>Τ944307</t>
  </si>
  <si>
    <t>1093,2</t>
  </si>
  <si>
    <t>ΤΕΡΖΑΚΗ</t>
  </si>
  <si>
    <t>ΑΙΚΑΤΕΡΙΝΗ</t>
  </si>
  <si>
    <t>Τ218124</t>
  </si>
  <si>
    <t>816,2</t>
  </si>
  <si>
    <t>1091,2</t>
  </si>
  <si>
    <t>ΟΙΚΟΝΟΜΟΥ</t>
  </si>
  <si>
    <t>ΜΑΡΘΑ</t>
  </si>
  <si>
    <t>ΑΝ389476</t>
  </si>
  <si>
    <t>853,6</t>
  </si>
  <si>
    <t>1083,6</t>
  </si>
  <si>
    <t>ΤΣΙΡΙΓΩΤΗΣ</t>
  </si>
  <si>
    <t>ΦΩΤΙΟΣ</t>
  </si>
  <si>
    <t>Χ138124</t>
  </si>
  <si>
    <t>1077,2</t>
  </si>
  <si>
    <t>1233-1257-1267</t>
  </si>
  <si>
    <t>ΚΩΝΣΤΑΝΤΙΝΟΣ-ΑΓΓΕΛΟΣ</t>
  </si>
  <si>
    <t>ΑΗ752346</t>
  </si>
  <si>
    <t>717,2</t>
  </si>
  <si>
    <t>1070,2</t>
  </si>
  <si>
    <t>ΣΤΑΥΡΙΔΗΣ</t>
  </si>
  <si>
    <t>ΓΕΡΑΣΙΜΟΣ</t>
  </si>
  <si>
    <t>Χ406924</t>
  </si>
  <si>
    <t>674,3</t>
  </si>
  <si>
    <t>1063,3</t>
  </si>
  <si>
    <t>ΒΟΡΒΟΛΑΚΟΥ</t>
  </si>
  <si>
    <t>ΝΙΚΟΛΕΤΤΑ</t>
  </si>
  <si>
    <t>ΠΕΤΡΟΣ</t>
  </si>
  <si>
    <t>Χ422738</t>
  </si>
  <si>
    <t>1267-1205-1257-1233-1203-1234</t>
  </si>
  <si>
    <t>ΣΑΠΝΑΡΑΣ</t>
  </si>
  <si>
    <t>ΛΑΖΑΡΟΣ</t>
  </si>
  <si>
    <t>ΑΜ399247</t>
  </si>
  <si>
    <t>837,1</t>
  </si>
  <si>
    <t>1049,1</t>
  </si>
  <si>
    <t>1267-1203-1234-1257-1233</t>
  </si>
  <si>
    <t>ΣΚΕΝΔΟΣ</t>
  </si>
  <si>
    <t>Χ987384</t>
  </si>
  <si>
    <t>1048,4</t>
  </si>
  <si>
    <t>1242-1267-1238-1239-1233-1234-1202</t>
  </si>
  <si>
    <t>ΑΛΕΞΙΟΥ</t>
  </si>
  <si>
    <t>ΟΥΡΑΝΙΑ</t>
  </si>
  <si>
    <t>ΣΤΕΦΑΝΟΣ</t>
  </si>
  <si>
    <t>Φ497254</t>
  </si>
  <si>
    <t>1039,6</t>
  </si>
  <si>
    <t>ΜΙΧΑΗΛΙΔΗΣ</t>
  </si>
  <si>
    <t>ΑΙ660161</t>
  </si>
  <si>
    <t>1033,7</t>
  </si>
  <si>
    <t>ΚΥΡΙΑΚΟΠΟΥΛΟΥ</t>
  </si>
  <si>
    <t>ΜΑΡΙΝΑ</t>
  </si>
  <si>
    <t>ΑΕ465263</t>
  </si>
  <si>
    <t>796,4</t>
  </si>
  <si>
    <t>1018,4</t>
  </si>
  <si>
    <t>1233-1234</t>
  </si>
  <si>
    <t>ΦΡΑΝΤΖΕΣΚΑΚΗΣ</t>
  </si>
  <si>
    <t>ΛΑΜΠΡΟΣ</t>
  </si>
  <si>
    <t>Σ996591</t>
  </si>
  <si>
    <t>764,5</t>
  </si>
  <si>
    <t>1015,5</t>
  </si>
  <si>
    <t>ΑΒΑΝΙΔΗΣ</t>
  </si>
  <si>
    <t>ΠΡΟΔΡΟΜΟΣ</t>
  </si>
  <si>
    <t>ΑΕ836259</t>
  </si>
  <si>
    <t>742,5</t>
  </si>
  <si>
    <t>1008,5</t>
  </si>
  <si>
    <t>ΡΑΦΤΟΠΟΥΛΟΥ</t>
  </si>
  <si>
    <t>ΠΑΡΑΣΚΕΥΗ</t>
  </si>
  <si>
    <t>ΑΙ234714</t>
  </si>
  <si>
    <t>752,4</t>
  </si>
  <si>
    <t>996,4</t>
  </si>
  <si>
    <t>1233-1257-1203-1267-1234</t>
  </si>
  <si>
    <t>ΜΕΣΣΙΝΗΣ</t>
  </si>
  <si>
    <t>ΕΥΣΤΡΑΤΙΟΣ</t>
  </si>
  <si>
    <t>ΑΡΙΣΤΕΙΔΗΣ</t>
  </si>
  <si>
    <t>ΑΖ461017</t>
  </si>
  <si>
    <t>727,1</t>
  </si>
  <si>
    <t>982,1</t>
  </si>
  <si>
    <t>ΦΡΑΓΚΙΟΥΔΑΚΗ</t>
  </si>
  <si>
    <t>Χ993850</t>
  </si>
  <si>
    <t>797,5</t>
  </si>
  <si>
    <t>957,5</t>
  </si>
  <si>
    <t>ΨΩΜΙΑΔΗΣ</t>
  </si>
  <si>
    <t>ΑΜ898869</t>
  </si>
  <si>
    <t>856,9</t>
  </si>
  <si>
    <t>947,9</t>
  </si>
  <si>
    <t>ΠΛΟΥΜΙΔΗ</t>
  </si>
  <si>
    <t>ΔΑΝΑΗ</t>
  </si>
  <si>
    <t>ΑΑ414953</t>
  </si>
  <si>
    <t>790,9</t>
  </si>
  <si>
    <t>944,9</t>
  </si>
  <si>
    <t>ΑΔΑΜΟΠΟΥΛΟΥ</t>
  </si>
  <si>
    <t>ΑΕ241045</t>
  </si>
  <si>
    <t>831,6</t>
  </si>
  <si>
    <t>931,6</t>
  </si>
  <si>
    <t>ΜΑΤΘΑΙΟΥ</t>
  </si>
  <si>
    <t>ΒΑΣΙΛΗΣ</t>
  </si>
  <si>
    <t>632,5</t>
  </si>
  <si>
    <t>929,5</t>
  </si>
  <si>
    <t>ΘΕΟΔΩΡΑΚΗΣ</t>
  </si>
  <si>
    <t>ΑΝΤΙΓΟΝΟΣ</t>
  </si>
  <si>
    <t>ΑΑ077527</t>
  </si>
  <si>
    <t>643,5</t>
  </si>
  <si>
    <t>925,5</t>
  </si>
  <si>
    <t>ΓΕΛΑΔΑ</t>
  </si>
  <si>
    <t>ΑΝΤΩΝΙΟΣ</t>
  </si>
  <si>
    <t>Χ835254</t>
  </si>
  <si>
    <t>646,8</t>
  </si>
  <si>
    <t>923,8</t>
  </si>
  <si>
    <t>ΠΑΥΛΟΠΟΥΛΟΣ</t>
  </si>
  <si>
    <t>ΑΕ161980</t>
  </si>
  <si>
    <t>689,7</t>
  </si>
  <si>
    <t>915,7</t>
  </si>
  <si>
    <t>ΗΛΙΑΣ</t>
  </si>
  <si>
    <t>ΑΝ157799</t>
  </si>
  <si>
    <t>673,2</t>
  </si>
  <si>
    <t>914,2</t>
  </si>
  <si>
    <t>1257-1233-1267-1203</t>
  </si>
  <si>
    <t>ΠΑΠΑΝΤΩΝΙΟΥ</t>
  </si>
  <si>
    <t>ΑΒ420281</t>
  </si>
  <si>
    <t>688,6</t>
  </si>
  <si>
    <t>912,6</t>
  </si>
  <si>
    <t>ΚΑΤΣΑΜΑΓΚΟΥ</t>
  </si>
  <si>
    <t>ΑΙ845672</t>
  </si>
  <si>
    <t>900,8</t>
  </si>
  <si>
    <t>ΔΡΙΒΑΣ</t>
  </si>
  <si>
    <t>ΑΝ246111</t>
  </si>
  <si>
    <t>644,6</t>
  </si>
  <si>
    <t>897,6</t>
  </si>
  <si>
    <t>1216-1233-1257</t>
  </si>
  <si>
    <t>ΧΡΗΣΤΟΥ</t>
  </si>
  <si>
    <t>ΟΔΥΣΣΕΥΣ</t>
  </si>
  <si>
    <t>Τ103564</t>
  </si>
  <si>
    <t>729,3</t>
  </si>
  <si>
    <t>892,3</t>
  </si>
  <si>
    <t>ΣΙΜΟΥ</t>
  </si>
  <si>
    <t>ΑΚ912620</t>
  </si>
  <si>
    <t>765,6</t>
  </si>
  <si>
    <t>865,6</t>
  </si>
  <si>
    <t>1233-1234-1256</t>
  </si>
  <si>
    <t>ΒΑΣΙΛΑΚΗ</t>
  </si>
  <si>
    <t>ΑΝΤΩΝΙΑ</t>
  </si>
  <si>
    <t>Χ917106</t>
  </si>
  <si>
    <t>699,6</t>
  </si>
  <si>
    <t>864,6</t>
  </si>
  <si>
    <t>ΖΑΦΕΙΡΑ</t>
  </si>
  <si>
    <t>ΖΑΦΕΙΡΙΑ</t>
  </si>
  <si>
    <t>ΑΒ137966</t>
  </si>
  <si>
    <t>864,3</t>
  </si>
  <si>
    <t>ΜΠΟΝΟΒΑΣ</t>
  </si>
  <si>
    <t>ΧΑΡΙΣΗΣ</t>
  </si>
  <si>
    <t>ΑΑ379571</t>
  </si>
  <si>
    <t>810,7</t>
  </si>
  <si>
    <t>860,7</t>
  </si>
  <si>
    <t>ΜΠΑΡΟΥΤΑΣ</t>
  </si>
  <si>
    <t>ΑΗ267459</t>
  </si>
  <si>
    <t>ΛΑΔΙΚΟΣ</t>
  </si>
  <si>
    <t>ΙΠΠΟΚΡΑΤΗΣ</t>
  </si>
  <si>
    <t>ΣΤΥΛΙΑΝΟΣ</t>
  </si>
  <si>
    <t>ΑΜ443307</t>
  </si>
  <si>
    <t>696,3</t>
  </si>
  <si>
    <t>844,3</t>
  </si>
  <si>
    <t>Χ363499</t>
  </si>
  <si>
    <t>840,7</t>
  </si>
  <si>
    <t>1267-1257-1233-1202-1203-1204-1205-1206-1234</t>
  </si>
  <si>
    <t>ΠΑΡΔΑΛΗ</t>
  </si>
  <si>
    <t>ΕΥΑΓΓΕΛΙΑ</t>
  </si>
  <si>
    <t>ΑΛΕΞΙΟΣ</t>
  </si>
  <si>
    <t>Χ366648</t>
  </si>
  <si>
    <t>ΓΑΒΡΙΗΛΙΔΗΣ</t>
  </si>
  <si>
    <t>ΑΧΙΛΛΕΑΣ</t>
  </si>
  <si>
    <t>Χ873255</t>
  </si>
  <si>
    <t>795,3</t>
  </si>
  <si>
    <t>825,3</t>
  </si>
  <si>
    <t>ΖΩΓΡΑΦΟΥ</t>
  </si>
  <si>
    <t>ΜΑΡΓΑΡΙΤΑ</t>
  </si>
  <si>
    <t>ΑΗ800832</t>
  </si>
  <si>
    <t>685,3</t>
  </si>
  <si>
    <t>ΣΤΕΡΓΙΟΥΛΗ</t>
  </si>
  <si>
    <t>ΑΘΑΝΑΣΙΑ - ΑΝΑΣΤΑΣΙΑ</t>
  </si>
  <si>
    <t>ΑΙ321844</t>
  </si>
  <si>
    <t>820,1</t>
  </si>
  <si>
    <t>ΤΣΟΥΚΑ</t>
  </si>
  <si>
    <t>ΘΩΜΑΗ</t>
  </si>
  <si>
    <t>ΑΒ884220</t>
  </si>
  <si>
    <t>768,9</t>
  </si>
  <si>
    <t>818,9</t>
  </si>
  <si>
    <t>ΓΚΟΡΛΑΣ</t>
  </si>
  <si>
    <t>ΘΕΟΦΑΝΗΣ</t>
  </si>
  <si>
    <t>ΑΠΟΣΤΟΛΟΣ</t>
  </si>
  <si>
    <t>Χ470859</t>
  </si>
  <si>
    <t>809,1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</si>
  <si>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</si>
  <si>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</si>
  <si>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</si>
  <si>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</si>
  <si>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</si>
  <si>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ΣΜΠΟΝΙΑ</t>
  </si>
  <si>
    <t>ΙΩΑΝΝΑ - ΑΝΑΣΤΑΣΙΑ</t>
  </si>
  <si>
    <t>ΑΜ795520</t>
  </si>
  <si>
    <t>663,3</t>
  </si>
  <si>
    <t>803,3</t>
  </si>
  <si>
    <t>ΑΒΔΟΥΛΟΣ</t>
  </si>
  <si>
    <t>ΓΡΗΓΟΡΙΟΣ ΙΩΑΝΝΗΣ</t>
  </si>
  <si>
    <t>ΑΙ017559</t>
  </si>
  <si>
    <t>695,2</t>
  </si>
  <si>
    <t>800,2</t>
  </si>
  <si>
    <t>ΓΟΥΝΑΡΗΣ</t>
  </si>
  <si>
    <t>ΑΗ983825</t>
  </si>
  <si>
    <t>794,9</t>
  </si>
  <si>
    <t>ΚΑΠΠΑ</t>
  </si>
  <si>
    <t>ΒΙΡΓΙΝΙΑ</t>
  </si>
  <si>
    <t>ΑΚ342652</t>
  </si>
  <si>
    <t>723,8</t>
  </si>
  <si>
    <t>788,8</t>
  </si>
  <si>
    <t>ΠΕΡΡΟΣ</t>
  </si>
  <si>
    <t>ΔΗΜΗΤΡΗΣ</t>
  </si>
  <si>
    <t>ΑΒ472540</t>
  </si>
  <si>
    <t>652,3</t>
  </si>
  <si>
    <t>787,3</t>
  </si>
  <si>
    <t>ΤΕΝΗΣ</t>
  </si>
  <si>
    <t>ΑΙ336680</t>
  </si>
  <si>
    <t>756,8</t>
  </si>
  <si>
    <t>786,8</t>
  </si>
  <si>
    <t>ΜΑΛΤΕΖΟΥ</t>
  </si>
  <si>
    <t>Χ505056</t>
  </si>
  <si>
    <t>665,5</t>
  </si>
  <si>
    <t>786,5</t>
  </si>
  <si>
    <t>ΑΚΡΙΒΟΥΛΗΣ</t>
  </si>
  <si>
    <t>ΑΚΡΙΒΟΣ</t>
  </si>
  <si>
    <t>ΑΑ432320</t>
  </si>
  <si>
    <t>ΓΚΑΡΝΑΚΗΣ</t>
  </si>
  <si>
    <t>ΙΟΥΛΙΑΝΟΣ</t>
  </si>
  <si>
    <t>ΠΟΛΥΒΙΟΣ</t>
  </si>
  <si>
    <t>ΑΕ997581</t>
  </si>
  <si>
    <t>768,4</t>
  </si>
  <si>
    <t>ΚΙΟΥΦΤΗΣ</t>
  </si>
  <si>
    <t>ΔΙΟΝΥΣΙΟΣ</t>
  </si>
  <si>
    <t>Χ295901</t>
  </si>
  <si>
    <t>731,5</t>
  </si>
  <si>
    <t>761,5</t>
  </si>
  <si>
    <t>ΑΛΕΞΑΝΔΡΑΚΗΣ</t>
  </si>
  <si>
    <t>ΠΑΥΛΟΣ</t>
  </si>
  <si>
    <t>ΕΥΘΥΜΙΟΣ</t>
  </si>
  <si>
    <t>ΑΒ319818</t>
  </si>
  <si>
    <t>759,3</t>
  </si>
  <si>
    <t>ΡΟΔΟΠΟΥΛΟΥ</t>
  </si>
  <si>
    <t>Χ895989</t>
  </si>
  <si>
    <t>758,2</t>
  </si>
  <si>
    <t>ΠΡΩΤΟΠΑΠΑΔΑΚΗΣ</t>
  </si>
  <si>
    <t>ΑΜ 482123</t>
  </si>
  <si>
    <t>754,9</t>
  </si>
  <si>
    <t>ΚΑΡΑΚΑΤΣΙΑΝΗ</t>
  </si>
  <si>
    <t>ΠΑΝΑΓΙΩΤΑ</t>
  </si>
  <si>
    <t>ΑΑ979135</t>
  </si>
  <si>
    <t>748,4</t>
  </si>
  <si>
    <t>ΧΑΛΚΙΔΟΥ</t>
  </si>
  <si>
    <t>ΩΡΑΙΟΖΗΛΗ</t>
  </si>
  <si>
    <t>ΑΑ411989</t>
  </si>
  <si>
    <t>711,7</t>
  </si>
  <si>
    <t>741,7</t>
  </si>
  <si>
    <t>1267-1233-1257</t>
  </si>
  <si>
    <t>ΠΑΠΟΥΤΣΗΣ</t>
  </si>
  <si>
    <t>ΑΠΟΣΤΟΛΗΣ</t>
  </si>
  <si>
    <t>Χ494595</t>
  </si>
  <si>
    <t>709,5</t>
  </si>
  <si>
    <t>739,5</t>
  </si>
  <si>
    <t>ΣΤΕΦΟΥ</t>
  </si>
  <si>
    <t>ΗΛΙΑΝΑ</t>
  </si>
  <si>
    <t>ΑΒ103666</t>
  </si>
  <si>
    <t>683,1</t>
  </si>
  <si>
    <t>733,1</t>
  </si>
  <si>
    <t>1264-1262-1265-1257-1267-1263-1233-1232-1259-1274-1273-1229-1266-1231-1261</t>
  </si>
  <si>
    <t>ΚΑΝΩΛΗ</t>
  </si>
  <si>
    <t>ΑΙ235979</t>
  </si>
  <si>
    <t>720,8</t>
  </si>
  <si>
    <t>ΤΣΑΝΗ</t>
  </si>
  <si>
    <t>ΑΝΔΡΟΝΙΚΗ</t>
  </si>
  <si>
    <t>ΑΖ790103</t>
  </si>
  <si>
    <t>650,1</t>
  </si>
  <si>
    <t>720,1</t>
  </si>
  <si>
    <t>ΒΟΖΙΝΗΣ</t>
  </si>
  <si>
    <t>ΑΗ313282</t>
  </si>
  <si>
    <t>675,4</t>
  </si>
  <si>
    <t>705,4</t>
  </si>
  <si>
    <t>ΠΑΠΑΔΟΠΟΥΛΟΥ</t>
  </si>
  <si>
    <t>ΕΛΕΥΘΕΡΙΑ</t>
  </si>
  <si>
    <t>ΑΑ410685</t>
  </si>
  <si>
    <t>633,6</t>
  </si>
  <si>
    <t>703,6</t>
  </si>
  <si>
    <t>ΣΤΕΡΓΙΟΣ</t>
  </si>
  <si>
    <t>ΠΑΝΑΓΙΩΤΗΣ ΜΑΡΙΟΣ</t>
  </si>
  <si>
    <t>ΑΖ245923</t>
  </si>
  <si>
    <t>658,9</t>
  </si>
  <si>
    <t>688,9</t>
  </si>
  <si>
    <t>ΣΤΡΑΝΚΟΥ</t>
  </si>
  <si>
    <t>ΧΡΙΣΤΙΝΑ</t>
  </si>
  <si>
    <t>ΑΒ857325</t>
  </si>
  <si>
    <t>635,8</t>
  </si>
  <si>
    <t>665,8</t>
  </si>
  <si>
    <t>1233-1234-1257-1203-1267</t>
  </si>
  <si>
    <t>ΜΑΚΑΡΩΝΑΣ</t>
  </si>
  <si>
    <t>ΑΒ983977</t>
  </si>
  <si>
    <t>614,9</t>
  </si>
  <si>
    <t>644,9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</si>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</sst>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5831</v>
      </c>
      <c r="C8" t="s">
        <v>13</v>
      </c>
      <c r="D8" t="s">
        <v>14</v>
      </c>
      <c r="E8" t="s">
        <v>15</v>
      </c>
      <c r="F8" t="s">
        <v>16</v>
      </c>
      <c r="G8" t="str">
        <f>"201504000288"</f>
        <v>201504000288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3124</v>
      </c>
      <c r="C10" t="s">
        <v>20</v>
      </c>
      <c r="D10" t="s">
        <v>21</v>
      </c>
      <c r="E10" t="s">
        <v>22</v>
      </c>
      <c r="F10" t="s">
        <v>23</v>
      </c>
      <c r="G10" t="str">
        <f>"201409002610"</f>
        <v>201409002610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2791</v>
      </c>
      <c r="C12" t="s">
        <v>27</v>
      </c>
      <c r="D12" t="s">
        <v>28</v>
      </c>
      <c r="E12" t="s">
        <v>29</v>
      </c>
      <c r="F12" t="s">
        <v>30</v>
      </c>
      <c r="G12" t="str">
        <f>"200801010145"</f>
        <v>200801010145</v>
      </c>
      <c r="H12" t="s">
        <v>31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32</v>
      </c>
    </row>
    <row r="13" spans="1:30" x14ac:dyDescent="0.25">
      <c r="H13">
        <v>1234</v>
      </c>
    </row>
    <row r="14" spans="1:30" x14ac:dyDescent="0.25">
      <c r="A14">
        <v>4</v>
      </c>
      <c r="B14">
        <v>5408</v>
      </c>
      <c r="C14" t="s">
        <v>33</v>
      </c>
      <c r="D14" t="s">
        <v>34</v>
      </c>
      <c r="E14" t="s">
        <v>35</v>
      </c>
      <c r="F14" t="s">
        <v>36</v>
      </c>
      <c r="G14" t="str">
        <f>"201402011930"</f>
        <v>201402011930</v>
      </c>
      <c r="H14" t="s">
        <v>37</v>
      </c>
      <c r="I14">
        <v>0</v>
      </c>
      <c r="J14">
        <v>0</v>
      </c>
      <c r="K14">
        <v>0</v>
      </c>
      <c r="L14">
        <v>260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78</v>
      </c>
      <c r="W14">
        <v>546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1036</v>
      </c>
      <c r="C16" t="s">
        <v>40</v>
      </c>
      <c r="D16" t="s">
        <v>41</v>
      </c>
      <c r="E16" t="s">
        <v>42</v>
      </c>
      <c r="F16" t="s">
        <v>43</v>
      </c>
      <c r="G16" t="str">
        <f>"201409005998"</f>
        <v>201409005998</v>
      </c>
      <c r="H16">
        <v>858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79</v>
      </c>
      <c r="W16">
        <v>553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1641</v>
      </c>
    </row>
    <row r="17" spans="1:30" x14ac:dyDescent="0.25">
      <c r="H17" t="s">
        <v>44</v>
      </c>
    </row>
    <row r="18" spans="1:30" x14ac:dyDescent="0.25">
      <c r="A18">
        <v>6</v>
      </c>
      <c r="B18">
        <v>2448</v>
      </c>
      <c r="C18" t="s">
        <v>45</v>
      </c>
      <c r="D18" t="s">
        <v>46</v>
      </c>
      <c r="E18" t="s">
        <v>47</v>
      </c>
      <c r="F18" t="s">
        <v>48</v>
      </c>
      <c r="G18" t="str">
        <f>"201406000907"</f>
        <v>201406000907</v>
      </c>
      <c r="H18" t="s">
        <v>49</v>
      </c>
      <c r="I18">
        <v>150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75</v>
      </c>
      <c r="W18">
        <v>525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50</v>
      </c>
    </row>
    <row r="19" spans="1:30" x14ac:dyDescent="0.25">
      <c r="H19" t="s">
        <v>51</v>
      </c>
    </row>
    <row r="20" spans="1:30" x14ac:dyDescent="0.25">
      <c r="A20">
        <v>7</v>
      </c>
      <c r="B20">
        <v>1164</v>
      </c>
      <c r="C20" t="s">
        <v>52</v>
      </c>
      <c r="D20" t="s">
        <v>53</v>
      </c>
      <c r="E20" t="s">
        <v>47</v>
      </c>
      <c r="F20" t="s">
        <v>54</v>
      </c>
      <c r="G20" t="str">
        <f>"200801002193"</f>
        <v>200801002193</v>
      </c>
      <c r="H20">
        <v>792</v>
      </c>
      <c r="I20">
        <v>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1630</v>
      </c>
    </row>
    <row r="21" spans="1:30" x14ac:dyDescent="0.25">
      <c r="H21" t="s">
        <v>55</v>
      </c>
    </row>
    <row r="22" spans="1:30" x14ac:dyDescent="0.25">
      <c r="A22">
        <v>8</v>
      </c>
      <c r="B22">
        <v>6282</v>
      </c>
      <c r="C22" t="s">
        <v>56</v>
      </c>
      <c r="D22" t="s">
        <v>57</v>
      </c>
      <c r="E22" t="s">
        <v>58</v>
      </c>
      <c r="F22" t="s">
        <v>59</v>
      </c>
      <c r="G22" t="str">
        <f>"00011070"</f>
        <v>00011070</v>
      </c>
      <c r="H22" t="s">
        <v>60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4310</v>
      </c>
      <c r="C24" t="s">
        <v>63</v>
      </c>
      <c r="D24" t="s">
        <v>64</v>
      </c>
      <c r="E24" t="s">
        <v>28</v>
      </c>
      <c r="F24" t="s">
        <v>65</v>
      </c>
      <c r="G24" t="str">
        <f>"201402010452"</f>
        <v>201402010452</v>
      </c>
      <c r="H24" t="s">
        <v>66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67</v>
      </c>
    </row>
    <row r="25" spans="1:30" x14ac:dyDescent="0.25">
      <c r="H25" t="s">
        <v>68</v>
      </c>
    </row>
    <row r="26" spans="1:30" x14ac:dyDescent="0.25">
      <c r="A26">
        <v>10</v>
      </c>
      <c r="B26">
        <v>1363</v>
      </c>
      <c r="C26" t="s">
        <v>69</v>
      </c>
      <c r="D26" t="s">
        <v>47</v>
      </c>
      <c r="E26" t="s">
        <v>70</v>
      </c>
      <c r="F26" t="s">
        <v>71</v>
      </c>
      <c r="G26" t="str">
        <f>"201402006544"</f>
        <v>201402006544</v>
      </c>
      <c r="H26" t="s">
        <v>72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73</v>
      </c>
    </row>
    <row r="27" spans="1:30" x14ac:dyDescent="0.25">
      <c r="H27" t="s">
        <v>74</v>
      </c>
    </row>
    <row r="28" spans="1:30" x14ac:dyDescent="0.25">
      <c r="A28">
        <v>11</v>
      </c>
      <c r="B28">
        <v>4815</v>
      </c>
      <c r="C28" t="s">
        <v>75</v>
      </c>
      <c r="D28" t="s">
        <v>76</v>
      </c>
      <c r="E28" t="s">
        <v>70</v>
      </c>
      <c r="F28" t="s">
        <v>77</v>
      </c>
      <c r="G28" t="str">
        <f>"201402005988"</f>
        <v>201402005988</v>
      </c>
      <c r="H28" t="s">
        <v>78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13</v>
      </c>
      <c r="W28">
        <v>91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79</v>
      </c>
    </row>
    <row r="29" spans="1:30" x14ac:dyDescent="0.25">
      <c r="H29" t="s">
        <v>80</v>
      </c>
    </row>
    <row r="30" spans="1:30" x14ac:dyDescent="0.25">
      <c r="A30">
        <v>12</v>
      </c>
      <c r="B30">
        <v>1712</v>
      </c>
      <c r="C30" t="s">
        <v>81</v>
      </c>
      <c r="D30" t="s">
        <v>82</v>
      </c>
      <c r="E30" t="s">
        <v>83</v>
      </c>
      <c r="F30" t="s">
        <v>84</v>
      </c>
      <c r="G30" t="str">
        <f>"201601000618"</f>
        <v>201601000618</v>
      </c>
      <c r="H30" t="s">
        <v>72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85</v>
      </c>
    </row>
    <row r="31" spans="1:30" x14ac:dyDescent="0.25">
      <c r="H31" t="s">
        <v>86</v>
      </c>
    </row>
    <row r="32" spans="1:30" x14ac:dyDescent="0.25">
      <c r="A32">
        <v>13</v>
      </c>
      <c r="B32">
        <v>1976</v>
      </c>
      <c r="C32" t="s">
        <v>87</v>
      </c>
      <c r="D32" t="s">
        <v>47</v>
      </c>
      <c r="E32" t="s">
        <v>88</v>
      </c>
      <c r="F32" t="s">
        <v>89</v>
      </c>
      <c r="G32" t="str">
        <f>"201402010917"</f>
        <v>201402010917</v>
      </c>
      <c r="H32">
        <v>704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1562</v>
      </c>
    </row>
    <row r="33" spans="1:30" x14ac:dyDescent="0.25">
      <c r="H33" t="s">
        <v>74</v>
      </c>
    </row>
    <row r="34" spans="1:30" x14ac:dyDescent="0.25">
      <c r="A34">
        <v>14</v>
      </c>
      <c r="B34">
        <v>1017</v>
      </c>
      <c r="C34" t="s">
        <v>90</v>
      </c>
      <c r="D34" t="s">
        <v>91</v>
      </c>
      <c r="E34" t="s">
        <v>58</v>
      </c>
      <c r="F34" t="s">
        <v>92</v>
      </c>
      <c r="G34" t="str">
        <f>"201412003165"</f>
        <v>201412003165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71</v>
      </c>
      <c r="W34">
        <v>497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800</v>
      </c>
      <c r="C36" t="s">
        <v>96</v>
      </c>
      <c r="D36" t="s">
        <v>70</v>
      </c>
      <c r="E36" t="s">
        <v>97</v>
      </c>
      <c r="F36" t="s">
        <v>98</v>
      </c>
      <c r="G36" t="str">
        <f>"00273225"</f>
        <v>00273225</v>
      </c>
      <c r="H36" t="s">
        <v>99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2331</v>
      </c>
      <c r="C38" t="s">
        <v>102</v>
      </c>
      <c r="D38" t="s">
        <v>22</v>
      </c>
      <c r="E38" t="s">
        <v>76</v>
      </c>
      <c r="F38" t="s">
        <v>103</v>
      </c>
      <c r="G38" t="str">
        <f>"00325240"</f>
        <v>00325240</v>
      </c>
      <c r="H38" t="s">
        <v>49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66</v>
      </c>
      <c r="W38">
        <v>462</v>
      </c>
      <c r="X38">
        <v>0</v>
      </c>
      <c r="Z38">
        <v>0</v>
      </c>
      <c r="AA38">
        <v>0</v>
      </c>
      <c r="AB38">
        <v>18</v>
      </c>
      <c r="AC38">
        <v>306</v>
      </c>
      <c r="AD38" t="s">
        <v>104</v>
      </c>
    </row>
    <row r="39" spans="1:30" x14ac:dyDescent="0.25">
      <c r="H39" t="s">
        <v>39</v>
      </c>
    </row>
    <row r="40" spans="1:30" x14ac:dyDescent="0.25">
      <c r="A40">
        <v>17</v>
      </c>
      <c r="B40">
        <v>6034</v>
      </c>
      <c r="C40" t="s">
        <v>105</v>
      </c>
      <c r="D40" t="s">
        <v>106</v>
      </c>
      <c r="E40" t="s">
        <v>107</v>
      </c>
      <c r="F40" t="s">
        <v>108</v>
      </c>
      <c r="G40" t="str">
        <f>"00368609"</f>
        <v>00368609</v>
      </c>
      <c r="H40" t="s">
        <v>109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51</v>
      </c>
      <c r="W40">
        <v>357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110</v>
      </c>
    </row>
    <row r="41" spans="1:30" x14ac:dyDescent="0.25">
      <c r="H41" t="s">
        <v>74</v>
      </c>
    </row>
    <row r="42" spans="1:30" x14ac:dyDescent="0.25">
      <c r="A42">
        <v>18</v>
      </c>
      <c r="B42">
        <v>2486</v>
      </c>
      <c r="C42" t="s">
        <v>111</v>
      </c>
      <c r="D42" t="s">
        <v>28</v>
      </c>
      <c r="E42" t="s">
        <v>112</v>
      </c>
      <c r="F42" t="s">
        <v>113</v>
      </c>
      <c r="G42" t="str">
        <f>"201402001341"</f>
        <v>201402001341</v>
      </c>
      <c r="H42" t="s">
        <v>114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115</v>
      </c>
    </row>
    <row r="43" spans="1:30" x14ac:dyDescent="0.25">
      <c r="H43" t="s">
        <v>116</v>
      </c>
    </row>
    <row r="44" spans="1:30" x14ac:dyDescent="0.25">
      <c r="A44">
        <v>19</v>
      </c>
      <c r="B44">
        <v>90</v>
      </c>
      <c r="C44" t="s">
        <v>117</v>
      </c>
      <c r="D44" t="s">
        <v>118</v>
      </c>
      <c r="E44" t="s">
        <v>97</v>
      </c>
      <c r="F44" t="s">
        <v>119</v>
      </c>
      <c r="G44" t="str">
        <f>"00002886"</f>
        <v>00002886</v>
      </c>
      <c r="H44" t="s">
        <v>120</v>
      </c>
      <c r="I44">
        <v>150</v>
      </c>
      <c r="J44">
        <v>0</v>
      </c>
      <c r="K44">
        <v>0</v>
      </c>
      <c r="L44">
        <v>200</v>
      </c>
      <c r="M44">
        <v>30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0</v>
      </c>
      <c r="AA44">
        <v>0</v>
      </c>
      <c r="AB44">
        <v>22</v>
      </c>
      <c r="AC44">
        <v>374</v>
      </c>
      <c r="AD44" t="s">
        <v>121</v>
      </c>
    </row>
    <row r="45" spans="1:30" x14ac:dyDescent="0.25">
      <c r="H45" t="s">
        <v>122</v>
      </c>
    </row>
    <row r="46" spans="1:30" x14ac:dyDescent="0.25">
      <c r="A46">
        <v>20</v>
      </c>
      <c r="B46">
        <v>4685</v>
      </c>
      <c r="C46" t="s">
        <v>123</v>
      </c>
      <c r="D46" t="s">
        <v>124</v>
      </c>
      <c r="E46" t="s">
        <v>47</v>
      </c>
      <c r="F46" t="s">
        <v>125</v>
      </c>
      <c r="G46" t="str">
        <f>"00111285"</f>
        <v>00111285</v>
      </c>
      <c r="H46" t="s">
        <v>126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127</v>
      </c>
    </row>
    <row r="47" spans="1:30" x14ac:dyDescent="0.25">
      <c r="H47" t="s">
        <v>128</v>
      </c>
    </row>
    <row r="48" spans="1:30" x14ac:dyDescent="0.25">
      <c r="A48">
        <v>21</v>
      </c>
      <c r="B48">
        <v>1675</v>
      </c>
      <c r="C48" t="s">
        <v>129</v>
      </c>
      <c r="D48" t="s">
        <v>97</v>
      </c>
      <c r="E48" t="s">
        <v>70</v>
      </c>
      <c r="F48" t="s">
        <v>130</v>
      </c>
      <c r="G48" t="str">
        <f>"201409005007"</f>
        <v>201409005007</v>
      </c>
      <c r="H48">
        <v>682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57</v>
      </c>
      <c r="W48">
        <v>399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1519</v>
      </c>
    </row>
    <row r="49" spans="1:30" x14ac:dyDescent="0.25">
      <c r="H49" t="s">
        <v>44</v>
      </c>
    </row>
    <row r="50" spans="1:30" x14ac:dyDescent="0.25">
      <c r="A50">
        <v>22</v>
      </c>
      <c r="B50">
        <v>6002</v>
      </c>
      <c r="C50" t="s">
        <v>131</v>
      </c>
      <c r="D50" t="s">
        <v>132</v>
      </c>
      <c r="E50" t="s">
        <v>133</v>
      </c>
      <c r="F50" t="s">
        <v>134</v>
      </c>
      <c r="G50" t="str">
        <f>"00107793"</f>
        <v>00107793</v>
      </c>
      <c r="H50" t="s">
        <v>17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135</v>
      </c>
    </row>
    <row r="51" spans="1:30" x14ac:dyDescent="0.25">
      <c r="H51" t="s">
        <v>74</v>
      </c>
    </row>
    <row r="52" spans="1:30" x14ac:dyDescent="0.25">
      <c r="A52">
        <v>23</v>
      </c>
      <c r="B52">
        <v>4150</v>
      </c>
      <c r="C52" t="s">
        <v>136</v>
      </c>
      <c r="D52" t="s">
        <v>137</v>
      </c>
      <c r="E52" t="s">
        <v>47</v>
      </c>
      <c r="F52">
        <v>103323816</v>
      </c>
      <c r="G52" t="str">
        <f>"200805001259"</f>
        <v>200805001259</v>
      </c>
      <c r="H52" t="s">
        <v>138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2</v>
      </c>
      <c r="AA52">
        <v>0</v>
      </c>
      <c r="AB52">
        <v>0</v>
      </c>
      <c r="AC52">
        <v>0</v>
      </c>
      <c r="AD52" t="s">
        <v>139</v>
      </c>
    </row>
    <row r="53" spans="1:30" x14ac:dyDescent="0.25">
      <c r="H53" t="s">
        <v>140</v>
      </c>
    </row>
    <row r="54" spans="1:30" x14ac:dyDescent="0.25">
      <c r="A54">
        <v>24</v>
      </c>
      <c r="B54">
        <v>5782</v>
      </c>
      <c r="C54" t="s">
        <v>141</v>
      </c>
      <c r="D54" t="s">
        <v>57</v>
      </c>
      <c r="E54" t="s">
        <v>107</v>
      </c>
      <c r="F54" t="s">
        <v>142</v>
      </c>
      <c r="G54" t="str">
        <f>"200904000069"</f>
        <v>200904000069</v>
      </c>
      <c r="H54">
        <v>803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65</v>
      </c>
      <c r="W54">
        <v>455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1488</v>
      </c>
    </row>
    <row r="55" spans="1:30" x14ac:dyDescent="0.25">
      <c r="H55" t="s">
        <v>143</v>
      </c>
    </row>
    <row r="56" spans="1:30" x14ac:dyDescent="0.25">
      <c r="A56">
        <v>25</v>
      </c>
      <c r="B56">
        <v>5610</v>
      </c>
      <c r="C56" t="s">
        <v>144</v>
      </c>
      <c r="D56" t="s">
        <v>145</v>
      </c>
      <c r="E56" t="s">
        <v>47</v>
      </c>
      <c r="F56" t="s">
        <v>146</v>
      </c>
      <c r="G56" t="str">
        <f>"00350883"</f>
        <v>00350883</v>
      </c>
      <c r="H56" t="s">
        <v>147</v>
      </c>
      <c r="I56">
        <v>0</v>
      </c>
      <c r="J56">
        <v>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34</v>
      </c>
      <c r="W56">
        <v>238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148</v>
      </c>
    </row>
    <row r="57" spans="1:30" x14ac:dyDescent="0.25">
      <c r="H57" t="s">
        <v>39</v>
      </c>
    </row>
    <row r="58" spans="1:30" x14ac:dyDescent="0.25">
      <c r="A58">
        <v>26</v>
      </c>
      <c r="B58">
        <v>4447</v>
      </c>
      <c r="C58" t="s">
        <v>149</v>
      </c>
      <c r="D58" t="s">
        <v>150</v>
      </c>
      <c r="E58" t="s">
        <v>106</v>
      </c>
      <c r="F58" t="s">
        <v>151</v>
      </c>
      <c r="G58" t="str">
        <f>"20160708662"</f>
        <v>20160708662</v>
      </c>
      <c r="H58" t="s">
        <v>152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62</v>
      </c>
      <c r="W58">
        <v>434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153</v>
      </c>
    </row>
    <row r="59" spans="1:30" x14ac:dyDescent="0.25">
      <c r="H59" t="s">
        <v>154</v>
      </c>
    </row>
    <row r="60" spans="1:30" x14ac:dyDescent="0.25">
      <c r="A60">
        <v>27</v>
      </c>
      <c r="B60">
        <v>1638</v>
      </c>
      <c r="C60" t="s">
        <v>155</v>
      </c>
      <c r="D60" t="s">
        <v>156</v>
      </c>
      <c r="E60" t="s">
        <v>70</v>
      </c>
      <c r="F60" t="s">
        <v>157</v>
      </c>
      <c r="G60" t="str">
        <f>"201402002849"</f>
        <v>201402002849</v>
      </c>
      <c r="H60" t="s">
        <v>158</v>
      </c>
      <c r="I60">
        <v>0</v>
      </c>
      <c r="J60">
        <v>0</v>
      </c>
      <c r="K60">
        <v>0</v>
      </c>
      <c r="L60">
        <v>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159</v>
      </c>
    </row>
    <row r="61" spans="1:30" x14ac:dyDescent="0.25">
      <c r="H61" t="s">
        <v>44</v>
      </c>
    </row>
    <row r="62" spans="1:30" x14ac:dyDescent="0.25">
      <c r="A62">
        <v>28</v>
      </c>
      <c r="B62">
        <v>3799</v>
      </c>
      <c r="C62" t="s">
        <v>160</v>
      </c>
      <c r="D62" t="s">
        <v>161</v>
      </c>
      <c r="E62" t="s">
        <v>47</v>
      </c>
      <c r="F62" t="s">
        <v>162</v>
      </c>
      <c r="G62" t="str">
        <f>"201504003496"</f>
        <v>201504003496</v>
      </c>
      <c r="H62" t="s">
        <v>163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164</v>
      </c>
    </row>
    <row r="63" spans="1:30" x14ac:dyDescent="0.25">
      <c r="H63" t="s">
        <v>116</v>
      </c>
    </row>
    <row r="64" spans="1:30" x14ac:dyDescent="0.25">
      <c r="A64">
        <v>29</v>
      </c>
      <c r="B64">
        <v>4061</v>
      </c>
      <c r="C64" t="s">
        <v>165</v>
      </c>
      <c r="D64" t="s">
        <v>64</v>
      </c>
      <c r="E64" t="s">
        <v>70</v>
      </c>
      <c r="F64" t="s">
        <v>166</v>
      </c>
      <c r="G64" t="str">
        <f>"200805000833"</f>
        <v>200805000833</v>
      </c>
      <c r="H64" t="s">
        <v>167</v>
      </c>
      <c r="I64">
        <v>0</v>
      </c>
      <c r="J64">
        <v>0</v>
      </c>
      <c r="K64">
        <v>0</v>
      </c>
      <c r="L64">
        <v>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43</v>
      </c>
      <c r="W64">
        <v>301</v>
      </c>
      <c r="X64">
        <v>0</v>
      </c>
      <c r="Z64">
        <v>0</v>
      </c>
      <c r="AA64">
        <v>0</v>
      </c>
      <c r="AB64">
        <v>11</v>
      </c>
      <c r="AC64">
        <v>187</v>
      </c>
      <c r="AD64" t="s">
        <v>168</v>
      </c>
    </row>
    <row r="65" spans="1:30" x14ac:dyDescent="0.25">
      <c r="H65" t="s">
        <v>169</v>
      </c>
    </row>
    <row r="66" spans="1:30" x14ac:dyDescent="0.25">
      <c r="A66">
        <v>30</v>
      </c>
      <c r="B66">
        <v>3253</v>
      </c>
      <c r="C66" t="s">
        <v>170</v>
      </c>
      <c r="D66" t="s">
        <v>41</v>
      </c>
      <c r="E66" t="s">
        <v>70</v>
      </c>
      <c r="F66" t="s">
        <v>171</v>
      </c>
      <c r="G66" t="str">
        <f>"200802005207"</f>
        <v>200802005207</v>
      </c>
      <c r="H66" t="s">
        <v>172</v>
      </c>
      <c r="I66">
        <v>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55</v>
      </c>
      <c r="W66">
        <v>385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173</v>
      </c>
    </row>
    <row r="67" spans="1:30" x14ac:dyDescent="0.25">
      <c r="H67" t="s">
        <v>86</v>
      </c>
    </row>
    <row r="68" spans="1:30" x14ac:dyDescent="0.25">
      <c r="A68">
        <v>31</v>
      </c>
      <c r="B68">
        <v>2437</v>
      </c>
      <c r="C68" t="s">
        <v>174</v>
      </c>
      <c r="D68" t="s">
        <v>88</v>
      </c>
      <c r="E68" t="s">
        <v>175</v>
      </c>
      <c r="F68" t="s">
        <v>176</v>
      </c>
      <c r="G68" t="str">
        <f>"201409001393"</f>
        <v>201409001393</v>
      </c>
      <c r="H68" t="s">
        <v>177</v>
      </c>
      <c r="I68">
        <v>150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178</v>
      </c>
    </row>
    <row r="69" spans="1:30" x14ac:dyDescent="0.25">
      <c r="H69" t="s">
        <v>179</v>
      </c>
    </row>
    <row r="70" spans="1:30" x14ac:dyDescent="0.25">
      <c r="A70">
        <v>32</v>
      </c>
      <c r="B70">
        <v>5729</v>
      </c>
      <c r="C70" t="s">
        <v>180</v>
      </c>
      <c r="D70" t="s">
        <v>70</v>
      </c>
      <c r="E70" t="s">
        <v>107</v>
      </c>
      <c r="F70" t="s">
        <v>181</v>
      </c>
      <c r="G70" t="str">
        <f>"201402004445"</f>
        <v>201402004445</v>
      </c>
      <c r="H70" t="s">
        <v>24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29</v>
      </c>
      <c r="W70">
        <v>203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182</v>
      </c>
    </row>
    <row r="71" spans="1:30" x14ac:dyDescent="0.25">
      <c r="H71" t="s">
        <v>44</v>
      </c>
    </row>
    <row r="72" spans="1:30" x14ac:dyDescent="0.25">
      <c r="A72">
        <v>33</v>
      </c>
      <c r="B72">
        <v>1476</v>
      </c>
      <c r="C72" t="s">
        <v>183</v>
      </c>
      <c r="D72" t="s">
        <v>184</v>
      </c>
      <c r="E72" t="s">
        <v>106</v>
      </c>
      <c r="F72">
        <v>385982</v>
      </c>
      <c r="G72" t="str">
        <f>"00009309"</f>
        <v>00009309</v>
      </c>
      <c r="H72" t="s">
        <v>17</v>
      </c>
      <c r="I72">
        <v>150</v>
      </c>
      <c r="J72">
        <v>0</v>
      </c>
      <c r="K72">
        <v>0</v>
      </c>
      <c r="L72">
        <v>0</v>
      </c>
      <c r="M72">
        <v>0</v>
      </c>
      <c r="N72">
        <v>50</v>
      </c>
      <c r="O72">
        <v>0</v>
      </c>
      <c r="P72">
        <v>30</v>
      </c>
      <c r="Q72">
        <v>0</v>
      </c>
      <c r="R72">
        <v>0</v>
      </c>
      <c r="S72">
        <v>0</v>
      </c>
      <c r="T72">
        <v>0</v>
      </c>
      <c r="U72">
        <v>0</v>
      </c>
      <c r="V72">
        <v>53</v>
      </c>
      <c r="W72">
        <v>371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185</v>
      </c>
    </row>
    <row r="73" spans="1:30" x14ac:dyDescent="0.25">
      <c r="H73" t="s">
        <v>186</v>
      </c>
    </row>
    <row r="74" spans="1:30" x14ac:dyDescent="0.25">
      <c r="A74">
        <v>34</v>
      </c>
      <c r="B74">
        <v>3398</v>
      </c>
      <c r="C74" t="s">
        <v>187</v>
      </c>
      <c r="D74" t="s">
        <v>188</v>
      </c>
      <c r="E74" t="s">
        <v>156</v>
      </c>
      <c r="F74" t="s">
        <v>189</v>
      </c>
      <c r="G74" t="str">
        <f>"00009134"</f>
        <v>00009134</v>
      </c>
      <c r="H74" t="s">
        <v>190</v>
      </c>
      <c r="I74">
        <v>0</v>
      </c>
      <c r="J74">
        <v>0</v>
      </c>
      <c r="K74">
        <v>0</v>
      </c>
      <c r="L74">
        <v>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191</v>
      </c>
    </row>
    <row r="75" spans="1:30" x14ac:dyDescent="0.25">
      <c r="H75">
        <v>1233</v>
      </c>
    </row>
    <row r="76" spans="1:30" x14ac:dyDescent="0.25">
      <c r="A76">
        <v>35</v>
      </c>
      <c r="B76">
        <v>2789</v>
      </c>
      <c r="C76" t="s">
        <v>192</v>
      </c>
      <c r="D76" t="s">
        <v>193</v>
      </c>
      <c r="E76" t="s">
        <v>194</v>
      </c>
      <c r="F76" t="s">
        <v>195</v>
      </c>
      <c r="G76" t="str">
        <f>"201402002299"</f>
        <v>201402002299</v>
      </c>
      <c r="H76" t="s">
        <v>196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197</v>
      </c>
    </row>
    <row r="77" spans="1:30" x14ac:dyDescent="0.25">
      <c r="H77" t="s">
        <v>39</v>
      </c>
    </row>
    <row r="78" spans="1:30" x14ac:dyDescent="0.25">
      <c r="A78">
        <v>36</v>
      </c>
      <c r="B78">
        <v>4231</v>
      </c>
      <c r="C78" t="s">
        <v>198</v>
      </c>
      <c r="D78" t="s">
        <v>199</v>
      </c>
      <c r="E78" t="s">
        <v>200</v>
      </c>
      <c r="F78" t="s">
        <v>201</v>
      </c>
      <c r="G78" t="str">
        <f>"00111848"</f>
        <v>00111848</v>
      </c>
      <c r="H78">
        <v>693</v>
      </c>
      <c r="I78">
        <v>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47</v>
      </c>
      <c r="W78">
        <v>329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1252</v>
      </c>
    </row>
    <row r="79" spans="1:30" x14ac:dyDescent="0.25">
      <c r="H79" t="s">
        <v>122</v>
      </c>
    </row>
    <row r="80" spans="1:30" x14ac:dyDescent="0.25">
      <c r="A80">
        <v>37</v>
      </c>
      <c r="B80">
        <v>1975</v>
      </c>
      <c r="C80" t="s">
        <v>202</v>
      </c>
      <c r="D80" t="s">
        <v>53</v>
      </c>
      <c r="E80" t="s">
        <v>28</v>
      </c>
      <c r="F80" t="s">
        <v>203</v>
      </c>
      <c r="G80" t="str">
        <f>"201510004094"</f>
        <v>201510004094</v>
      </c>
      <c r="H80" t="s">
        <v>204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0</v>
      </c>
      <c r="AA80">
        <v>0</v>
      </c>
      <c r="AB80">
        <v>5</v>
      </c>
      <c r="AC80">
        <v>85</v>
      </c>
      <c r="AD80" t="s">
        <v>205</v>
      </c>
    </row>
    <row r="81" spans="1:30" x14ac:dyDescent="0.25">
      <c r="H81" t="s">
        <v>74</v>
      </c>
    </row>
    <row r="82" spans="1:30" x14ac:dyDescent="0.25">
      <c r="A82">
        <v>38</v>
      </c>
      <c r="B82">
        <v>1180</v>
      </c>
      <c r="C82" t="s">
        <v>206</v>
      </c>
      <c r="D82" t="s">
        <v>28</v>
      </c>
      <c r="E82" t="s">
        <v>88</v>
      </c>
      <c r="F82" t="s">
        <v>207</v>
      </c>
      <c r="G82" t="str">
        <f>"201504003845"</f>
        <v>201504003845</v>
      </c>
      <c r="H82" t="s">
        <v>208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209</v>
      </c>
    </row>
    <row r="83" spans="1:30" x14ac:dyDescent="0.25">
      <c r="H83" t="s">
        <v>210</v>
      </c>
    </row>
    <row r="84" spans="1:30" x14ac:dyDescent="0.25">
      <c r="A84">
        <v>39</v>
      </c>
      <c r="B84">
        <v>1954</v>
      </c>
      <c r="C84" t="s">
        <v>211</v>
      </c>
      <c r="D84" t="s">
        <v>184</v>
      </c>
      <c r="E84" t="s">
        <v>145</v>
      </c>
      <c r="F84" t="s">
        <v>212</v>
      </c>
      <c r="G84" t="str">
        <f>"00109627"</f>
        <v>00109627</v>
      </c>
      <c r="H84" t="s">
        <v>213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20</v>
      </c>
      <c r="W84">
        <v>140</v>
      </c>
      <c r="X84">
        <v>0</v>
      </c>
      <c r="Z84">
        <v>0</v>
      </c>
      <c r="AA84">
        <v>0</v>
      </c>
      <c r="AB84">
        <v>5</v>
      </c>
      <c r="AC84">
        <v>85</v>
      </c>
      <c r="AD84" t="s">
        <v>214</v>
      </c>
    </row>
    <row r="85" spans="1:30" x14ac:dyDescent="0.25">
      <c r="H85">
        <v>1233</v>
      </c>
    </row>
    <row r="86" spans="1:30" x14ac:dyDescent="0.25">
      <c r="A86">
        <v>40</v>
      </c>
      <c r="B86">
        <v>504</v>
      </c>
      <c r="C86" t="s">
        <v>215</v>
      </c>
      <c r="D86" t="s">
        <v>42</v>
      </c>
      <c r="E86" t="s">
        <v>216</v>
      </c>
      <c r="F86" t="s">
        <v>217</v>
      </c>
      <c r="G86" t="str">
        <f>"201410001764"</f>
        <v>201410001764</v>
      </c>
      <c r="H86">
        <v>638</v>
      </c>
      <c r="I86">
        <v>150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55</v>
      </c>
      <c r="W86">
        <v>385</v>
      </c>
      <c r="X86">
        <v>0</v>
      </c>
      <c r="Z86">
        <v>2</v>
      </c>
      <c r="AA86">
        <v>0</v>
      </c>
      <c r="AB86">
        <v>0</v>
      </c>
      <c r="AC86">
        <v>0</v>
      </c>
      <c r="AD86">
        <v>1203</v>
      </c>
    </row>
    <row r="87" spans="1:30" x14ac:dyDescent="0.25">
      <c r="H87" t="s">
        <v>116</v>
      </c>
    </row>
    <row r="88" spans="1:30" x14ac:dyDescent="0.25">
      <c r="A88">
        <v>41</v>
      </c>
      <c r="B88">
        <v>6076</v>
      </c>
      <c r="C88" t="s">
        <v>218</v>
      </c>
      <c r="D88" t="s">
        <v>219</v>
      </c>
      <c r="E88" t="s">
        <v>107</v>
      </c>
      <c r="F88" t="s">
        <v>220</v>
      </c>
      <c r="G88" t="str">
        <f>"201406008979"</f>
        <v>201406008979</v>
      </c>
      <c r="H88" t="s">
        <v>221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55</v>
      </c>
      <c r="W88">
        <v>385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222</v>
      </c>
    </row>
    <row r="89" spans="1:30" x14ac:dyDescent="0.25">
      <c r="H89" t="s">
        <v>116</v>
      </c>
    </row>
    <row r="90" spans="1:30" x14ac:dyDescent="0.25">
      <c r="A90">
        <v>42</v>
      </c>
      <c r="B90">
        <v>3218</v>
      </c>
      <c r="C90" t="s">
        <v>223</v>
      </c>
      <c r="D90" t="s">
        <v>224</v>
      </c>
      <c r="E90" t="s">
        <v>225</v>
      </c>
      <c r="F90" t="s">
        <v>226</v>
      </c>
      <c r="G90" t="str">
        <f>"201402010927"</f>
        <v>201402010927</v>
      </c>
      <c r="H90" t="s">
        <v>227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15</v>
      </c>
      <c r="W90">
        <v>105</v>
      </c>
      <c r="X90">
        <v>0</v>
      </c>
      <c r="Z90">
        <v>0</v>
      </c>
      <c r="AA90">
        <v>0</v>
      </c>
      <c r="AB90">
        <v>5</v>
      </c>
      <c r="AC90">
        <v>85</v>
      </c>
      <c r="AD90" t="s">
        <v>228</v>
      </c>
    </row>
    <row r="91" spans="1:30" x14ac:dyDescent="0.25">
      <c r="H91" t="s">
        <v>229</v>
      </c>
    </row>
    <row r="92" spans="1:30" x14ac:dyDescent="0.25">
      <c r="A92">
        <v>43</v>
      </c>
      <c r="B92">
        <v>4193</v>
      </c>
      <c r="C92" t="s">
        <v>230</v>
      </c>
      <c r="D92" t="s">
        <v>70</v>
      </c>
      <c r="E92" t="s">
        <v>22</v>
      </c>
      <c r="F92" t="s">
        <v>231</v>
      </c>
      <c r="G92" t="str">
        <f>"201402006631"</f>
        <v>201402006631</v>
      </c>
      <c r="H92" t="s">
        <v>232</v>
      </c>
      <c r="I92">
        <v>0</v>
      </c>
      <c r="J92">
        <v>0</v>
      </c>
      <c r="K92">
        <v>0</v>
      </c>
      <c r="L92">
        <v>260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Z92">
        <v>0</v>
      </c>
      <c r="AA92">
        <v>0</v>
      </c>
      <c r="AB92">
        <v>12</v>
      </c>
      <c r="AC92">
        <v>204</v>
      </c>
      <c r="AD92" t="s">
        <v>233</v>
      </c>
    </row>
    <row r="93" spans="1:30" x14ac:dyDescent="0.25">
      <c r="H93" t="s">
        <v>86</v>
      </c>
    </row>
    <row r="94" spans="1:30" x14ac:dyDescent="0.25">
      <c r="A94">
        <v>44</v>
      </c>
      <c r="B94">
        <v>247</v>
      </c>
      <c r="C94" t="s">
        <v>234</v>
      </c>
      <c r="D94" t="s">
        <v>235</v>
      </c>
      <c r="E94" t="s">
        <v>236</v>
      </c>
      <c r="F94" t="s">
        <v>237</v>
      </c>
      <c r="G94" t="str">
        <f>"201506004068"</f>
        <v>201506004068</v>
      </c>
      <c r="H94" t="s">
        <v>232</v>
      </c>
      <c r="I94">
        <v>0</v>
      </c>
      <c r="J94">
        <v>0</v>
      </c>
      <c r="K94">
        <v>0</v>
      </c>
      <c r="L94">
        <v>0</v>
      </c>
      <c r="M94">
        <v>100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53</v>
      </c>
      <c r="W94">
        <v>371</v>
      </c>
      <c r="X94">
        <v>0</v>
      </c>
      <c r="Z94">
        <v>2</v>
      </c>
      <c r="AA94">
        <v>0</v>
      </c>
      <c r="AB94">
        <v>0</v>
      </c>
      <c r="AC94">
        <v>0</v>
      </c>
      <c r="AD94" t="s">
        <v>238</v>
      </c>
    </row>
    <row r="95" spans="1:30" x14ac:dyDescent="0.25">
      <c r="H95" t="s">
        <v>39</v>
      </c>
    </row>
    <row r="96" spans="1:30" x14ac:dyDescent="0.25">
      <c r="A96">
        <v>45</v>
      </c>
      <c r="B96">
        <v>5454</v>
      </c>
      <c r="C96" t="s">
        <v>239</v>
      </c>
      <c r="D96" t="s">
        <v>240</v>
      </c>
      <c r="E96" t="s">
        <v>70</v>
      </c>
      <c r="F96" t="s">
        <v>241</v>
      </c>
      <c r="G96" t="str">
        <f>"00218174"</f>
        <v>00218174</v>
      </c>
      <c r="H96" t="s">
        <v>99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30</v>
      </c>
      <c r="P96">
        <v>30</v>
      </c>
      <c r="Q96">
        <v>0</v>
      </c>
      <c r="R96">
        <v>0</v>
      </c>
      <c r="S96">
        <v>0</v>
      </c>
      <c r="T96">
        <v>0</v>
      </c>
      <c r="U96">
        <v>0</v>
      </c>
      <c r="V96">
        <v>55</v>
      </c>
      <c r="W96">
        <v>385</v>
      </c>
      <c r="X96">
        <v>0</v>
      </c>
      <c r="Z96">
        <v>2</v>
      </c>
      <c r="AA96">
        <v>0</v>
      </c>
      <c r="AB96">
        <v>0</v>
      </c>
      <c r="AC96">
        <v>0</v>
      </c>
      <c r="AD96" t="s">
        <v>242</v>
      </c>
    </row>
    <row r="97" spans="1:30" x14ac:dyDescent="0.25">
      <c r="H97">
        <v>1233</v>
      </c>
    </row>
    <row r="98" spans="1:30" x14ac:dyDescent="0.25">
      <c r="A98">
        <v>46</v>
      </c>
      <c r="B98">
        <v>3264</v>
      </c>
      <c r="C98" t="s">
        <v>40</v>
      </c>
      <c r="D98" t="s">
        <v>243</v>
      </c>
      <c r="E98" t="s">
        <v>244</v>
      </c>
      <c r="F98" t="s">
        <v>245</v>
      </c>
      <c r="G98" t="str">
        <f>"00012546"</f>
        <v>00012546</v>
      </c>
      <c r="H98" t="s">
        <v>72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30</v>
      </c>
      <c r="W98">
        <v>210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246</v>
      </c>
    </row>
    <row r="99" spans="1:30" x14ac:dyDescent="0.25">
      <c r="H99" t="s">
        <v>247</v>
      </c>
    </row>
    <row r="100" spans="1:30" x14ac:dyDescent="0.25">
      <c r="A100">
        <v>47</v>
      </c>
      <c r="B100">
        <v>3309</v>
      </c>
      <c r="C100" t="s">
        <v>248</v>
      </c>
      <c r="D100" t="s">
        <v>249</v>
      </c>
      <c r="E100" t="s">
        <v>47</v>
      </c>
      <c r="F100" t="s">
        <v>250</v>
      </c>
      <c r="G100" t="str">
        <f>"201402007747"</f>
        <v>201402007747</v>
      </c>
      <c r="H100">
        <v>737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49</v>
      </c>
      <c r="W100">
        <v>343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1150</v>
      </c>
    </row>
    <row r="101" spans="1:30" x14ac:dyDescent="0.25">
      <c r="H101" t="s">
        <v>39</v>
      </c>
    </row>
    <row r="102" spans="1:30" x14ac:dyDescent="0.25">
      <c r="A102">
        <v>48</v>
      </c>
      <c r="B102">
        <v>5708</v>
      </c>
      <c r="C102" t="s">
        <v>251</v>
      </c>
      <c r="D102" t="s">
        <v>199</v>
      </c>
      <c r="E102" t="s">
        <v>70</v>
      </c>
      <c r="F102" t="s">
        <v>252</v>
      </c>
      <c r="G102" t="str">
        <f>"201601001350"</f>
        <v>201601001350</v>
      </c>
      <c r="H102" t="s">
        <v>253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62</v>
      </c>
      <c r="W102">
        <v>434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254</v>
      </c>
    </row>
    <row r="103" spans="1:30" x14ac:dyDescent="0.25">
      <c r="H103" t="s">
        <v>255</v>
      </c>
    </row>
    <row r="104" spans="1:30" x14ac:dyDescent="0.25">
      <c r="A104">
        <v>49</v>
      </c>
      <c r="B104">
        <v>3890</v>
      </c>
      <c r="C104" t="s">
        <v>256</v>
      </c>
      <c r="D104" t="s">
        <v>257</v>
      </c>
      <c r="E104" t="s">
        <v>28</v>
      </c>
      <c r="F104" t="s">
        <v>258</v>
      </c>
      <c r="G104" t="str">
        <f>"00110315"</f>
        <v>00110315</v>
      </c>
      <c r="H104" t="s">
        <v>259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26</v>
      </c>
      <c r="W104">
        <v>182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260</v>
      </c>
    </row>
    <row r="105" spans="1:30" x14ac:dyDescent="0.25">
      <c r="H105" t="s">
        <v>261</v>
      </c>
    </row>
    <row r="106" spans="1:30" x14ac:dyDescent="0.25">
      <c r="A106">
        <v>50</v>
      </c>
      <c r="B106">
        <v>768</v>
      </c>
      <c r="C106" t="s">
        <v>262</v>
      </c>
      <c r="D106" t="s">
        <v>47</v>
      </c>
      <c r="E106" t="s">
        <v>70</v>
      </c>
      <c r="F106" t="s">
        <v>263</v>
      </c>
      <c r="G106" t="str">
        <f>"00294781"</f>
        <v>00294781</v>
      </c>
      <c r="H106" t="s">
        <v>264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21</v>
      </c>
      <c r="W106">
        <v>147</v>
      </c>
      <c r="X106">
        <v>0</v>
      </c>
      <c r="Z106">
        <v>0</v>
      </c>
      <c r="AA106">
        <v>0</v>
      </c>
      <c r="AB106">
        <v>10</v>
      </c>
      <c r="AC106">
        <v>170</v>
      </c>
      <c r="AD106" t="s">
        <v>265</v>
      </c>
    </row>
    <row r="107" spans="1:30" x14ac:dyDescent="0.25">
      <c r="H107">
        <v>1233</v>
      </c>
    </row>
    <row r="108" spans="1:30" x14ac:dyDescent="0.25">
      <c r="A108">
        <v>51</v>
      </c>
      <c r="B108">
        <v>328</v>
      </c>
      <c r="C108" t="s">
        <v>266</v>
      </c>
      <c r="D108" t="s">
        <v>236</v>
      </c>
      <c r="E108" t="s">
        <v>47</v>
      </c>
      <c r="F108" t="s">
        <v>267</v>
      </c>
      <c r="G108" t="str">
        <f>"201401000317"</f>
        <v>201401000317</v>
      </c>
      <c r="H108" t="s">
        <v>268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22</v>
      </c>
      <c r="W108">
        <v>154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269</v>
      </c>
    </row>
    <row r="109" spans="1:30" x14ac:dyDescent="0.25">
      <c r="H109" t="s">
        <v>74</v>
      </c>
    </row>
    <row r="110" spans="1:30" x14ac:dyDescent="0.25">
      <c r="A110">
        <v>52</v>
      </c>
      <c r="B110">
        <v>5673</v>
      </c>
      <c r="C110" t="s">
        <v>33</v>
      </c>
      <c r="D110" t="s">
        <v>244</v>
      </c>
      <c r="E110" t="s">
        <v>88</v>
      </c>
      <c r="F110" t="s">
        <v>270</v>
      </c>
      <c r="G110" t="str">
        <f>"00158619"</f>
        <v>00158619</v>
      </c>
      <c r="H110" t="s">
        <v>271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21</v>
      </c>
      <c r="W110">
        <v>147</v>
      </c>
      <c r="X110">
        <v>0</v>
      </c>
      <c r="Z110">
        <v>0</v>
      </c>
      <c r="AA110">
        <v>0</v>
      </c>
      <c r="AB110">
        <v>14</v>
      </c>
      <c r="AC110">
        <v>238</v>
      </c>
      <c r="AD110" t="s">
        <v>272</v>
      </c>
    </row>
    <row r="111" spans="1:30" x14ac:dyDescent="0.25">
      <c r="H111" t="s">
        <v>116</v>
      </c>
    </row>
    <row r="112" spans="1:30" x14ac:dyDescent="0.25">
      <c r="A112">
        <v>53</v>
      </c>
      <c r="B112">
        <v>1156</v>
      </c>
      <c r="C112" t="s">
        <v>273</v>
      </c>
      <c r="D112" t="s">
        <v>83</v>
      </c>
      <c r="E112" t="s">
        <v>14</v>
      </c>
      <c r="F112" t="s">
        <v>274</v>
      </c>
      <c r="G112" t="str">
        <f>"00088073"</f>
        <v>00088073</v>
      </c>
      <c r="H112" t="s">
        <v>275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5</v>
      </c>
      <c r="W112">
        <v>35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276</v>
      </c>
    </row>
    <row r="113" spans="1:30" x14ac:dyDescent="0.25">
      <c r="H113" t="s">
        <v>210</v>
      </c>
    </row>
    <row r="114" spans="1:30" x14ac:dyDescent="0.25">
      <c r="A114">
        <v>54</v>
      </c>
      <c r="B114">
        <v>2507</v>
      </c>
      <c r="C114" t="s">
        <v>277</v>
      </c>
      <c r="D114" t="s">
        <v>278</v>
      </c>
      <c r="E114" t="s">
        <v>200</v>
      </c>
      <c r="F114" t="s">
        <v>279</v>
      </c>
      <c r="G114" t="str">
        <f>"201511023491"</f>
        <v>201511023491</v>
      </c>
      <c r="H114" t="s">
        <v>72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30</v>
      </c>
      <c r="W114">
        <v>210</v>
      </c>
      <c r="X114">
        <v>0</v>
      </c>
      <c r="Z114">
        <v>0</v>
      </c>
      <c r="AA114">
        <v>0</v>
      </c>
      <c r="AB114">
        <v>5</v>
      </c>
      <c r="AC114">
        <v>85</v>
      </c>
      <c r="AD114" t="s">
        <v>280</v>
      </c>
    </row>
    <row r="115" spans="1:30" x14ac:dyDescent="0.25">
      <c r="H115" t="s">
        <v>39</v>
      </c>
    </row>
    <row r="116" spans="1:30" x14ac:dyDescent="0.25">
      <c r="A116">
        <v>55</v>
      </c>
      <c r="B116">
        <v>3290</v>
      </c>
      <c r="C116" t="s">
        <v>281</v>
      </c>
      <c r="D116" t="s">
        <v>282</v>
      </c>
      <c r="E116" t="s">
        <v>236</v>
      </c>
      <c r="F116" t="s">
        <v>283</v>
      </c>
      <c r="G116" t="str">
        <f>"201402011212"</f>
        <v>201402011212</v>
      </c>
      <c r="H116" t="s">
        <v>284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35</v>
      </c>
      <c r="W116">
        <v>245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285</v>
      </c>
    </row>
    <row r="117" spans="1:30" x14ac:dyDescent="0.25">
      <c r="H117" t="s">
        <v>247</v>
      </c>
    </row>
    <row r="118" spans="1:30" x14ac:dyDescent="0.25">
      <c r="A118">
        <v>56</v>
      </c>
      <c r="B118">
        <v>3329</v>
      </c>
      <c r="C118" t="s">
        <v>286</v>
      </c>
      <c r="D118" t="s">
        <v>287</v>
      </c>
      <c r="E118" t="s">
        <v>88</v>
      </c>
      <c r="F118" t="s">
        <v>288</v>
      </c>
      <c r="G118" t="str">
        <f>"201411001672"</f>
        <v>201411001672</v>
      </c>
      <c r="H118" t="s">
        <v>289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290</v>
      </c>
    </row>
    <row r="119" spans="1:30" x14ac:dyDescent="0.25">
      <c r="H119" t="s">
        <v>122</v>
      </c>
    </row>
    <row r="120" spans="1:30" x14ac:dyDescent="0.25">
      <c r="A120">
        <v>57</v>
      </c>
      <c r="B120">
        <v>3459</v>
      </c>
      <c r="C120" t="s">
        <v>291</v>
      </c>
      <c r="D120" t="s">
        <v>292</v>
      </c>
      <c r="E120" t="s">
        <v>14</v>
      </c>
      <c r="F120" t="s">
        <v>293</v>
      </c>
      <c r="G120" t="str">
        <f>"201412005846"</f>
        <v>201412005846</v>
      </c>
      <c r="H120" t="s">
        <v>284</v>
      </c>
      <c r="I120">
        <v>0</v>
      </c>
      <c r="J120">
        <v>0</v>
      </c>
      <c r="K120">
        <v>0</v>
      </c>
      <c r="L120">
        <v>0</v>
      </c>
      <c r="M120">
        <v>100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13</v>
      </c>
      <c r="W120">
        <v>91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294</v>
      </c>
    </row>
    <row r="121" spans="1:30" x14ac:dyDescent="0.25">
      <c r="H121" t="s">
        <v>295</v>
      </c>
    </row>
    <row r="122" spans="1:30" x14ac:dyDescent="0.25">
      <c r="A122">
        <v>58</v>
      </c>
      <c r="B122">
        <v>1043</v>
      </c>
      <c r="C122" t="s">
        <v>58</v>
      </c>
      <c r="D122" t="s">
        <v>296</v>
      </c>
      <c r="E122" t="s">
        <v>22</v>
      </c>
      <c r="F122" t="s">
        <v>297</v>
      </c>
      <c r="G122" t="str">
        <f>"201410006545"</f>
        <v>201410006545</v>
      </c>
      <c r="H122" t="s">
        <v>298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34</v>
      </c>
      <c r="W122">
        <v>238</v>
      </c>
      <c r="X122">
        <v>0</v>
      </c>
      <c r="Z122">
        <v>0</v>
      </c>
      <c r="AA122">
        <v>0</v>
      </c>
      <c r="AB122">
        <v>5</v>
      </c>
      <c r="AC122">
        <v>85</v>
      </c>
      <c r="AD122" t="s">
        <v>299</v>
      </c>
    </row>
    <row r="123" spans="1:30" x14ac:dyDescent="0.25">
      <c r="H123" t="s">
        <v>39</v>
      </c>
    </row>
    <row r="124" spans="1:30" x14ac:dyDescent="0.25">
      <c r="A124">
        <v>59</v>
      </c>
      <c r="B124">
        <v>3860</v>
      </c>
      <c r="C124" t="s">
        <v>300</v>
      </c>
      <c r="D124" t="s">
        <v>301</v>
      </c>
      <c r="E124" t="s">
        <v>194</v>
      </c>
      <c r="F124" t="s">
        <v>302</v>
      </c>
      <c r="G124" t="str">
        <f>"00368302"</f>
        <v>00368302</v>
      </c>
      <c r="H124" t="s">
        <v>303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Z124">
        <v>2</v>
      </c>
      <c r="AA124">
        <v>0</v>
      </c>
      <c r="AB124">
        <v>17</v>
      </c>
      <c r="AC124">
        <v>289</v>
      </c>
      <c r="AD124" t="s">
        <v>304</v>
      </c>
    </row>
    <row r="125" spans="1:30" x14ac:dyDescent="0.25">
      <c r="H125" t="s">
        <v>154</v>
      </c>
    </row>
    <row r="126" spans="1:30" x14ac:dyDescent="0.25">
      <c r="A126">
        <v>60</v>
      </c>
      <c r="B126">
        <v>3024</v>
      </c>
      <c r="C126" t="s">
        <v>305</v>
      </c>
      <c r="D126" t="s">
        <v>306</v>
      </c>
      <c r="E126" t="s">
        <v>307</v>
      </c>
      <c r="F126" t="s">
        <v>308</v>
      </c>
      <c r="G126" t="str">
        <f>"00112702"</f>
        <v>00112702</v>
      </c>
      <c r="H126">
        <v>748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39</v>
      </c>
      <c r="W126">
        <v>273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1051</v>
      </c>
    </row>
    <row r="127" spans="1:30" x14ac:dyDescent="0.25">
      <c r="H127" t="s">
        <v>309</v>
      </c>
    </row>
    <row r="128" spans="1:30" x14ac:dyDescent="0.25">
      <c r="A128">
        <v>61</v>
      </c>
      <c r="B128">
        <v>2929</v>
      </c>
      <c r="C128" t="s">
        <v>310</v>
      </c>
      <c r="D128" t="s">
        <v>236</v>
      </c>
      <c r="E128" t="s">
        <v>311</v>
      </c>
      <c r="F128" t="s">
        <v>312</v>
      </c>
      <c r="G128" t="str">
        <f>"201406009238"</f>
        <v>201406009238</v>
      </c>
      <c r="H128" t="s">
        <v>313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26</v>
      </c>
      <c r="W128">
        <v>182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314</v>
      </c>
    </row>
    <row r="129" spans="1:30" x14ac:dyDescent="0.25">
      <c r="H129" t="s">
        <v>315</v>
      </c>
    </row>
    <row r="130" spans="1:30" x14ac:dyDescent="0.25">
      <c r="A130">
        <v>62</v>
      </c>
      <c r="B130">
        <v>4988</v>
      </c>
      <c r="C130" t="s">
        <v>316</v>
      </c>
      <c r="D130" t="s">
        <v>70</v>
      </c>
      <c r="E130" t="s">
        <v>145</v>
      </c>
      <c r="F130" t="s">
        <v>317</v>
      </c>
      <c r="G130" t="str">
        <f>"00008727"</f>
        <v>00008727</v>
      </c>
      <c r="H130" t="s">
        <v>152</v>
      </c>
      <c r="I130">
        <v>0</v>
      </c>
      <c r="J130">
        <v>0</v>
      </c>
      <c r="K130">
        <v>0</v>
      </c>
      <c r="L130">
        <v>200</v>
      </c>
      <c r="M130">
        <v>30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13</v>
      </c>
      <c r="W130">
        <v>91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318</v>
      </c>
    </row>
    <row r="131" spans="1:30" x14ac:dyDescent="0.25">
      <c r="H131" t="s">
        <v>319</v>
      </c>
    </row>
    <row r="132" spans="1:30" x14ac:dyDescent="0.25">
      <c r="A132">
        <v>63</v>
      </c>
      <c r="B132">
        <v>4229</v>
      </c>
      <c r="C132" t="s">
        <v>320</v>
      </c>
      <c r="D132" t="s">
        <v>321</v>
      </c>
      <c r="E132" t="s">
        <v>322</v>
      </c>
      <c r="F132" t="s">
        <v>323</v>
      </c>
      <c r="G132" t="str">
        <f>"00148657"</f>
        <v>00148657</v>
      </c>
      <c r="H132" t="s">
        <v>167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324</v>
      </c>
    </row>
    <row r="133" spans="1:30" x14ac:dyDescent="0.25">
      <c r="H133" t="s">
        <v>295</v>
      </c>
    </row>
    <row r="134" spans="1:30" x14ac:dyDescent="0.25">
      <c r="A134">
        <v>64</v>
      </c>
      <c r="B134">
        <v>2690</v>
      </c>
      <c r="C134" t="s">
        <v>325</v>
      </c>
      <c r="D134" t="s">
        <v>47</v>
      </c>
      <c r="E134" t="s">
        <v>14</v>
      </c>
      <c r="F134" t="s">
        <v>326</v>
      </c>
      <c r="G134" t="str">
        <f>"00329059"</f>
        <v>00329059</v>
      </c>
      <c r="H134" t="s">
        <v>190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21</v>
      </c>
      <c r="W134">
        <v>147</v>
      </c>
      <c r="X134">
        <v>0</v>
      </c>
      <c r="Z134">
        <v>2</v>
      </c>
      <c r="AA134">
        <v>0</v>
      </c>
      <c r="AB134">
        <v>0</v>
      </c>
      <c r="AC134">
        <v>0</v>
      </c>
      <c r="AD134" t="s">
        <v>327</v>
      </c>
    </row>
    <row r="135" spans="1:30" x14ac:dyDescent="0.25">
      <c r="H135">
        <v>1233</v>
      </c>
    </row>
    <row r="136" spans="1:30" x14ac:dyDescent="0.25">
      <c r="A136">
        <v>65</v>
      </c>
      <c r="B136">
        <v>5601</v>
      </c>
      <c r="C136" t="s">
        <v>328</v>
      </c>
      <c r="D136" t="s">
        <v>329</v>
      </c>
      <c r="E136" t="s">
        <v>236</v>
      </c>
      <c r="F136" t="s">
        <v>330</v>
      </c>
      <c r="G136" t="str">
        <f>"00319315"</f>
        <v>00319315</v>
      </c>
      <c r="H136" t="s">
        <v>331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>
        <v>0</v>
      </c>
      <c r="AA136">
        <v>0</v>
      </c>
      <c r="AB136">
        <v>6</v>
      </c>
      <c r="AC136">
        <v>102</v>
      </c>
      <c r="AD136" t="s">
        <v>332</v>
      </c>
    </row>
    <row r="137" spans="1:30" x14ac:dyDescent="0.25">
      <c r="H137" t="s">
        <v>333</v>
      </c>
    </row>
    <row r="138" spans="1:30" x14ac:dyDescent="0.25">
      <c r="A138">
        <v>66</v>
      </c>
      <c r="B138">
        <v>5197</v>
      </c>
      <c r="C138" t="s">
        <v>334</v>
      </c>
      <c r="D138" t="s">
        <v>335</v>
      </c>
      <c r="E138" t="s">
        <v>15</v>
      </c>
      <c r="F138" t="s">
        <v>336</v>
      </c>
      <c r="G138" t="str">
        <f>"00363222"</f>
        <v>00363222</v>
      </c>
      <c r="H138" t="s">
        <v>337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2</v>
      </c>
      <c r="AA138">
        <v>0</v>
      </c>
      <c r="AB138">
        <v>13</v>
      </c>
      <c r="AC138">
        <v>221</v>
      </c>
      <c r="AD138" t="s">
        <v>338</v>
      </c>
    </row>
    <row r="139" spans="1:30" x14ac:dyDescent="0.25">
      <c r="H139" t="s">
        <v>122</v>
      </c>
    </row>
    <row r="140" spans="1:30" x14ac:dyDescent="0.25">
      <c r="A140">
        <v>67</v>
      </c>
      <c r="B140">
        <v>3489</v>
      </c>
      <c r="C140" t="s">
        <v>339</v>
      </c>
      <c r="D140" t="s">
        <v>340</v>
      </c>
      <c r="E140" t="s">
        <v>236</v>
      </c>
      <c r="F140" t="s">
        <v>341</v>
      </c>
      <c r="G140" t="str">
        <f>"201402004352"</f>
        <v>201402004352</v>
      </c>
      <c r="H140" t="s">
        <v>342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28</v>
      </c>
      <c r="W140">
        <v>196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343</v>
      </c>
    </row>
    <row r="141" spans="1:30" x14ac:dyDescent="0.25">
      <c r="H141" t="s">
        <v>116</v>
      </c>
    </row>
    <row r="142" spans="1:30" x14ac:dyDescent="0.25">
      <c r="A142">
        <v>68</v>
      </c>
      <c r="B142">
        <v>4921</v>
      </c>
      <c r="C142" t="s">
        <v>344</v>
      </c>
      <c r="D142" t="s">
        <v>345</v>
      </c>
      <c r="E142" t="s">
        <v>70</v>
      </c>
      <c r="F142" t="s">
        <v>346</v>
      </c>
      <c r="G142" t="str">
        <f>"00011782"</f>
        <v>00011782</v>
      </c>
      <c r="H142" t="s">
        <v>347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2</v>
      </c>
      <c r="W142">
        <v>14</v>
      </c>
      <c r="X142">
        <v>0</v>
      </c>
      <c r="Z142">
        <v>2</v>
      </c>
      <c r="AA142">
        <v>0</v>
      </c>
      <c r="AB142">
        <v>0</v>
      </c>
      <c r="AC142">
        <v>0</v>
      </c>
      <c r="AD142" t="s">
        <v>348</v>
      </c>
    </row>
    <row r="143" spans="1:30" x14ac:dyDescent="0.25">
      <c r="H143" t="s">
        <v>349</v>
      </c>
    </row>
    <row r="144" spans="1:30" x14ac:dyDescent="0.25">
      <c r="A144">
        <v>69</v>
      </c>
      <c r="B144">
        <v>3254</v>
      </c>
      <c r="C144" t="s">
        <v>350</v>
      </c>
      <c r="D144" t="s">
        <v>351</v>
      </c>
      <c r="E144" t="s">
        <v>352</v>
      </c>
      <c r="F144" t="s">
        <v>353</v>
      </c>
      <c r="G144" t="str">
        <f>"00107459"</f>
        <v>00107459</v>
      </c>
      <c r="H144" t="s">
        <v>354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50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25</v>
      </c>
      <c r="W144">
        <v>175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355</v>
      </c>
    </row>
    <row r="145" spans="1:30" x14ac:dyDescent="0.25">
      <c r="H145" t="s">
        <v>39</v>
      </c>
    </row>
    <row r="146" spans="1:30" x14ac:dyDescent="0.25">
      <c r="A146">
        <v>70</v>
      </c>
      <c r="B146">
        <v>220</v>
      </c>
      <c r="C146" t="s">
        <v>356</v>
      </c>
      <c r="D146" t="s">
        <v>124</v>
      </c>
      <c r="E146" t="s">
        <v>15</v>
      </c>
      <c r="F146" t="s">
        <v>357</v>
      </c>
      <c r="G146" t="str">
        <f>"201004000061"</f>
        <v>201004000061</v>
      </c>
      <c r="H146" t="s">
        <v>358</v>
      </c>
      <c r="I146">
        <v>0</v>
      </c>
      <c r="J146">
        <v>0</v>
      </c>
      <c r="K146">
        <v>0</v>
      </c>
      <c r="L146">
        <v>0</v>
      </c>
      <c r="M146">
        <v>100</v>
      </c>
      <c r="N146">
        <v>30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359</v>
      </c>
    </row>
    <row r="147" spans="1:30" x14ac:dyDescent="0.25">
      <c r="H147">
        <v>1234</v>
      </c>
    </row>
    <row r="148" spans="1:30" x14ac:dyDescent="0.25">
      <c r="A148">
        <v>71</v>
      </c>
      <c r="B148">
        <v>901</v>
      </c>
      <c r="C148" t="s">
        <v>360</v>
      </c>
      <c r="D148" t="s">
        <v>29</v>
      </c>
      <c r="E148" t="s">
        <v>47</v>
      </c>
      <c r="F148" t="s">
        <v>361</v>
      </c>
      <c r="G148" t="str">
        <f>"00254126"</f>
        <v>00254126</v>
      </c>
      <c r="H148" t="s">
        <v>362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</v>
      </c>
      <c r="W148">
        <v>21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363</v>
      </c>
    </row>
    <row r="149" spans="1:30" x14ac:dyDescent="0.25">
      <c r="H149" t="s">
        <v>44</v>
      </c>
    </row>
    <row r="150" spans="1:30" x14ac:dyDescent="0.25">
      <c r="A150">
        <v>72</v>
      </c>
      <c r="B150">
        <v>540</v>
      </c>
      <c r="C150" t="s">
        <v>364</v>
      </c>
      <c r="D150" t="s">
        <v>365</v>
      </c>
      <c r="E150" t="s">
        <v>47</v>
      </c>
      <c r="F150" t="s">
        <v>366</v>
      </c>
      <c r="G150" t="str">
        <f>"201406001131"</f>
        <v>201406001131</v>
      </c>
      <c r="H150" t="s">
        <v>367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12</v>
      </c>
      <c r="W150">
        <v>84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368</v>
      </c>
    </row>
    <row r="151" spans="1:30" x14ac:dyDescent="0.25">
      <c r="H151">
        <v>1233</v>
      </c>
    </row>
    <row r="152" spans="1:30" x14ac:dyDescent="0.25">
      <c r="A152">
        <v>73</v>
      </c>
      <c r="B152">
        <v>4575</v>
      </c>
      <c r="C152" t="s">
        <v>369</v>
      </c>
      <c r="D152" t="s">
        <v>150</v>
      </c>
      <c r="E152" t="s">
        <v>47</v>
      </c>
      <c r="F152" t="s">
        <v>370</v>
      </c>
      <c r="G152" t="str">
        <f>"201307000016"</f>
        <v>201307000016</v>
      </c>
      <c r="H152" t="s">
        <v>371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10</v>
      </c>
      <c r="W152">
        <v>70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372</v>
      </c>
    </row>
    <row r="153" spans="1:30" x14ac:dyDescent="0.25">
      <c r="H153" t="s">
        <v>44</v>
      </c>
    </row>
    <row r="154" spans="1:30" x14ac:dyDescent="0.25">
      <c r="A154">
        <v>74</v>
      </c>
      <c r="B154">
        <v>3866</v>
      </c>
      <c r="C154" t="s">
        <v>373</v>
      </c>
      <c r="D154" t="s">
        <v>374</v>
      </c>
      <c r="E154" t="s">
        <v>236</v>
      </c>
      <c r="F154">
        <v>192706</v>
      </c>
      <c r="G154" t="str">
        <f>"201401001884"</f>
        <v>201401001884</v>
      </c>
      <c r="H154" t="s">
        <v>375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13</v>
      </c>
      <c r="W154">
        <v>91</v>
      </c>
      <c r="X154">
        <v>0</v>
      </c>
      <c r="Z154">
        <v>0</v>
      </c>
      <c r="AA154">
        <v>0</v>
      </c>
      <c r="AB154">
        <v>8</v>
      </c>
      <c r="AC154">
        <v>136</v>
      </c>
      <c r="AD154" t="s">
        <v>376</v>
      </c>
    </row>
    <row r="155" spans="1:30" x14ac:dyDescent="0.25">
      <c r="H155">
        <v>1233</v>
      </c>
    </row>
    <row r="156" spans="1:30" x14ac:dyDescent="0.25">
      <c r="A156">
        <v>75</v>
      </c>
      <c r="B156">
        <v>2901</v>
      </c>
      <c r="C156" t="s">
        <v>377</v>
      </c>
      <c r="D156" t="s">
        <v>378</v>
      </c>
      <c r="E156" t="s">
        <v>47</v>
      </c>
      <c r="F156" t="s">
        <v>379</v>
      </c>
      <c r="G156" t="str">
        <f>"201402002703"</f>
        <v>201402002703</v>
      </c>
      <c r="H156" t="s">
        <v>380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36</v>
      </c>
      <c r="W156">
        <v>252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381</v>
      </c>
    </row>
    <row r="157" spans="1:30" x14ac:dyDescent="0.25">
      <c r="H157" t="s">
        <v>295</v>
      </c>
    </row>
    <row r="158" spans="1:30" x14ac:dyDescent="0.25">
      <c r="A158">
        <v>76</v>
      </c>
      <c r="B158">
        <v>2300</v>
      </c>
      <c r="C158" t="s">
        <v>382</v>
      </c>
      <c r="D158" t="s">
        <v>278</v>
      </c>
      <c r="E158" t="s">
        <v>383</v>
      </c>
      <c r="F158" t="s">
        <v>384</v>
      </c>
      <c r="G158" t="str">
        <f>"00193697"</f>
        <v>00193697</v>
      </c>
      <c r="H158" t="s">
        <v>385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30</v>
      </c>
      <c r="P158">
        <v>30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21</v>
      </c>
      <c r="W158">
        <v>147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386</v>
      </c>
    </row>
    <row r="159" spans="1:30" x14ac:dyDescent="0.25">
      <c r="H159" t="s">
        <v>74</v>
      </c>
    </row>
    <row r="160" spans="1:30" x14ac:dyDescent="0.25">
      <c r="A160">
        <v>77</v>
      </c>
      <c r="B160">
        <v>4649</v>
      </c>
      <c r="C160" t="s">
        <v>387</v>
      </c>
      <c r="D160" t="s">
        <v>97</v>
      </c>
      <c r="E160" t="s">
        <v>47</v>
      </c>
      <c r="F160" t="s">
        <v>388</v>
      </c>
      <c r="G160" t="str">
        <f>"00085859"</f>
        <v>00085859</v>
      </c>
      <c r="H160" t="s">
        <v>389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28</v>
      </c>
      <c r="W160">
        <v>196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390</v>
      </c>
    </row>
    <row r="161" spans="1:30" x14ac:dyDescent="0.25">
      <c r="H161" t="s">
        <v>295</v>
      </c>
    </row>
    <row r="162" spans="1:30" x14ac:dyDescent="0.25">
      <c r="A162">
        <v>78</v>
      </c>
      <c r="B162">
        <v>1348</v>
      </c>
      <c r="C162" t="s">
        <v>335</v>
      </c>
      <c r="D162" t="s">
        <v>391</v>
      </c>
      <c r="E162" t="s">
        <v>200</v>
      </c>
      <c r="F162" t="s">
        <v>392</v>
      </c>
      <c r="G162" t="str">
        <f>"201402010268"</f>
        <v>201402010268</v>
      </c>
      <c r="H162" t="s">
        <v>393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23</v>
      </c>
      <c r="W162">
        <v>161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394</v>
      </c>
    </row>
    <row r="163" spans="1:30" x14ac:dyDescent="0.25">
      <c r="H163" t="s">
        <v>395</v>
      </c>
    </row>
    <row r="164" spans="1:30" x14ac:dyDescent="0.25">
      <c r="A164">
        <v>79</v>
      </c>
      <c r="B164">
        <v>4162</v>
      </c>
      <c r="C164" t="s">
        <v>396</v>
      </c>
      <c r="D164" t="s">
        <v>282</v>
      </c>
      <c r="E164" t="s">
        <v>383</v>
      </c>
      <c r="F164" t="s">
        <v>397</v>
      </c>
      <c r="G164" t="str">
        <f>"00359009"</f>
        <v>00359009</v>
      </c>
      <c r="H164" t="s">
        <v>398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22</v>
      </c>
      <c r="W164">
        <v>154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399</v>
      </c>
    </row>
    <row r="165" spans="1:30" x14ac:dyDescent="0.25">
      <c r="H165" t="s">
        <v>39</v>
      </c>
    </row>
    <row r="166" spans="1:30" x14ac:dyDescent="0.25">
      <c r="A166">
        <v>80</v>
      </c>
      <c r="B166">
        <v>6133</v>
      </c>
      <c r="C166" t="s">
        <v>400</v>
      </c>
      <c r="D166" t="s">
        <v>243</v>
      </c>
      <c r="E166" t="s">
        <v>47</v>
      </c>
      <c r="F166" t="s">
        <v>401</v>
      </c>
      <c r="G166" t="str">
        <f>"201511028038"</f>
        <v>201511028038</v>
      </c>
      <c r="H166" t="s">
        <v>253</v>
      </c>
      <c r="I166">
        <v>0</v>
      </c>
      <c r="J166">
        <v>0</v>
      </c>
      <c r="K166">
        <v>0</v>
      </c>
      <c r="L166">
        <v>0</v>
      </c>
      <c r="M166">
        <v>100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13</v>
      </c>
      <c r="W166">
        <v>91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402</v>
      </c>
    </row>
    <row r="167" spans="1:30" x14ac:dyDescent="0.25">
      <c r="H167" t="s">
        <v>154</v>
      </c>
    </row>
    <row r="168" spans="1:30" x14ac:dyDescent="0.25">
      <c r="A168">
        <v>81</v>
      </c>
      <c r="B168">
        <v>5430</v>
      </c>
      <c r="C168" t="s">
        <v>403</v>
      </c>
      <c r="D168" t="s">
        <v>145</v>
      </c>
      <c r="E168" t="s">
        <v>236</v>
      </c>
      <c r="F168" t="s">
        <v>404</v>
      </c>
      <c r="G168" t="str">
        <f>"201504004225"</f>
        <v>201504004225</v>
      </c>
      <c r="H168" t="s">
        <v>405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29</v>
      </c>
      <c r="W168">
        <v>203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406</v>
      </c>
    </row>
    <row r="169" spans="1:30" x14ac:dyDescent="0.25">
      <c r="H169" t="s">
        <v>407</v>
      </c>
    </row>
    <row r="170" spans="1:30" x14ac:dyDescent="0.25">
      <c r="A170">
        <v>82</v>
      </c>
      <c r="B170">
        <v>2188</v>
      </c>
      <c r="C170" t="s">
        <v>408</v>
      </c>
      <c r="D170" t="s">
        <v>409</v>
      </c>
      <c r="E170" t="s">
        <v>145</v>
      </c>
      <c r="F170" t="s">
        <v>410</v>
      </c>
      <c r="G170" t="str">
        <f>"201604001705"</f>
        <v>201604001705</v>
      </c>
      <c r="H170" t="s">
        <v>411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19</v>
      </c>
      <c r="W170">
        <v>133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412</v>
      </c>
    </row>
    <row r="171" spans="1:30" x14ac:dyDescent="0.25">
      <c r="H171">
        <v>1233</v>
      </c>
    </row>
    <row r="172" spans="1:30" x14ac:dyDescent="0.25">
      <c r="A172">
        <v>83</v>
      </c>
      <c r="B172">
        <v>1302</v>
      </c>
      <c r="C172" t="s">
        <v>413</v>
      </c>
      <c r="D172" t="s">
        <v>47</v>
      </c>
      <c r="E172" t="s">
        <v>83</v>
      </c>
      <c r="F172" t="s">
        <v>414</v>
      </c>
      <c r="G172" t="str">
        <f>"201402010238"</f>
        <v>201402010238</v>
      </c>
      <c r="H172" t="s">
        <v>415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70</v>
      </c>
      <c r="U172">
        <v>0</v>
      </c>
      <c r="V172">
        <v>0</v>
      </c>
      <c r="W172">
        <v>0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416</v>
      </c>
    </row>
    <row r="173" spans="1:30" x14ac:dyDescent="0.25">
      <c r="H173" t="s">
        <v>417</v>
      </c>
    </row>
    <row r="174" spans="1:30" x14ac:dyDescent="0.25">
      <c r="A174">
        <v>84</v>
      </c>
      <c r="B174">
        <v>4133</v>
      </c>
      <c r="C174" t="s">
        <v>418</v>
      </c>
      <c r="D174" t="s">
        <v>419</v>
      </c>
      <c r="E174" t="s">
        <v>70</v>
      </c>
      <c r="F174" t="s">
        <v>420</v>
      </c>
      <c r="G174" t="str">
        <f>"201409003849"</f>
        <v>201409003849</v>
      </c>
      <c r="H174" t="s">
        <v>421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15</v>
      </c>
      <c r="W174">
        <v>105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422</v>
      </c>
    </row>
    <row r="175" spans="1:30" x14ac:dyDescent="0.25">
      <c r="H175" t="s">
        <v>122</v>
      </c>
    </row>
    <row r="176" spans="1:30" x14ac:dyDescent="0.25">
      <c r="A176">
        <v>85</v>
      </c>
      <c r="B176">
        <v>5216</v>
      </c>
      <c r="C176" t="s">
        <v>423</v>
      </c>
      <c r="D176" t="s">
        <v>424</v>
      </c>
      <c r="E176" t="s">
        <v>15</v>
      </c>
      <c r="F176" t="s">
        <v>425</v>
      </c>
      <c r="G176" t="str">
        <f>"00185453"</f>
        <v>00185453</v>
      </c>
      <c r="H176" t="s">
        <v>411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0</v>
      </c>
      <c r="AA176">
        <v>0</v>
      </c>
      <c r="AB176">
        <v>5</v>
      </c>
      <c r="AC176">
        <v>85</v>
      </c>
      <c r="AD176" t="s">
        <v>426</v>
      </c>
    </row>
    <row r="177" spans="1:30" x14ac:dyDescent="0.25">
      <c r="H177" t="s">
        <v>39</v>
      </c>
    </row>
    <row r="178" spans="1:30" x14ac:dyDescent="0.25">
      <c r="A178">
        <v>86</v>
      </c>
      <c r="B178">
        <v>925</v>
      </c>
      <c r="C178" t="s">
        <v>427</v>
      </c>
      <c r="D178" t="s">
        <v>236</v>
      </c>
      <c r="E178" t="s">
        <v>428</v>
      </c>
      <c r="F178" t="s">
        <v>429</v>
      </c>
      <c r="G178" t="str">
        <f>"00008335"</f>
        <v>00008335</v>
      </c>
      <c r="H178" t="s">
        <v>430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50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431</v>
      </c>
    </row>
    <row r="179" spans="1:30" x14ac:dyDescent="0.25">
      <c r="H179" t="s">
        <v>44</v>
      </c>
    </row>
    <row r="180" spans="1:30" x14ac:dyDescent="0.25">
      <c r="A180">
        <v>87</v>
      </c>
      <c r="B180">
        <v>382</v>
      </c>
      <c r="C180" t="s">
        <v>432</v>
      </c>
      <c r="D180" t="s">
        <v>76</v>
      </c>
      <c r="E180" t="s">
        <v>161</v>
      </c>
      <c r="F180" t="s">
        <v>433</v>
      </c>
      <c r="G180" t="str">
        <f>"00298448"</f>
        <v>00298448</v>
      </c>
      <c r="H180">
        <v>715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2</v>
      </c>
      <c r="AA180">
        <v>0</v>
      </c>
      <c r="AB180">
        <v>6</v>
      </c>
      <c r="AC180">
        <v>102</v>
      </c>
      <c r="AD180">
        <v>847</v>
      </c>
    </row>
    <row r="181" spans="1:30" x14ac:dyDescent="0.25">
      <c r="H181" t="s">
        <v>44</v>
      </c>
    </row>
    <row r="182" spans="1:30" x14ac:dyDescent="0.25">
      <c r="A182">
        <v>88</v>
      </c>
      <c r="B182">
        <v>2581</v>
      </c>
      <c r="C182" t="s">
        <v>434</v>
      </c>
      <c r="D182" t="s">
        <v>435</v>
      </c>
      <c r="E182" t="s">
        <v>436</v>
      </c>
      <c r="F182" t="s">
        <v>437</v>
      </c>
      <c r="G182" t="str">
        <f>"201304000946"</f>
        <v>201304000946</v>
      </c>
      <c r="H182" t="s">
        <v>438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14</v>
      </c>
      <c r="W182">
        <v>98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439</v>
      </c>
    </row>
    <row r="183" spans="1:30" x14ac:dyDescent="0.25">
      <c r="H183" t="s">
        <v>122</v>
      </c>
    </row>
    <row r="184" spans="1:30" x14ac:dyDescent="0.25">
      <c r="A184">
        <v>89</v>
      </c>
      <c r="B184">
        <v>4519</v>
      </c>
      <c r="C184" t="s">
        <v>223</v>
      </c>
      <c r="D184" t="s">
        <v>45</v>
      </c>
      <c r="E184" t="s">
        <v>145</v>
      </c>
      <c r="F184" t="s">
        <v>440</v>
      </c>
      <c r="G184" t="str">
        <f>"201412001818"</f>
        <v>201412001818</v>
      </c>
      <c r="H184" t="s">
        <v>190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22</v>
      </c>
      <c r="W184">
        <v>154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441</v>
      </c>
    </row>
    <row r="185" spans="1:30" x14ac:dyDescent="0.25">
      <c r="H185" t="s">
        <v>442</v>
      </c>
    </row>
    <row r="186" spans="1:30" x14ac:dyDescent="0.25">
      <c r="A186">
        <v>90</v>
      </c>
      <c r="B186">
        <v>5980</v>
      </c>
      <c r="C186" t="s">
        <v>443</v>
      </c>
      <c r="D186" t="s">
        <v>444</v>
      </c>
      <c r="E186" t="s">
        <v>445</v>
      </c>
      <c r="F186" t="s">
        <v>446</v>
      </c>
      <c r="G186" t="str">
        <f>"201604005141"</f>
        <v>201604005141</v>
      </c>
      <c r="H186">
        <v>737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10</v>
      </c>
      <c r="W186">
        <v>70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837</v>
      </c>
    </row>
    <row r="187" spans="1:30" x14ac:dyDescent="0.25">
      <c r="H187" t="s">
        <v>55</v>
      </c>
    </row>
    <row r="188" spans="1:30" x14ac:dyDescent="0.25">
      <c r="A188">
        <v>91</v>
      </c>
      <c r="B188">
        <v>5714</v>
      </c>
      <c r="C188" t="s">
        <v>447</v>
      </c>
      <c r="D188" t="s">
        <v>448</v>
      </c>
      <c r="E188" t="s">
        <v>53</v>
      </c>
      <c r="F188" t="s">
        <v>449</v>
      </c>
      <c r="G188" t="str">
        <f>"201504005391"</f>
        <v>201504005391</v>
      </c>
      <c r="H188" t="s">
        <v>450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451</v>
      </c>
    </row>
    <row r="189" spans="1:30" x14ac:dyDescent="0.25">
      <c r="H189" t="s">
        <v>116</v>
      </c>
    </row>
    <row r="190" spans="1:30" x14ac:dyDescent="0.25">
      <c r="A190">
        <v>92</v>
      </c>
      <c r="B190">
        <v>2552</v>
      </c>
      <c r="C190" t="s">
        <v>452</v>
      </c>
      <c r="D190" t="s">
        <v>453</v>
      </c>
      <c r="E190" t="s">
        <v>106</v>
      </c>
      <c r="F190" t="s">
        <v>454</v>
      </c>
      <c r="G190" t="str">
        <f>"201412006251"</f>
        <v>201412006251</v>
      </c>
      <c r="H190" t="s">
        <v>455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70</v>
      </c>
      <c r="R190">
        <v>0</v>
      </c>
      <c r="S190">
        <v>0</v>
      </c>
      <c r="T190">
        <v>0</v>
      </c>
      <c r="U190">
        <v>0</v>
      </c>
      <c r="V190">
        <v>10</v>
      </c>
      <c r="W190">
        <v>70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451</v>
      </c>
    </row>
    <row r="191" spans="1:30" x14ac:dyDescent="0.25">
      <c r="H191">
        <v>1233</v>
      </c>
    </row>
    <row r="192" spans="1:30" x14ac:dyDescent="0.25">
      <c r="A192">
        <v>93</v>
      </c>
      <c r="B192">
        <v>618</v>
      </c>
      <c r="C192" t="s">
        <v>456</v>
      </c>
      <c r="D192" t="s">
        <v>457</v>
      </c>
      <c r="E192" t="s">
        <v>70</v>
      </c>
      <c r="F192" t="s">
        <v>458</v>
      </c>
      <c r="G192" t="str">
        <f>"00102977"</f>
        <v>00102977</v>
      </c>
      <c r="H192" t="s">
        <v>354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9</v>
      </c>
      <c r="W192">
        <v>63</v>
      </c>
      <c r="X192">
        <v>0</v>
      </c>
      <c r="Z192">
        <v>1</v>
      </c>
      <c r="AA192">
        <v>0</v>
      </c>
      <c r="AB192">
        <v>0</v>
      </c>
      <c r="AC192">
        <v>0</v>
      </c>
      <c r="AD192" t="s">
        <v>459</v>
      </c>
    </row>
    <row r="193" spans="1:30" x14ac:dyDescent="0.25">
      <c r="H193" t="s">
        <v>116</v>
      </c>
    </row>
    <row r="194" spans="1:30" x14ac:dyDescent="0.25">
      <c r="A194">
        <v>94</v>
      </c>
      <c r="B194">
        <v>1315</v>
      </c>
      <c r="C194" t="s">
        <v>460</v>
      </c>
      <c r="D194" t="s">
        <v>461</v>
      </c>
      <c r="E194" t="s">
        <v>83</v>
      </c>
      <c r="F194" t="s">
        <v>462</v>
      </c>
      <c r="G194" t="str">
        <f>"201401001886"</f>
        <v>201401001886</v>
      </c>
      <c r="H194" t="s">
        <v>463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Z194">
        <v>1</v>
      </c>
      <c r="AA194">
        <v>0</v>
      </c>
      <c r="AB194">
        <v>0</v>
      </c>
      <c r="AC194">
        <v>0</v>
      </c>
      <c r="AD194" t="s">
        <v>464</v>
      </c>
    </row>
    <row r="195" spans="1:30" x14ac:dyDescent="0.25">
      <c r="H195" t="s">
        <v>39</v>
      </c>
    </row>
    <row r="196" spans="1:30" x14ac:dyDescent="0.25">
      <c r="A196">
        <v>95</v>
      </c>
      <c r="B196">
        <v>4365</v>
      </c>
      <c r="C196" t="s">
        <v>465</v>
      </c>
      <c r="D196" t="s">
        <v>466</v>
      </c>
      <c r="E196" t="s">
        <v>467</v>
      </c>
      <c r="F196" t="s">
        <v>468</v>
      </c>
      <c r="G196" t="str">
        <f>"00362032"</f>
        <v>00362032</v>
      </c>
      <c r="H196" t="s">
        <v>78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9</v>
      </c>
      <c r="W196">
        <v>63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469</v>
      </c>
    </row>
    <row r="197" spans="1:30" x14ac:dyDescent="0.25">
      <c r="H197" t="s">
        <v>44</v>
      </c>
    </row>
    <row r="198" spans="1:30" x14ac:dyDescent="0.25">
      <c r="A198">
        <v>96</v>
      </c>
      <c r="B198">
        <v>146</v>
      </c>
      <c r="C198" t="s">
        <v>470</v>
      </c>
      <c r="D198" t="s">
        <v>471</v>
      </c>
      <c r="E198" t="s">
        <v>391</v>
      </c>
      <c r="F198" t="s">
        <v>472</v>
      </c>
      <c r="G198" t="str">
        <f>"00246638"</f>
        <v>00246638</v>
      </c>
      <c r="H198" t="s">
        <v>49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473</v>
      </c>
    </row>
    <row r="199" spans="1:30" x14ac:dyDescent="0.25">
      <c r="H199" t="s">
        <v>474</v>
      </c>
    </row>
    <row r="200" spans="1:30" x14ac:dyDescent="0.25">
      <c r="A200">
        <v>97</v>
      </c>
      <c r="B200">
        <v>6014</v>
      </c>
      <c r="C200" t="s">
        <v>475</v>
      </c>
      <c r="D200" t="s">
        <v>476</v>
      </c>
      <c r="E200" t="s">
        <v>47</v>
      </c>
      <c r="F200" t="s">
        <v>477</v>
      </c>
      <c r="G200" t="str">
        <f>"201412007144"</f>
        <v>201412007144</v>
      </c>
      <c r="H200" t="s">
        <v>478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10</v>
      </c>
      <c r="W200">
        <v>70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479</v>
      </c>
    </row>
    <row r="201" spans="1:30" x14ac:dyDescent="0.25">
      <c r="H201" t="s">
        <v>295</v>
      </c>
    </row>
    <row r="202" spans="1:30" x14ac:dyDescent="0.25">
      <c r="A202">
        <v>98</v>
      </c>
      <c r="B202">
        <v>5546</v>
      </c>
      <c r="C202" t="s">
        <v>480</v>
      </c>
      <c r="D202" t="s">
        <v>481</v>
      </c>
      <c r="E202" t="s">
        <v>83</v>
      </c>
      <c r="F202" t="s">
        <v>482</v>
      </c>
      <c r="G202" t="str">
        <f>"00111724"</f>
        <v>00111724</v>
      </c>
      <c r="H202" t="s">
        <v>483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5</v>
      </c>
      <c r="W202">
        <v>35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484</v>
      </c>
    </row>
    <row r="203" spans="1:30" x14ac:dyDescent="0.25">
      <c r="H203" t="s">
        <v>140</v>
      </c>
    </row>
    <row r="204" spans="1:30" x14ac:dyDescent="0.25">
      <c r="A204">
        <v>99</v>
      </c>
      <c r="B204">
        <v>4315</v>
      </c>
      <c r="C204" t="s">
        <v>485</v>
      </c>
      <c r="D204" t="s">
        <v>42</v>
      </c>
      <c r="E204" t="s">
        <v>236</v>
      </c>
      <c r="F204" t="s">
        <v>486</v>
      </c>
      <c r="G204" t="str">
        <f>"201412005967"</f>
        <v>201412005967</v>
      </c>
      <c r="H204" t="s">
        <v>66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487</v>
      </c>
    </row>
    <row r="205" spans="1:30" x14ac:dyDescent="0.25">
      <c r="H205" t="s">
        <v>295</v>
      </c>
    </row>
    <row r="206" spans="1:30" x14ac:dyDescent="0.25">
      <c r="A206">
        <v>100</v>
      </c>
      <c r="B206">
        <v>4631</v>
      </c>
      <c r="C206" t="s">
        <v>488</v>
      </c>
      <c r="D206" t="s">
        <v>489</v>
      </c>
      <c r="E206" t="s">
        <v>88</v>
      </c>
      <c r="F206" t="s">
        <v>490</v>
      </c>
      <c r="G206" t="str">
        <f>"00111995"</f>
        <v>00111995</v>
      </c>
      <c r="H206" t="s">
        <v>491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5</v>
      </c>
      <c r="W206">
        <v>35</v>
      </c>
      <c r="X206">
        <v>0</v>
      </c>
      <c r="Z206">
        <v>1</v>
      </c>
      <c r="AA206">
        <v>0</v>
      </c>
      <c r="AB206">
        <v>0</v>
      </c>
      <c r="AC206">
        <v>0</v>
      </c>
      <c r="AD206" t="s">
        <v>492</v>
      </c>
    </row>
    <row r="207" spans="1:30" x14ac:dyDescent="0.25">
      <c r="H207" t="s">
        <v>116</v>
      </c>
    </row>
    <row r="208" spans="1:30" x14ac:dyDescent="0.25">
      <c r="A208">
        <v>101</v>
      </c>
      <c r="B208">
        <v>6256</v>
      </c>
      <c r="C208" t="s">
        <v>493</v>
      </c>
      <c r="D208" t="s">
        <v>494</v>
      </c>
      <c r="E208" t="s">
        <v>70</v>
      </c>
      <c r="F208" t="s">
        <v>495</v>
      </c>
      <c r="G208" t="str">
        <f>"00340762"</f>
        <v>00340762</v>
      </c>
      <c r="H208" t="s">
        <v>496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15</v>
      </c>
      <c r="W208">
        <v>105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497</v>
      </c>
    </row>
    <row r="209" spans="1:30" x14ac:dyDescent="0.25">
      <c r="H209">
        <v>1233</v>
      </c>
    </row>
    <row r="210" spans="1:30" x14ac:dyDescent="0.25">
      <c r="A210">
        <v>102</v>
      </c>
      <c r="B210">
        <v>4170</v>
      </c>
      <c r="C210" t="s">
        <v>498</v>
      </c>
      <c r="D210" t="s">
        <v>53</v>
      </c>
      <c r="E210" t="s">
        <v>383</v>
      </c>
      <c r="F210" t="s">
        <v>499</v>
      </c>
      <c r="G210" t="str">
        <f>"00079033"</f>
        <v>00079033</v>
      </c>
      <c r="H210" t="s">
        <v>500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501</v>
      </c>
    </row>
    <row r="211" spans="1:30" x14ac:dyDescent="0.25">
      <c r="H211" t="s">
        <v>247</v>
      </c>
    </row>
    <row r="212" spans="1:30" x14ac:dyDescent="0.25">
      <c r="A212">
        <v>103</v>
      </c>
      <c r="B212">
        <v>2737</v>
      </c>
      <c r="C212" t="s">
        <v>502</v>
      </c>
      <c r="D212" t="s">
        <v>257</v>
      </c>
      <c r="E212" t="s">
        <v>383</v>
      </c>
      <c r="F212" t="s">
        <v>503</v>
      </c>
      <c r="G212" t="str">
        <f>"201406014688"</f>
        <v>201406014688</v>
      </c>
      <c r="H212" t="s">
        <v>504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13</v>
      </c>
      <c r="W212">
        <v>91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505</v>
      </c>
    </row>
    <row r="213" spans="1:30" x14ac:dyDescent="0.25">
      <c r="H213" t="s">
        <v>44</v>
      </c>
    </row>
    <row r="214" spans="1:30" x14ac:dyDescent="0.25">
      <c r="A214">
        <v>104</v>
      </c>
      <c r="B214">
        <v>107</v>
      </c>
      <c r="C214" t="s">
        <v>506</v>
      </c>
      <c r="D214" t="s">
        <v>47</v>
      </c>
      <c r="E214" t="s">
        <v>507</v>
      </c>
      <c r="F214" t="s">
        <v>508</v>
      </c>
      <c r="G214" t="str">
        <f>"201603000380"</f>
        <v>201603000380</v>
      </c>
      <c r="H214">
        <v>715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>
        <v>0</v>
      </c>
      <c r="AB214">
        <v>0</v>
      </c>
      <c r="AC214">
        <v>0</v>
      </c>
      <c r="AD214">
        <v>785</v>
      </c>
    </row>
    <row r="215" spans="1:30" x14ac:dyDescent="0.25">
      <c r="H215" t="s">
        <v>295</v>
      </c>
    </row>
    <row r="216" spans="1:30" x14ac:dyDescent="0.25">
      <c r="A216">
        <v>105</v>
      </c>
      <c r="B216">
        <v>3386</v>
      </c>
      <c r="C216" t="s">
        <v>509</v>
      </c>
      <c r="D216" t="s">
        <v>510</v>
      </c>
      <c r="E216" t="s">
        <v>511</v>
      </c>
      <c r="F216" t="s">
        <v>512</v>
      </c>
      <c r="G216" t="str">
        <f>"00145431"</f>
        <v>00145431</v>
      </c>
      <c r="H216" t="s">
        <v>221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30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513</v>
      </c>
    </row>
    <row r="217" spans="1:30" x14ac:dyDescent="0.25">
      <c r="H217" t="s">
        <v>295</v>
      </c>
    </row>
    <row r="218" spans="1:30" x14ac:dyDescent="0.25">
      <c r="A218">
        <v>106</v>
      </c>
      <c r="B218">
        <v>1167</v>
      </c>
      <c r="C218" t="s">
        <v>514</v>
      </c>
      <c r="D218" t="s">
        <v>53</v>
      </c>
      <c r="E218" t="s">
        <v>515</v>
      </c>
      <c r="F218" t="s">
        <v>516</v>
      </c>
      <c r="G218" t="str">
        <f>"201406018276"</f>
        <v>201406018276</v>
      </c>
      <c r="H218" t="s">
        <v>517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518</v>
      </c>
    </row>
    <row r="219" spans="1:30" x14ac:dyDescent="0.25">
      <c r="H219" t="s">
        <v>295</v>
      </c>
    </row>
    <row r="220" spans="1:30" x14ac:dyDescent="0.25">
      <c r="A220">
        <v>107</v>
      </c>
      <c r="B220">
        <v>5230</v>
      </c>
      <c r="C220" t="s">
        <v>519</v>
      </c>
      <c r="D220" t="s">
        <v>520</v>
      </c>
      <c r="E220" t="s">
        <v>521</v>
      </c>
      <c r="F220" t="s">
        <v>522</v>
      </c>
      <c r="G220" t="str">
        <f>"00111660"</f>
        <v>00111660</v>
      </c>
      <c r="H220" t="s">
        <v>411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523</v>
      </c>
    </row>
    <row r="221" spans="1:30" x14ac:dyDescent="0.25">
      <c r="H221" t="s">
        <v>44</v>
      </c>
    </row>
    <row r="222" spans="1:30" x14ac:dyDescent="0.25">
      <c r="A222">
        <v>108</v>
      </c>
      <c r="B222">
        <v>5428</v>
      </c>
      <c r="C222" t="s">
        <v>524</v>
      </c>
      <c r="D222" t="s">
        <v>321</v>
      </c>
      <c r="E222" t="s">
        <v>47</v>
      </c>
      <c r="F222" t="s">
        <v>525</v>
      </c>
      <c r="G222" t="str">
        <f>"00254929"</f>
        <v>00254929</v>
      </c>
      <c r="H222" t="s">
        <v>72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526</v>
      </c>
    </row>
    <row r="223" spans="1:30" x14ac:dyDescent="0.25">
      <c r="H223">
        <v>1233</v>
      </c>
    </row>
    <row r="224" spans="1:30" x14ac:dyDescent="0.25">
      <c r="A224">
        <v>109</v>
      </c>
      <c r="B224">
        <v>4344</v>
      </c>
      <c r="C224" t="s">
        <v>527</v>
      </c>
      <c r="D224" t="s">
        <v>224</v>
      </c>
      <c r="E224" t="s">
        <v>224</v>
      </c>
      <c r="F224" t="s">
        <v>528</v>
      </c>
      <c r="G224" t="str">
        <f>"00311588"</f>
        <v>00311588</v>
      </c>
      <c r="H224" t="s">
        <v>66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>
        <v>2</v>
      </c>
      <c r="AA224">
        <v>0</v>
      </c>
      <c r="AB224">
        <v>0</v>
      </c>
      <c r="AC224">
        <v>0</v>
      </c>
      <c r="AD224" t="s">
        <v>529</v>
      </c>
    </row>
    <row r="225" spans="1:30" x14ac:dyDescent="0.25">
      <c r="H225" t="s">
        <v>26</v>
      </c>
    </row>
    <row r="226" spans="1:30" x14ac:dyDescent="0.25">
      <c r="A226">
        <v>110</v>
      </c>
      <c r="B226">
        <v>2960</v>
      </c>
      <c r="C226" t="s">
        <v>530</v>
      </c>
      <c r="D226" t="s">
        <v>531</v>
      </c>
      <c r="E226" t="s">
        <v>322</v>
      </c>
      <c r="F226" t="s">
        <v>532</v>
      </c>
      <c r="G226" t="str">
        <f>"00312532"</f>
        <v>00312532</v>
      </c>
      <c r="H226" t="s">
        <v>152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3</v>
      </c>
      <c r="W226">
        <v>21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533</v>
      </c>
    </row>
    <row r="227" spans="1:30" x14ac:dyDescent="0.25">
      <c r="H227" t="s">
        <v>39</v>
      </c>
    </row>
    <row r="228" spans="1:30" x14ac:dyDescent="0.25">
      <c r="A228">
        <v>111</v>
      </c>
      <c r="B228">
        <v>4360</v>
      </c>
      <c r="C228" t="s">
        <v>534</v>
      </c>
      <c r="D228" t="s">
        <v>535</v>
      </c>
      <c r="E228" t="s">
        <v>83</v>
      </c>
      <c r="F228" t="s">
        <v>536</v>
      </c>
      <c r="G228" t="str">
        <f>"201511037366"</f>
        <v>201511037366</v>
      </c>
      <c r="H228" t="s">
        <v>537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>
        <v>1</v>
      </c>
      <c r="AA228">
        <v>0</v>
      </c>
      <c r="AB228">
        <v>0</v>
      </c>
      <c r="AC228">
        <v>0</v>
      </c>
      <c r="AD228" t="s">
        <v>538</v>
      </c>
    </row>
    <row r="229" spans="1:30" x14ac:dyDescent="0.25">
      <c r="H229" t="s">
        <v>539</v>
      </c>
    </row>
    <row r="230" spans="1:30" x14ac:dyDescent="0.25">
      <c r="A230">
        <v>112</v>
      </c>
      <c r="B230">
        <v>3087</v>
      </c>
      <c r="C230" t="s">
        <v>540</v>
      </c>
      <c r="D230" t="s">
        <v>541</v>
      </c>
      <c r="E230" t="s">
        <v>107</v>
      </c>
      <c r="F230" t="s">
        <v>542</v>
      </c>
      <c r="G230" t="str">
        <f>"00295328"</f>
        <v>00295328</v>
      </c>
      <c r="H230" t="s">
        <v>543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544</v>
      </c>
    </row>
    <row r="231" spans="1:30" x14ac:dyDescent="0.25">
      <c r="H231">
        <v>1234</v>
      </c>
    </row>
    <row r="232" spans="1:30" x14ac:dyDescent="0.25">
      <c r="A232">
        <v>113</v>
      </c>
      <c r="B232">
        <v>4357</v>
      </c>
      <c r="C232" t="s">
        <v>545</v>
      </c>
      <c r="D232" t="s">
        <v>546</v>
      </c>
      <c r="E232" t="s">
        <v>106</v>
      </c>
      <c r="F232" t="s">
        <v>547</v>
      </c>
      <c r="G232" t="str">
        <f>"201406007084"</f>
        <v>201406007084</v>
      </c>
      <c r="H232" t="s">
        <v>548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549</v>
      </c>
    </row>
    <row r="233" spans="1:30" x14ac:dyDescent="0.25">
      <c r="H233" t="s">
        <v>550</v>
      </c>
    </row>
    <row r="234" spans="1:30" x14ac:dyDescent="0.25">
      <c r="A234">
        <v>114</v>
      </c>
      <c r="B234">
        <v>3244</v>
      </c>
      <c r="C234" t="s">
        <v>551</v>
      </c>
      <c r="D234" t="s">
        <v>57</v>
      </c>
      <c r="E234" t="s">
        <v>156</v>
      </c>
      <c r="F234" t="s">
        <v>552</v>
      </c>
      <c r="G234" t="str">
        <f>"00324778"</f>
        <v>00324778</v>
      </c>
      <c r="H234" t="s">
        <v>259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553</v>
      </c>
    </row>
    <row r="235" spans="1:30" x14ac:dyDescent="0.25">
      <c r="H235">
        <v>1233</v>
      </c>
    </row>
    <row r="236" spans="1:30" x14ac:dyDescent="0.25">
      <c r="A236">
        <v>115</v>
      </c>
      <c r="B236">
        <v>3230</v>
      </c>
      <c r="C236" t="s">
        <v>554</v>
      </c>
      <c r="D236" t="s">
        <v>555</v>
      </c>
      <c r="E236" t="s">
        <v>307</v>
      </c>
      <c r="F236" t="s">
        <v>556</v>
      </c>
      <c r="G236" t="str">
        <f>"00361733"</f>
        <v>00361733</v>
      </c>
      <c r="H236" t="s">
        <v>557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558</v>
      </c>
    </row>
    <row r="237" spans="1:30" x14ac:dyDescent="0.25">
      <c r="H237" t="s">
        <v>116</v>
      </c>
    </row>
    <row r="238" spans="1:30" x14ac:dyDescent="0.25">
      <c r="A238">
        <v>116</v>
      </c>
      <c r="B238">
        <v>5056</v>
      </c>
      <c r="C238" t="s">
        <v>559</v>
      </c>
      <c r="D238" t="s">
        <v>106</v>
      </c>
      <c r="E238" t="s">
        <v>34</v>
      </c>
      <c r="F238" t="s">
        <v>560</v>
      </c>
      <c r="G238" t="str">
        <f>"00245738"</f>
        <v>00245738</v>
      </c>
      <c r="H238" t="s">
        <v>561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562</v>
      </c>
    </row>
    <row r="239" spans="1:30" x14ac:dyDescent="0.25">
      <c r="H239" t="s">
        <v>295</v>
      </c>
    </row>
    <row r="240" spans="1:30" x14ac:dyDescent="0.25">
      <c r="A240">
        <v>117</v>
      </c>
      <c r="B240">
        <v>4919</v>
      </c>
      <c r="C240" t="s">
        <v>563</v>
      </c>
      <c r="D240" t="s">
        <v>564</v>
      </c>
      <c r="E240" t="s">
        <v>107</v>
      </c>
      <c r="F240" t="s">
        <v>565</v>
      </c>
      <c r="G240" t="str">
        <f>"201412000749"</f>
        <v>201412000749</v>
      </c>
      <c r="H240" t="s">
        <v>566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567</v>
      </c>
    </row>
    <row r="241" spans="1:30" x14ac:dyDescent="0.25">
      <c r="H241" t="s">
        <v>122</v>
      </c>
    </row>
    <row r="242" spans="1:30" x14ac:dyDescent="0.25">
      <c r="A242">
        <v>118</v>
      </c>
      <c r="B242">
        <v>1552</v>
      </c>
      <c r="C242" t="s">
        <v>568</v>
      </c>
      <c r="D242" t="s">
        <v>569</v>
      </c>
      <c r="E242" t="s">
        <v>236</v>
      </c>
      <c r="F242" t="s">
        <v>570</v>
      </c>
      <c r="G242" t="str">
        <f>"00244720"</f>
        <v>00244720</v>
      </c>
      <c r="H242" t="s">
        <v>571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>
        <v>1</v>
      </c>
      <c r="AA242">
        <v>0</v>
      </c>
      <c r="AB242">
        <v>0</v>
      </c>
      <c r="AC242">
        <v>0</v>
      </c>
      <c r="AD242" t="s">
        <v>572</v>
      </c>
    </row>
    <row r="243" spans="1:30" x14ac:dyDescent="0.25">
      <c r="H243" t="s">
        <v>539</v>
      </c>
    </row>
    <row r="244" spans="1:30" x14ac:dyDescent="0.25">
      <c r="A244">
        <v>119</v>
      </c>
      <c r="B244">
        <v>3091</v>
      </c>
      <c r="C244" t="s">
        <v>573</v>
      </c>
      <c r="D244" t="s">
        <v>574</v>
      </c>
      <c r="E244" t="s">
        <v>83</v>
      </c>
      <c r="F244" t="s">
        <v>575</v>
      </c>
      <c r="G244" t="str">
        <f>"00364374"</f>
        <v>00364374</v>
      </c>
      <c r="H244" t="s">
        <v>576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577</v>
      </c>
    </row>
    <row r="245" spans="1:30" x14ac:dyDescent="0.25">
      <c r="H245" t="s">
        <v>578</v>
      </c>
    </row>
    <row r="246" spans="1:30" x14ac:dyDescent="0.25">
      <c r="A246">
        <v>120</v>
      </c>
      <c r="B246">
        <v>3991</v>
      </c>
      <c r="C246" t="s">
        <v>579</v>
      </c>
      <c r="D246" t="s">
        <v>236</v>
      </c>
      <c r="E246" t="s">
        <v>76</v>
      </c>
      <c r="F246" t="s">
        <v>580</v>
      </c>
      <c r="G246" t="str">
        <f>"00339362"</f>
        <v>00339362</v>
      </c>
      <c r="H246" t="s">
        <v>581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>
        <v>1</v>
      </c>
      <c r="AA246">
        <v>0</v>
      </c>
      <c r="AB246">
        <v>0</v>
      </c>
      <c r="AC246">
        <v>0</v>
      </c>
      <c r="AD246" t="s">
        <v>582</v>
      </c>
    </row>
    <row r="247" spans="1:30" x14ac:dyDescent="0.25">
      <c r="H247" t="s">
        <v>116</v>
      </c>
    </row>
    <row r="249" spans="1:30" x14ac:dyDescent="0.25">
      <c r="A249" t="s">
        <v>583</v>
      </c>
    </row>
    <row r="250" spans="1:30" x14ac:dyDescent="0.25">
      <c r="A250" t="s">
        <v>584</v>
      </c>
    </row>
    <row r="251" spans="1:30" x14ac:dyDescent="0.25">
      <c r="A251" t="s">
        <v>585</v>
      </c>
    </row>
    <row r="252" spans="1:30" x14ac:dyDescent="0.25">
      <c r="A252" t="s">
        <v>586</v>
      </c>
    </row>
    <row r="253" spans="1:30" x14ac:dyDescent="0.25">
      <c r="A253" t="s">
        <v>587</v>
      </c>
    </row>
    <row r="254" spans="1:30" x14ac:dyDescent="0.25">
      <c r="A254" t="s">
        <v>588</v>
      </c>
    </row>
    <row r="255" spans="1:30" x14ac:dyDescent="0.25">
      <c r="A255" t="s">
        <v>589</v>
      </c>
    </row>
    <row r="256" spans="1:30" x14ac:dyDescent="0.25">
      <c r="A256" t="s">
        <v>590</v>
      </c>
    </row>
    <row r="257" spans="1:1" x14ac:dyDescent="0.25">
      <c r="A257" t="s">
        <v>591</v>
      </c>
    </row>
    <row r="258" spans="1:1" x14ac:dyDescent="0.25">
      <c r="A258" t="s">
        <v>592</v>
      </c>
    </row>
    <row r="259" spans="1:1" x14ac:dyDescent="0.25">
      <c r="A259" t="s">
        <v>593</v>
      </c>
    </row>
    <row r="260" spans="1:1" x14ac:dyDescent="0.25">
      <c r="A260" t="s">
        <v>594</v>
      </c>
    </row>
    <row r="261" spans="1:1" x14ac:dyDescent="0.25">
      <c r="A261" t="s">
        <v>595</v>
      </c>
    </row>
    <row r="262" spans="1:1" x14ac:dyDescent="0.25">
      <c r="A262" t="s">
        <v>596</v>
      </c>
    </row>
    <row r="263" spans="1:1" x14ac:dyDescent="0.25">
      <c r="A263" t="s">
        <v>597</v>
      </c>
    </row>
    <row r="264" spans="1:1" x14ac:dyDescent="0.25">
      <c r="A264" t="s">
        <v>598</v>
      </c>
    </row>
    <row r="265" spans="1:1" x14ac:dyDescent="0.25">
      <c r="A265" t="s">
        <v>599</v>
      </c>
    </row>
    <row r="266" spans="1:1" x14ac:dyDescent="0.25">
      <c r="A266" t="s">
        <v>600</v>
      </c>
    </row>
    <row r="267" spans="1:1" x14ac:dyDescent="0.25">
      <c r="A267" t="s">
        <v>601</v>
      </c>
    </row>
    <row r="268" spans="1:1" x14ac:dyDescent="0.25">
      <c r="A268" t="s">
        <v>602</v>
      </c>
    </row>
    <row r="269" spans="1:1" x14ac:dyDescent="0.25">
      <c r="A269" t="s">
        <v>603</v>
      </c>
    </row>
    <row r="270" spans="1:1" x14ac:dyDescent="0.25">
      <c r="A270" t="s">
        <v>604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2018-03-28T09:32:22Z</dcterms:created>
  <dcterms:modified xsi:type="dcterms:W3CDTF">2018-03-28T09:32:23Z</dcterms:modified>
</cp:coreProperties>
</file>