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24" i="1" l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<sst xmlns="http://schemas.openxmlformats.org/spreadsheetml/2006/main" count="1321" uniqueCount="895">
  <si>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</si>
  <si>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</si>
  <si>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</si>
  <si>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</si>
  <si>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ΜΗΧΑΝΙΚΩΝ ΑΝΤΙΡΡΥΠΑΝΣΗΣ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</si>
  <si>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</si>
  <si>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</si>
  <si>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</si>
  <si>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</si>
  <si>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</si>
  <si>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</si>
  <si>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</si>
  <si>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</si>
  <si>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ΤΣΟΥΓΕΝΗ</t>
  </si>
  <si>
    <t>ΑΙΚΑΤΕΡΙΝΗ</t>
  </si>
  <si>
    <t>ΚΩΝΣΤΑΝΤΙΝΟΣ</t>
  </si>
  <si>
    <t>ΑΜ639312</t>
  </si>
  <si>
    <t>1267-1227-1270</t>
  </si>
  <si>
    <t>ΠΡΟΙΚΑΚΗ</t>
  </si>
  <si>
    <t>ΜΑΡΙΝΑ</t>
  </si>
  <si>
    <t>ΠΕΤΡΟΣ</t>
  </si>
  <si>
    <t>ΑΖ421662</t>
  </si>
  <si>
    <t>786,5</t>
  </si>
  <si>
    <t>1997,5</t>
  </si>
  <si>
    <t>1267-1270-1227</t>
  </si>
  <si>
    <t>ΒΑΣΙΛΕΙΑΔΟΥ</t>
  </si>
  <si>
    <t>ΑΓΑΠΗ</t>
  </si>
  <si>
    <t>ΙΩΑΝΝΗΣ</t>
  </si>
  <si>
    <t>ΑΕ345704</t>
  </si>
  <si>
    <t>903,1</t>
  </si>
  <si>
    <t>1951,1</t>
  </si>
  <si>
    <t>1242-1237-1244-1240-1241-1239-1238-1225-1236-1246-1227-1270</t>
  </si>
  <si>
    <t>ΚΑΛΗΣΠΕΡΗ</t>
  </si>
  <si>
    <t>ΔΕΣΠΟΙΝΑ</t>
  </si>
  <si>
    <t>ΑΚ487315</t>
  </si>
  <si>
    <t>ΚΑΤΣΙΔΗ</t>
  </si>
  <si>
    <t>ΕΛΙΣΣΑΒΕΤ</t>
  </si>
  <si>
    <t>ΧΑΡΙΛΑΟΣ</t>
  </si>
  <si>
    <t>ΑΚ980271</t>
  </si>
  <si>
    <t>804,1</t>
  </si>
  <si>
    <t>1865,1</t>
  </si>
  <si>
    <t>1227-1270</t>
  </si>
  <si>
    <t>ΠΑΓΚΑΛΟΥ</t>
  </si>
  <si>
    <t>ΦΩΤΕΙΝΗ</t>
  </si>
  <si>
    <t>ΑΖ991600</t>
  </si>
  <si>
    <t>745,8</t>
  </si>
  <si>
    <t>1825,8</t>
  </si>
  <si>
    <t>1241-1269-1237-1240-1244-1227-1225-1242-1238-1239-1236-1270-1246</t>
  </si>
  <si>
    <t>ΚΑΡΑΔΗΜΟΥ</t>
  </si>
  <si>
    <t>ΣΤΑΥΡΟΣ</t>
  </si>
  <si>
    <t>ΑΚ131332</t>
  </si>
  <si>
    <t>1227-1270-1267</t>
  </si>
  <si>
    <t>ΠΑΝΤΕΜΗ</t>
  </si>
  <si>
    <t>ΓΕΩΡΓΙΑ</t>
  </si>
  <si>
    <t>ΒΑΣΙΛΕΙΟΣ</t>
  </si>
  <si>
    <t>ΑΖ087177</t>
  </si>
  <si>
    <t>ΧΑΤΖΗΓΕΩΡΓΙΟΥ</t>
  </si>
  <si>
    <t>ΧΡΥΣΟΒΑΛΑΝΤΗΣ</t>
  </si>
  <si>
    <t>ΑΛΕΞΑΝΔΡΟΣ</t>
  </si>
  <si>
    <t>ΑΝ384175</t>
  </si>
  <si>
    <t>898,7</t>
  </si>
  <si>
    <t>1776,7</t>
  </si>
  <si>
    <t>1227-1267</t>
  </si>
  <si>
    <t>ΤΑΜΤΕΛΕΝ</t>
  </si>
  <si>
    <t>ΑΝΑΣΤΑΣΙΑ</t>
  </si>
  <si>
    <t>ΑΝΕΣΤΗΣ</t>
  </si>
  <si>
    <t>ΑΚ305280</t>
  </si>
  <si>
    <t>ΤΕΤΩΡΟΥ</t>
  </si>
  <si>
    <t>ΑΦΡΟΔΙΤΗ</t>
  </si>
  <si>
    <t>ΠΑΝΑΓΙΩΤΗΣ</t>
  </si>
  <si>
    <t>ΑΚ818380</t>
  </si>
  <si>
    <t>706,2</t>
  </si>
  <si>
    <t>1678,2</t>
  </si>
  <si>
    <t>1227-1270-1203-1267</t>
  </si>
  <si>
    <t>ΜΗΝΟΥ</t>
  </si>
  <si>
    <t>ΑΝΤΩΝΙΑ</t>
  </si>
  <si>
    <t>ΝΙΚΟΛΑΟΣ</t>
  </si>
  <si>
    <t>ΑΝ42955555</t>
  </si>
  <si>
    <t>774,4</t>
  </si>
  <si>
    <t>1662,4</t>
  </si>
  <si>
    <t>ΑΣΑΛΟΥΜΙΔΗΣ</t>
  </si>
  <si>
    <t>ΑΚ979779</t>
  </si>
  <si>
    <t>ΣΙΑΜΠΑΝΗ</t>
  </si>
  <si>
    <t>ΑΓΟΡΙΤΣΑ</t>
  </si>
  <si>
    <t>ΧΡΗΣΤΟΣ</t>
  </si>
  <si>
    <t>ΑΖ286540</t>
  </si>
  <si>
    <t>ΠΑΠΑΒΑΣΙΛΕΙΟΥ</t>
  </si>
  <si>
    <t>ΜΑΡΙΑ</t>
  </si>
  <si>
    <t>ΑΝΤΩΝΙΟΣ</t>
  </si>
  <si>
    <t>ΑΕ224811</t>
  </si>
  <si>
    <t>ΚΑΛΠΟΥΖΑΝΗ</t>
  </si>
  <si>
    <t>ΧΡΥΣΟΥΛΑ-ΙΩΑΝΝΑ</t>
  </si>
  <si>
    <t>ΑΗ897643</t>
  </si>
  <si>
    <t>1267-1227</t>
  </si>
  <si>
    <t>ΣΜΑΡΑΓΔΗΣ</t>
  </si>
  <si>
    <t>ΗΛΙΑΣ</t>
  </si>
  <si>
    <t>ΝΙΚΗΤΑΣ</t>
  </si>
  <si>
    <t>Φ096396</t>
  </si>
  <si>
    <t>719,4</t>
  </si>
  <si>
    <t>1614,4</t>
  </si>
  <si>
    <t>ΒΟΥΔΟΥΡΗ</t>
  </si>
  <si>
    <t xml:space="preserve"> ΣΩΤΗΡΙΑ</t>
  </si>
  <si>
    <t>ΕΥΑΓΓΕΛΟΣ</t>
  </si>
  <si>
    <t>ΑΙ993484</t>
  </si>
  <si>
    <t>754,6</t>
  </si>
  <si>
    <t>1612,6</t>
  </si>
  <si>
    <t>ΚΟΥΚΗΣ</t>
  </si>
  <si>
    <t>ΑΠΟΣΤΟΛΟΣ</t>
  </si>
  <si>
    <t>ΑΙ159315</t>
  </si>
  <si>
    <t>713,9</t>
  </si>
  <si>
    <t>1611,9</t>
  </si>
  <si>
    <t>ΧΑΡΙΣΤΕΙΔΗΣ</t>
  </si>
  <si>
    <t>ΔΗΜΗΤΡΙΟΣ</t>
  </si>
  <si>
    <t>ΑΝ200122</t>
  </si>
  <si>
    <t>722,7</t>
  </si>
  <si>
    <t>1602,7</t>
  </si>
  <si>
    <t>ΦΟΥΡΛΑΣ</t>
  </si>
  <si>
    <t>ΠΑΥΛΟΣ</t>
  </si>
  <si>
    <t>ΑΖ738939</t>
  </si>
  <si>
    <t>755,7</t>
  </si>
  <si>
    <t>1593,7</t>
  </si>
  <si>
    <t>1227-1267-1270</t>
  </si>
  <si>
    <t>ΜΠΟΤΣΟΓΛΟΥ</t>
  </si>
  <si>
    <t>ΑΚ262794</t>
  </si>
  <si>
    <t>1267-1227-1203</t>
  </si>
  <si>
    <t>ΧΑΤΖΗΔΗΜΗΤΡΙΟΥ</t>
  </si>
  <si>
    <t>ΑΖ168245</t>
  </si>
  <si>
    <t>ΣΑΙΝΗΣ</t>
  </si>
  <si>
    <t>ΘΕΟΔΩΡΟΣ</t>
  </si>
  <si>
    <t>ΑΘΑΝΑΣΙΟΣ</t>
  </si>
  <si>
    <t>ΑΚ031708</t>
  </si>
  <si>
    <t>ΠΑΤΣΙΑ</t>
  </si>
  <si>
    <t>ΕΛΙΣΑΒΕΤ</t>
  </si>
  <si>
    <t>ΓΕΩΡΓΙΟΣ</t>
  </si>
  <si>
    <t>ΑΕ760368</t>
  </si>
  <si>
    <t>768,9</t>
  </si>
  <si>
    <t>1576,9</t>
  </si>
  <si>
    <t>1270-1227-1267</t>
  </si>
  <si>
    <t>ΑΝΑΣΤΑΣΙΟΥ</t>
  </si>
  <si>
    <t>ΣΤΕΦΑΝΟΣ</t>
  </si>
  <si>
    <t>ΑΗ797220</t>
  </si>
  <si>
    <t>707,3</t>
  </si>
  <si>
    <t>1565,3</t>
  </si>
  <si>
    <t>ΧΑΤΖΑΚΟΥ</t>
  </si>
  <si>
    <t>ΣΟΦΙΑ</t>
  </si>
  <si>
    <t>ΕΥΣΤΡΑΤΙΟΣ</t>
  </si>
  <si>
    <t>ΑΖ651224</t>
  </si>
  <si>
    <t>894,3</t>
  </si>
  <si>
    <t>1558,3</t>
  </si>
  <si>
    <t>ΖΚΕΡΗ</t>
  </si>
  <si>
    <t>ΕΙΡΗΝΗ</t>
  </si>
  <si>
    <t>ΑΗ930140</t>
  </si>
  <si>
    <t>1270-1227</t>
  </si>
  <si>
    <t>ΚΑΤΣΟΥΡΑΣ</t>
  </si>
  <si>
    <t>ΠΕΛΟΠΙΔΑΣ</t>
  </si>
  <si>
    <t>ΑΗ541885</t>
  </si>
  <si>
    <t>ΚΟΥΡΜΕΝΤΖΑΣ</t>
  </si>
  <si>
    <t>ΑΗ745700</t>
  </si>
  <si>
    <t>658,9</t>
  </si>
  <si>
    <t>1536,9</t>
  </si>
  <si>
    <t>ΠΑΣΧΟΣ</t>
  </si>
  <si>
    <t>Χ236934</t>
  </si>
  <si>
    <t>717,2</t>
  </si>
  <si>
    <t>1507,2</t>
  </si>
  <si>
    <t>ΖΙΩΓΑ</t>
  </si>
  <si>
    <t>ΑΗ762686</t>
  </si>
  <si>
    <t>1208-1269-1240-1237-1241-1267-1244-1227-1238-1239-1242-1243-1246</t>
  </si>
  <si>
    <t>ΛΕΟΝΤΙΑΔΗ</t>
  </si>
  <si>
    <t>ΔΗΜΗΤΡΑ</t>
  </si>
  <si>
    <t>ΑΖ541579</t>
  </si>
  <si>
    <t>ΜΠΕΡΤΕ</t>
  </si>
  <si>
    <t>ΣΜΑΡΩ</t>
  </si>
  <si>
    <t>ΑΖ192712</t>
  </si>
  <si>
    <t>ΠΑΠΑΔΟΠΟΥΛΟΥ</t>
  </si>
  <si>
    <t>ΕΛΕΝΗ</t>
  </si>
  <si>
    <t>ΑΖ329726</t>
  </si>
  <si>
    <t>ΝΙΚΟΛΑΙΔΟΥ</t>
  </si>
  <si>
    <t>ΙΩΑΝΝΑ-ΣΟΥΛΤΑΝΑ</t>
  </si>
  <si>
    <t>ΑΜ251415</t>
  </si>
  <si>
    <t>ΠΕΤΡΙΔΗΣ</t>
  </si>
  <si>
    <t>ΑΕ681188</t>
  </si>
  <si>
    <t>771,1</t>
  </si>
  <si>
    <t>1458,1</t>
  </si>
  <si>
    <t>ΜΠΑΜΠΙΛΗ</t>
  </si>
  <si>
    <t>ΣΤΑΥΡΟΥΛΑ</t>
  </si>
  <si>
    <t>ΑΕ159132</t>
  </si>
  <si>
    <t>686,4</t>
  </si>
  <si>
    <t>1444,4</t>
  </si>
  <si>
    <t>ΜΑΜΑΡΑΣ</t>
  </si>
  <si>
    <t>ΑΙ720823</t>
  </si>
  <si>
    <t>ΕΥΑΓΓΕΛΙΔΗΣ</t>
  </si>
  <si>
    <t>ΑΙ791968</t>
  </si>
  <si>
    <t>822,8</t>
  </si>
  <si>
    <t>1423,8</t>
  </si>
  <si>
    <t>ΧΑΛΑΣΤΡΑ</t>
  </si>
  <si>
    <t>ΚΩΝΣΤΑΝΤΙΝΑ</t>
  </si>
  <si>
    <t>ΑΙ329485</t>
  </si>
  <si>
    <t>ΚΟΜΛΙΚΗ</t>
  </si>
  <si>
    <t>ΑΕ891328</t>
  </si>
  <si>
    <t>731,5</t>
  </si>
  <si>
    <t>1408,5</t>
  </si>
  <si>
    <t>1225-1267-1238-1239-1208-1237-1241-1240-1224-1236-1270-1244-1227-1242-1246</t>
  </si>
  <si>
    <t>ΠΑΠΑΔΟΠΟΥΛΟΣ</t>
  </si>
  <si>
    <t>ΣΩΚΡΑΤΗΣ</t>
  </si>
  <si>
    <t>ΑΗ591276</t>
  </si>
  <si>
    <t>ΠΛΑΤΣΙΔΑΚΗΣ</t>
  </si>
  <si>
    <t>ΑΖ975113</t>
  </si>
  <si>
    <t>ΒΙΒΙΚΙΔΗΣ</t>
  </si>
  <si>
    <t>ΑΧΙΛΛΕΥΣ</t>
  </si>
  <si>
    <t>ΑΖ369986</t>
  </si>
  <si>
    <t>735,9</t>
  </si>
  <si>
    <t>1393,9</t>
  </si>
  <si>
    <t>ΠΑΝΤΑΖΟΠΟΥΛΟΣ</t>
  </si>
  <si>
    <t>ΑΝΔΡΕΑΣ</t>
  </si>
  <si>
    <t>Σ806166</t>
  </si>
  <si>
    <t>ΣΑΚΛΗΣ</t>
  </si>
  <si>
    <t>ΧΑΡΑΛΑΜΠΟΣ</t>
  </si>
  <si>
    <t>ΑΗ390660</t>
  </si>
  <si>
    <t>798,6</t>
  </si>
  <si>
    <t>1386,6</t>
  </si>
  <si>
    <t>1225-1267-1238-1239-1227-1244-1246</t>
  </si>
  <si>
    <t>ΝΙΚΟΛΑΟΥ</t>
  </si>
  <si>
    <t>ΧΡΥΣΟΥΛΑ</t>
  </si>
  <si>
    <t>ΑΜ990093</t>
  </si>
  <si>
    <t>723,8</t>
  </si>
  <si>
    <t>1371,8</t>
  </si>
  <si>
    <t>ΧΑΤΖΗΑΝΑΓΝΩΣΤΟΥ</t>
  </si>
  <si>
    <t>ΔΑΜΙΑΝΟΣ</t>
  </si>
  <si>
    <t>ΑΙ718572</t>
  </si>
  <si>
    <t>733,7</t>
  </si>
  <si>
    <t>1351,7</t>
  </si>
  <si>
    <t>ΖΑΓΚΑΣ</t>
  </si>
  <si>
    <t>ΑΗ352523</t>
  </si>
  <si>
    <t>688,6</t>
  </si>
  <si>
    <t>1316,6</t>
  </si>
  <si>
    <t>ΑΓΡΙΟΓΙΑΝΝΗ</t>
  </si>
  <si>
    <t>ΑΕ734456</t>
  </si>
  <si>
    <t>ΤΣΙΑΚΙΡΗ</t>
  </si>
  <si>
    <t>ΟΛΓΑ</t>
  </si>
  <si>
    <t>710,6</t>
  </si>
  <si>
    <t>1311,6</t>
  </si>
  <si>
    <t>1257-1233-1241-1244-1237-1240-1227-1267-1225-1242-1236-1270-1239-1238</t>
  </si>
  <si>
    <t>ΛΙΑΡΑΚΟΣ</t>
  </si>
  <si>
    <t>ΑΙ464096</t>
  </si>
  <si>
    <t>729,3</t>
  </si>
  <si>
    <t>1311,3</t>
  </si>
  <si>
    <t>ΣΤΕΦΑΝΟΥ</t>
  </si>
  <si>
    <t>ΑΙ408176</t>
  </si>
  <si>
    <t>784,3</t>
  </si>
  <si>
    <t>1304,3</t>
  </si>
  <si>
    <t>ΒΕΡΓΟΠΟΥΛΟΣ</t>
  </si>
  <si>
    <t>ΣΩΤΗΡΙΟΣ</t>
  </si>
  <si>
    <t>Τ479818</t>
  </si>
  <si>
    <t>739,2</t>
  </si>
  <si>
    <t>1303,2</t>
  </si>
  <si>
    <t>ΛΕΦΑΚΗΣ</t>
  </si>
  <si>
    <t>ΑΛΚΙΒΙΑΔΗΣ</t>
  </si>
  <si>
    <t>ΑΝ467016</t>
  </si>
  <si>
    <t>1244-1227-1238-1239-1246-1225</t>
  </si>
  <si>
    <t>ΛΥΡΑΝΤΖΗΣ</t>
  </si>
  <si>
    <t>ΑΒ406281</t>
  </si>
  <si>
    <t>ΝΕΟΦΥΤΙΔΟΥ</t>
  </si>
  <si>
    <t>ΕΥΤΥΧΙΑ</t>
  </si>
  <si>
    <t>ΑΕ416987</t>
  </si>
  <si>
    <t>667,7</t>
  </si>
  <si>
    <t>1285,7</t>
  </si>
  <si>
    <t>ΚΑΠΛΑΝΗΣ</t>
  </si>
  <si>
    <t>ΦΩΤΙΟΣ</t>
  </si>
  <si>
    <t>Φ189407</t>
  </si>
  <si>
    <t>664,4</t>
  </si>
  <si>
    <t>1284,4</t>
  </si>
  <si>
    <t>1208-1224-1225-1236-1237-1238-1239-1240-1241-1242-1243-1244-1246-1269-1227-1270-1203-1267</t>
  </si>
  <si>
    <t>ΖΗΣΟΥ</t>
  </si>
  <si>
    <t>ΚΟΣΜΑΣ</t>
  </si>
  <si>
    <t>ΑΕ335566</t>
  </si>
  <si>
    <t>ΜΑΡΙΝΑΚΗ</t>
  </si>
  <si>
    <t>ΑΜ977852</t>
  </si>
  <si>
    <t>764,5</t>
  </si>
  <si>
    <t>1277,5</t>
  </si>
  <si>
    <t>ΓΚΙΟΥΛΕΡΗ</t>
  </si>
  <si>
    <t>ΕΜΜΑΝΟΥΗΛ</t>
  </si>
  <si>
    <t>ΑΙ349875</t>
  </si>
  <si>
    <t>1276,2</t>
  </si>
  <si>
    <t>ΚΟΡΩΝΙΟΥ</t>
  </si>
  <si>
    <t>ΔΕΣΠΟΙΝΑ- ΔΗΜΗΤΡΑ</t>
  </si>
  <si>
    <t>ΑΡΓΥΡΙΟΣ</t>
  </si>
  <si>
    <t>Χ019670</t>
  </si>
  <si>
    <t>684,2</t>
  </si>
  <si>
    <t>1270,2</t>
  </si>
  <si>
    <t>ΜΑΚΡΟΠΟΥΛΟΥ</t>
  </si>
  <si>
    <t>ΕΛΕΝΗ ΜΑΡΙΑ</t>
  </si>
  <si>
    <t>ΜΑΡΙΝΟΣ</t>
  </si>
  <si>
    <t>Χ921609</t>
  </si>
  <si>
    <t>795,3</t>
  </si>
  <si>
    <t>1251,3</t>
  </si>
  <si>
    <t>ΑΝΑΓΝΩΣΤΟΠΟΥΛΟΥ</t>
  </si>
  <si>
    <t>ΑΝΔΡΟΜΑΧΗ</t>
  </si>
  <si>
    <t>ΑΖ300407</t>
  </si>
  <si>
    <t>ΠΑΠΑΛΕΛΟΥΔΗΣ</t>
  </si>
  <si>
    <t>Χ422371</t>
  </si>
  <si>
    <t>828,3</t>
  </si>
  <si>
    <t>1234,3</t>
  </si>
  <si>
    <t>ΓΙΑΝΝΟΥΛΑ</t>
  </si>
  <si>
    <t>ΑΓΓΕΛΙΚΗ</t>
  </si>
  <si>
    <t>ΑΜ735804</t>
  </si>
  <si>
    <t>ΔΙΑΜΑΝΤΗ</t>
  </si>
  <si>
    <t>ΠΕΡΣΕΦΟΝΗ</t>
  </si>
  <si>
    <t>Ξ517875</t>
  </si>
  <si>
    <t>896,5</t>
  </si>
  <si>
    <t>1220,5</t>
  </si>
  <si>
    <t>ΣΠΕΡΚΟΣ</t>
  </si>
  <si>
    <t>ΕΛΕΥΘΕΡΙΟΣ</t>
  </si>
  <si>
    <t>ΑΗ298775</t>
  </si>
  <si>
    <t>695,2</t>
  </si>
  <si>
    <t>1215,2</t>
  </si>
  <si>
    <t>ΚΑΒΟΥΣΑΝΑΚΗΣ</t>
  </si>
  <si>
    <t>ΑΙ923949</t>
  </si>
  <si>
    <t>734,8</t>
  </si>
  <si>
    <t>1210,8</t>
  </si>
  <si>
    <t>ΛΑΖΟΥ</t>
  </si>
  <si>
    <t>ΠΑΡΑΣΚΕΥΗ</t>
  </si>
  <si>
    <t>ΑΒ882311</t>
  </si>
  <si>
    <t>ΔΟΥΒΑΣ</t>
  </si>
  <si>
    <t>ΠΑΝΤΕΛΗΣ</t>
  </si>
  <si>
    <t>ΑΚ957833</t>
  </si>
  <si>
    <t>709,5</t>
  </si>
  <si>
    <t>1203,5</t>
  </si>
  <si>
    <t>ΜΠΑΡΜΠΟΥΝΗ</t>
  </si>
  <si>
    <t>ΗΛΙΑΝΑ</t>
  </si>
  <si>
    <t>Χ614603</t>
  </si>
  <si>
    <t>728,2</t>
  </si>
  <si>
    <t>1199,2</t>
  </si>
  <si>
    <t>ΠΑΠΑΔΗΜΗΤΡΙΟΥ</t>
  </si>
  <si>
    <t>ΣΤΥΛΙΑΝΗ</t>
  </si>
  <si>
    <t>ΘΕΟΦΑΝΗΣ</t>
  </si>
  <si>
    <t>ΑΗ415122</t>
  </si>
  <si>
    <t>690,8</t>
  </si>
  <si>
    <t>1186,8</t>
  </si>
  <si>
    <t>1208-1224-1225-1227-1236-1237-1238-1239-1240-1241-1242-1243-1244-1246-1269-1270</t>
  </si>
  <si>
    <t>ΕΓΓΛΕΖΟΥ</t>
  </si>
  <si>
    <t>ΒΑΣΙΛΙΚΗ</t>
  </si>
  <si>
    <t>ΑΖ431562</t>
  </si>
  <si>
    <t>893,2</t>
  </si>
  <si>
    <t>1183,2</t>
  </si>
  <si>
    <t>ΚΑΡΑΤΣΙΒΟΥ</t>
  </si>
  <si>
    <t>ΑΙ843777</t>
  </si>
  <si>
    <t>ΦΙΛΙΠΠΟΥ</t>
  </si>
  <si>
    <t>ΕΥΑΝΘΙΑ</t>
  </si>
  <si>
    <t>Χ377174</t>
  </si>
  <si>
    <t>702,9</t>
  </si>
  <si>
    <t>1177,9</t>
  </si>
  <si>
    <t>ΞΥΛΟΥΡΗ</t>
  </si>
  <si>
    <t>ΑΝΝΑ</t>
  </si>
  <si>
    <t>ΖΑΧΑΡΙΑΣ</t>
  </si>
  <si>
    <t>Φ254703</t>
  </si>
  <si>
    <t>1176,5</t>
  </si>
  <si>
    <t>ΤΖΑΝΗ</t>
  </si>
  <si>
    <t>ΜΑΓΔΑΛΙΝΗ</t>
  </si>
  <si>
    <t>ΘΩΜΑΣ</t>
  </si>
  <si>
    <t>ΑΙ179696</t>
  </si>
  <si>
    <t>701,8</t>
  </si>
  <si>
    <t>1170,8</t>
  </si>
  <si>
    <t>1227-1229-1230-1231-1232-1258-1259-1260-1261-1262-1263-1264-1265-1266-1270-1272-1273-1274</t>
  </si>
  <si>
    <t>ΚΑΝΤΗΛΙΕΡΑΚΗ</t>
  </si>
  <si>
    <t>Σ993671</t>
  </si>
  <si>
    <t>906,4</t>
  </si>
  <si>
    <t>1156,4</t>
  </si>
  <si>
    <t>1255-1227-1205-1204</t>
  </si>
  <si>
    <t>ΧΑΤΖΗΙΩΑΝΝΙΔΗΣ</t>
  </si>
  <si>
    <t>ΑΙ885870</t>
  </si>
  <si>
    <t>753,5</t>
  </si>
  <si>
    <t>1140,5</t>
  </si>
  <si>
    <t>ΤΣΙΑΜΑΝΤΑΣ</t>
  </si>
  <si>
    <t>ΛΕΩΝΙΔΑΣ</t>
  </si>
  <si>
    <t>ΑΚ406662</t>
  </si>
  <si>
    <t>694,1</t>
  </si>
  <si>
    <t>1139,1</t>
  </si>
  <si>
    <t>ΜΠΑΗ</t>
  </si>
  <si>
    <t>Φ263939</t>
  </si>
  <si>
    <t>778,8</t>
  </si>
  <si>
    <t>1134,8</t>
  </si>
  <si>
    <t>1227-1270-1237-1240-1241-1244-1267</t>
  </si>
  <si>
    <t>ΡΟΔΙΤΗ</t>
  </si>
  <si>
    <t>ΛΗΤΩ ΑΣΠΑΣΙΑ</t>
  </si>
  <si>
    <t>ΣΤΥΛΙΑΝΟΣ</t>
  </si>
  <si>
    <t>ΑΝ242836</t>
  </si>
  <si>
    <t>665,5</t>
  </si>
  <si>
    <t>1129,5</t>
  </si>
  <si>
    <t>ΝΤΟΥΖΓΟΣ ΜΟΥΡΤΖΟΣ</t>
  </si>
  <si>
    <t>Χ982819</t>
  </si>
  <si>
    <t>721,6</t>
  </si>
  <si>
    <t>1121,6</t>
  </si>
  <si>
    <t>ΠΑΝΑΓΙΩΤΑ</t>
  </si>
  <si>
    <t>ΑΗ289968</t>
  </si>
  <si>
    <t>ΕΛΕΥΘΕΡΙΟΥ</t>
  </si>
  <si>
    <t>ΜΙΧΑΗΛ</t>
  </si>
  <si>
    <t>ΑΕ458474</t>
  </si>
  <si>
    <t>1227-1266-1231-1267</t>
  </si>
  <si>
    <t>ΟΙΚΟΝΟΜΟΥ</t>
  </si>
  <si>
    <t>ΣΠΥΡΙΔΩΝ</t>
  </si>
  <si>
    <t>ΑΑ309264</t>
  </si>
  <si>
    <t>697,4</t>
  </si>
  <si>
    <t>1114,4</t>
  </si>
  <si>
    <t>ΣΟΥΓΙΟΥΛΤΖΗΣ</t>
  </si>
  <si>
    <t>ΑΝ700417</t>
  </si>
  <si>
    <t>746,9</t>
  </si>
  <si>
    <t>1112,9</t>
  </si>
  <si>
    <t>ΔΑΝΑ</t>
  </si>
  <si>
    <t>ΕΛΕΝΑ</t>
  </si>
  <si>
    <t>ΒΑΣΙΛ</t>
  </si>
  <si>
    <t>ΑΜ999193</t>
  </si>
  <si>
    <t>738,1</t>
  </si>
  <si>
    <t>1108,1</t>
  </si>
  <si>
    <t>ΔΟΛΑΨΑΚΗΣ</t>
  </si>
  <si>
    <t>ΑΙ943810</t>
  </si>
  <si>
    <t>732,6</t>
  </si>
  <si>
    <t>1106,6</t>
  </si>
  <si>
    <t>ΟΙΚΟΝΟΜΙΔΗΣ</t>
  </si>
  <si>
    <t>ΚΥΡΙΑΚΟΣ</t>
  </si>
  <si>
    <t>ΑΙ193706</t>
  </si>
  <si>
    <t>674,3</t>
  </si>
  <si>
    <t>1106,3</t>
  </si>
  <si>
    <t>ΦΟΝΔΟΥΛΑΚΟΣ</t>
  </si>
  <si>
    <t>ΜΑΡΚΟΣ</t>
  </si>
  <si>
    <t>ΑΖ470711</t>
  </si>
  <si>
    <t>1098,2</t>
  </si>
  <si>
    <t>1270-1227-1201</t>
  </si>
  <si>
    <t>ΠΑΛΟΓΟΥ</t>
  </si>
  <si>
    <t>ΑΗ989257</t>
  </si>
  <si>
    <t>1097,9</t>
  </si>
  <si>
    <t>ΚΑΡΑΤΖΕΝΗ</t>
  </si>
  <si>
    <t>ΑΙ252793</t>
  </si>
  <si>
    <t>1093,1</t>
  </si>
  <si>
    <t>ΓΚΑΡΙΛΗ</t>
  </si>
  <si>
    <t>ΙΦΙΓΕΝΕΙΑ</t>
  </si>
  <si>
    <t>ΑΜ299427</t>
  </si>
  <si>
    <t>751,3</t>
  </si>
  <si>
    <t>1092,3</t>
  </si>
  <si>
    <t>ΣΟΦΟΥ</t>
  </si>
  <si>
    <t>ΑΚ430308</t>
  </si>
  <si>
    <t>1090,6</t>
  </si>
  <si>
    <t>ΑΛΩΝΙΣΤΙΩΤΗΣ</t>
  </si>
  <si>
    <t>ΑΜ331983</t>
  </si>
  <si>
    <t>1077,6</t>
  </si>
  <si>
    <t>1224-1270-1227-1269-1202</t>
  </si>
  <si>
    <t>ΤΣΑΟΥΣΙΔΗΣ</t>
  </si>
  <si>
    <t>ΕΡΩΤΟΚΡΙΤΟΣ</t>
  </si>
  <si>
    <t>ΑΒ253183</t>
  </si>
  <si>
    <t>1069,5</t>
  </si>
  <si>
    <t>ΣΤΕΦΑΝΙΔΟΥ</t>
  </si>
  <si>
    <t>ΜΑΡΙΑΝΝΑ</t>
  </si>
  <si>
    <t>ΑΝ349385</t>
  </si>
  <si>
    <t>1065,8</t>
  </si>
  <si>
    <t>ΤΕΛΙΟΓΛΑΝΙΔΟΥ</t>
  </si>
  <si>
    <t>Χ393026</t>
  </si>
  <si>
    <t>1064,3</t>
  </si>
  <si>
    <t>ΓΑΛΑΝΗΣ</t>
  </si>
  <si>
    <t>ΑΜ828114</t>
  </si>
  <si>
    <t>641,3</t>
  </si>
  <si>
    <t>1047,3</t>
  </si>
  <si>
    <t>ΚΟΥΜΟΥΔΕΛΗ</t>
  </si>
  <si>
    <t>ΘΕΟΔΩΡΑ</t>
  </si>
  <si>
    <t>ΑΚ480712</t>
  </si>
  <si>
    <t>1046,3</t>
  </si>
  <si>
    <t>ΤΡΙΑΝΤΑΦΥΛΛΟΥ</t>
  </si>
  <si>
    <t>ΑΙ800778</t>
  </si>
  <si>
    <t>ΗΛΙΑΔΗΣ</t>
  </si>
  <si>
    <t>ΑΓΓΕΛΟΣ</t>
  </si>
  <si>
    <t>Ρ871551</t>
  </si>
  <si>
    <t>1246-1227-1270-1209-1211-1213-1212-1214-1245-1225-1207-1268-1269-1210-1215</t>
  </si>
  <si>
    <t>ΜΟΣΙΟΣ</t>
  </si>
  <si>
    <t>Χ423278</t>
  </si>
  <si>
    <t>1034,1</t>
  </si>
  <si>
    <t>ΠΑΠΑΙΩΑΝΝΟΥ</t>
  </si>
  <si>
    <t xml:space="preserve">ΠΑΥΛΟΣ </t>
  </si>
  <si>
    <t>ΑΜ912240</t>
  </si>
  <si>
    <t>848,1</t>
  </si>
  <si>
    <t>1028,1</t>
  </si>
  <si>
    <t>1273-1274-1272-1257-1270-1227</t>
  </si>
  <si>
    <t>ΚΑΙΜΑΚΑ</t>
  </si>
  <si>
    <t>ΕΥΘΥΜΙΑ</t>
  </si>
  <si>
    <t>ΑΒ752329</t>
  </si>
  <si>
    <t>705,1</t>
  </si>
  <si>
    <t>1015,1</t>
  </si>
  <si>
    <t>1203-1267-1227-1270-1271</t>
  </si>
  <si>
    <t>ΓΕΩΡΓΙΑΔΗΣ</t>
  </si>
  <si>
    <t>ΜΗΝΑΣ</t>
  </si>
  <si>
    <t>ΑΒ959121</t>
  </si>
  <si>
    <t>ΜΑΝΤΕΛΑ</t>
  </si>
  <si>
    <t>ΑΡΓΥΡΗ</t>
  </si>
  <si>
    <t>Φ493397</t>
  </si>
  <si>
    <t>740,3</t>
  </si>
  <si>
    <t>1005,3</t>
  </si>
  <si>
    <t>ΣΑΡΡΗ</t>
  </si>
  <si>
    <t>Σ421435</t>
  </si>
  <si>
    <t>ΤΥΡΕΚΙΔΟΥ</t>
  </si>
  <si>
    <t>ΠΑΡΑΣΚΕΥΑΣ</t>
  </si>
  <si>
    <t>Χ387106</t>
  </si>
  <si>
    <t>ΔΑΛΛΑΣ</t>
  </si>
  <si>
    <t>ΖΗΝΩΝ</t>
  </si>
  <si>
    <t>ΑΗ793784</t>
  </si>
  <si>
    <t>998,4</t>
  </si>
  <si>
    <t>ΚΟΛΛΙΟΠΟΥΛΟΥ</t>
  </si>
  <si>
    <t>ΑΗ037585</t>
  </si>
  <si>
    <t>742,5</t>
  </si>
  <si>
    <t>990,5</t>
  </si>
  <si>
    <t>ΒΟΓΙΑΤΖΑΚΗ</t>
  </si>
  <si>
    <t>ΙΩΑΝΝΑ</t>
  </si>
  <si>
    <t>Ξ918604</t>
  </si>
  <si>
    <t>988,4</t>
  </si>
  <si>
    <t>ΜΑΝΙΟΣ</t>
  </si>
  <si>
    <t>ΑΝ406050</t>
  </si>
  <si>
    <t>687,5</t>
  </si>
  <si>
    <t>987,5</t>
  </si>
  <si>
    <t>1225-1237-1208-1269-1240-1224-1238-1239-1242-1241-1227-1244-1243-1246-1270-1236</t>
  </si>
  <si>
    <t>Τζάλλα</t>
  </si>
  <si>
    <t>Θωμαή</t>
  </si>
  <si>
    <t>Πασχάλης</t>
  </si>
  <si>
    <t>ΑΙ326355</t>
  </si>
  <si>
    <t>741,4</t>
  </si>
  <si>
    <t>981,4</t>
  </si>
  <si>
    <t>ΚΛΩΝΙΖΑΚΗΣ</t>
  </si>
  <si>
    <t>ΗΡΑΚΛΗΣ</t>
  </si>
  <si>
    <t>ΑΙ967432</t>
  </si>
  <si>
    <t>678,7</t>
  </si>
  <si>
    <t>979,7</t>
  </si>
  <si>
    <t>ΔΑΣΚΑΛΟΠΟΥΛΟΣ</t>
  </si>
  <si>
    <t>ΣΤΕΡΓΙΟΣ</t>
  </si>
  <si>
    <t>ΠΛΟΥΤΑΡΧΟΣ</t>
  </si>
  <si>
    <t>ΑΝ204494</t>
  </si>
  <si>
    <t>652,3</t>
  </si>
  <si>
    <t>976,3</t>
  </si>
  <si>
    <t>ΣΠΥΡΟΥΛΙΑ</t>
  </si>
  <si>
    <t>ΠΟΛΥΚΑΡΠΟΣ</t>
  </si>
  <si>
    <t>Τ264144</t>
  </si>
  <si>
    <t>662,2</t>
  </si>
  <si>
    <t>967,2</t>
  </si>
  <si>
    <t>ΖΑΧΑΡΙΟΥΔΑΚΗ</t>
  </si>
  <si>
    <t>ΔΕΣΠΟΙΝΑ ΕΛΕΝΗ</t>
  </si>
  <si>
    <t>ΑΜ956462</t>
  </si>
  <si>
    <t>960,8</t>
  </si>
  <si>
    <t>ΜΑΝΩΛΑΚΗ</t>
  </si>
  <si>
    <t>ΑΙ469010</t>
  </si>
  <si>
    <t>ΣΠΥΡΛΙΔΑΚΗ</t>
  </si>
  <si>
    <t>ΜΑΡΙΑ ΠΕΛΑΓΙΑ</t>
  </si>
  <si>
    <t>ΑΕ971986</t>
  </si>
  <si>
    <t>951,4</t>
  </si>
  <si>
    <t>σαρρή</t>
  </si>
  <si>
    <t>μαρία-μαγδαληνή</t>
  </si>
  <si>
    <t>ΑΚ593075</t>
  </si>
  <si>
    <t>ΠΟΛΥΧΡΟΝΗΣ</t>
  </si>
  <si>
    <t>Χ817446</t>
  </si>
  <si>
    <t>935,9</t>
  </si>
  <si>
    <t>1227-1270-1267-1203</t>
  </si>
  <si>
    <t>ΠΟΥΛΟΠΟΥΛΟΣ</t>
  </si>
  <si>
    <t>ΑΒ315122</t>
  </si>
  <si>
    <t>933,1</t>
  </si>
  <si>
    <t>ΚΑΡΑΓΙΑΝΝΗΣ</t>
  </si>
  <si>
    <t>Φ252109</t>
  </si>
  <si>
    <t>654,5</t>
  </si>
  <si>
    <t>929,5</t>
  </si>
  <si>
    <t>1244-1237-1241-1240-1224-1208-1227-1267</t>
  </si>
  <si>
    <t>ΓΕΩΡΓΑΚΟΠΟΥΛΟΥ</t>
  </si>
  <si>
    <t>ΑΕ240590</t>
  </si>
  <si>
    <t>854,7</t>
  </si>
  <si>
    <t>924,7</t>
  </si>
  <si>
    <t>ΖΩΤΟΥ</t>
  </si>
  <si>
    <t xml:space="preserve">ΑΝΑΣΤΑΣΙΑ </t>
  </si>
  <si>
    <t xml:space="preserve">ΣΩΤΗΡΙΟΣ </t>
  </si>
  <si>
    <t>ΑΝ490905</t>
  </si>
  <si>
    <t>923,4</t>
  </si>
  <si>
    <t>ΜΠΑΡΤΣΑΣ</t>
  </si>
  <si>
    <t>Χ542715</t>
  </si>
  <si>
    <t>ΜΑΡΓΑΡΙΤΗ</t>
  </si>
  <si>
    <t>ΕΛΠΙΔΑ</t>
  </si>
  <si>
    <t>ΑΖ975788</t>
  </si>
  <si>
    <t>ΛΑΓΟΥΔΑΚΗΣ</t>
  </si>
  <si>
    <t>ΑΜ215301</t>
  </si>
  <si>
    <t>620,4</t>
  </si>
  <si>
    <t>919,4</t>
  </si>
  <si>
    <t>1237-1227-1241-1244-1238-1239-1240-1242-1246</t>
  </si>
  <si>
    <t>ΚΛΕΙΣΣΑΣ</t>
  </si>
  <si>
    <t>Φ349509</t>
  </si>
  <si>
    <t>680,9</t>
  </si>
  <si>
    <t>910,9</t>
  </si>
  <si>
    <t>ΓΩΝΙΩΤΑΚΗ</t>
  </si>
  <si>
    <t>ΜΑΡΙΑ ΣΑΡΛΟΤΕ</t>
  </si>
  <si>
    <t>ΑΗ474474</t>
  </si>
  <si>
    <t>833,8</t>
  </si>
  <si>
    <t>903,8</t>
  </si>
  <si>
    <t>ΑΡΑΡΑΣ</t>
  </si>
  <si>
    <t>ΑΚ988587</t>
  </si>
  <si>
    <t>809,6</t>
  </si>
  <si>
    <t>888,6</t>
  </si>
  <si>
    <t>ΤΣΟΥΚΑΛΑΣ</t>
  </si>
  <si>
    <t>ΑΒ776638</t>
  </si>
  <si>
    <t>647,9</t>
  </si>
  <si>
    <t>887,9</t>
  </si>
  <si>
    <t>1232-1260-1262-1264-1265-1263-1259-1266-1258-1230-1231-1229-1267-1272-1273-1274-1257-1227</t>
  </si>
  <si>
    <t>ΓΕΩΡΓΙΑΔΟΥ</t>
  </si>
  <si>
    <t>ΑΘΗΝΑ</t>
  </si>
  <si>
    <t>ΑΖ392980</t>
  </si>
  <si>
    <t>657,8</t>
  </si>
  <si>
    <t>887,8</t>
  </si>
  <si>
    <t>ΛΥΣΙΤΣΑ</t>
  </si>
  <si>
    <t>ΧΡΙΣΤΙΝΑ</t>
  </si>
  <si>
    <t>ΑΣΤΕΡΙΟΣ</t>
  </si>
  <si>
    <t>ΑΝ205020</t>
  </si>
  <si>
    <t>874,5</t>
  </si>
  <si>
    <t>ΚΑΚΑΝΗΣ</t>
  </si>
  <si>
    <t>ΙΟΡΔΑΝΗΣ</t>
  </si>
  <si>
    <t>Χ340853</t>
  </si>
  <si>
    <t>1225-1227-1238-1239-1244-1246-1267</t>
  </si>
  <si>
    <t>ΚΙΤΣΙΟΣ</t>
  </si>
  <si>
    <t>Τ071502</t>
  </si>
  <si>
    <t>832,7</t>
  </si>
  <si>
    <t>862,7</t>
  </si>
  <si>
    <t>1227-1267-1229-1232-1231-1263-1264-1262-1265-1259-1266</t>
  </si>
  <si>
    <t xml:space="preserve">ΓΕΩΡΓΑΚΗ </t>
  </si>
  <si>
    <t xml:space="preserve">ΜΑΡΙΑ </t>
  </si>
  <si>
    <t xml:space="preserve">ΑΡΙΣΤΕΙΔΗΣ </t>
  </si>
  <si>
    <t>ΑΖ429721</t>
  </si>
  <si>
    <t>790,9</t>
  </si>
  <si>
    <t>860,9</t>
  </si>
  <si>
    <t>ΠΑΠΑΜΙΧΑΗΛ</t>
  </si>
  <si>
    <t>ΕΥΑΓΓΕΛΟΣ-ΠΑΝΑΓΙΩΤΗΣ</t>
  </si>
  <si>
    <t>ΑΒ842077</t>
  </si>
  <si>
    <t>856,7</t>
  </si>
  <si>
    <t>1227-1244-1240-1237-1241-1238-1239-1242-1270-1236</t>
  </si>
  <si>
    <t>ΚΑΡΑΤΣΩΡΗΣ</t>
  </si>
  <si>
    <t>ΦΟΙΒΟΣ</t>
  </si>
  <si>
    <t>ΑΚ 460662</t>
  </si>
  <si>
    <t>852,7</t>
  </si>
  <si>
    <t>ΣΤΑΥΡΟΥΛΑΚΗ</t>
  </si>
  <si>
    <t>ΑΕ475242</t>
  </si>
  <si>
    <t>ΣΑΜΙΩΤΗΣ</t>
  </si>
  <si>
    <t>Φ054624</t>
  </si>
  <si>
    <t>1227-1212-1245</t>
  </si>
  <si>
    <t>ΜΩΥΣΙΑΔΟΥ</t>
  </si>
  <si>
    <t>ΑΕ360515</t>
  </si>
  <si>
    <t>848,8</t>
  </si>
  <si>
    <t>ΠΟΥΓΓΙΑ</t>
  </si>
  <si>
    <t>ΘΩΜΑΗ</t>
  </si>
  <si>
    <t>ΑΗ803321</t>
  </si>
  <si>
    <t>818,4</t>
  </si>
  <si>
    <t>848,4</t>
  </si>
  <si>
    <t>ΑΙΒΑΖΟΓΛΟΥ</t>
  </si>
  <si>
    <t>ΑΚ248391</t>
  </si>
  <si>
    <t>844,3</t>
  </si>
  <si>
    <t>ΒΑΡΑΚΛΗΣ</t>
  </si>
  <si>
    <t>668,8</t>
  </si>
  <si>
    <t>838,8</t>
  </si>
  <si>
    <t>Χατζηπαναγιωτη</t>
  </si>
  <si>
    <t>Φωτεινη</t>
  </si>
  <si>
    <t>Δημητριος</t>
  </si>
  <si>
    <t>Φ231513</t>
  </si>
  <si>
    <t>ΓΙΑΝΝΑΚΟΥ</t>
  </si>
  <si>
    <t>Ιωαννα</t>
  </si>
  <si>
    <t>Χ313453</t>
  </si>
  <si>
    <t>698,5</t>
  </si>
  <si>
    <t>834,5</t>
  </si>
  <si>
    <t>ΙΟΡΔΑΝΟΥ</t>
  </si>
  <si>
    <t>ΑΖ688924</t>
  </si>
  <si>
    <t>783,2</t>
  </si>
  <si>
    <t>833,2</t>
  </si>
  <si>
    <t>ΔΗΜΟΠΟΥΛΟΥ</t>
  </si>
  <si>
    <t>ΑΙ475866</t>
  </si>
  <si>
    <t>ΠΑΠΑΣΤΑΘΗ</t>
  </si>
  <si>
    <t>ΚΥΡΙΑΚΗ</t>
  </si>
  <si>
    <t>ΠΑΝΤΕΛΕΗΜΩΝ</t>
  </si>
  <si>
    <t>Χ328990</t>
  </si>
  <si>
    <t>724,9</t>
  </si>
  <si>
    <t>830,9</t>
  </si>
  <si>
    <t>1227-1270-1202-1201-1267</t>
  </si>
  <si>
    <t>ΣΚΕΠΑΣΤΟΥ</t>
  </si>
  <si>
    <t>ΧΡΥΣΑΥΓΗ</t>
  </si>
  <si>
    <t>ΑΜ707660</t>
  </si>
  <si>
    <t>820,7</t>
  </si>
  <si>
    <t>ΤΕΛΛΙΟΥ</t>
  </si>
  <si>
    <t>Φ275883</t>
  </si>
  <si>
    <t>750,2</t>
  </si>
  <si>
    <t>820,2</t>
  </si>
  <si>
    <t>ΓΑΛΗΝΗ</t>
  </si>
  <si>
    <t>ΓΡΗΓΟΡΙΟΣ</t>
  </si>
  <si>
    <t>ΑΒ433539</t>
  </si>
  <si>
    <t>ΚΑΣΤΑΝΑ</t>
  </si>
  <si>
    <t>ΑΗ831007</t>
  </si>
  <si>
    <t>785,4</t>
  </si>
  <si>
    <t>815,4</t>
  </si>
  <si>
    <t>ΔΟΥΚΑ</t>
  </si>
  <si>
    <t>ΛΑΖΑΡΟΣ</t>
  </si>
  <si>
    <t>ΑΖ303272</t>
  </si>
  <si>
    <t>806,6</t>
  </si>
  <si>
    <t>ΠΙΣΜΙΧΟΣ</t>
  </si>
  <si>
    <t>ΑΗ300316</t>
  </si>
  <si>
    <t>677,6</t>
  </si>
  <si>
    <t>803,6</t>
  </si>
  <si>
    <t>ΑΝΔΡΕΑΔΟΥ</t>
  </si>
  <si>
    <t>ΑΜ403524</t>
  </si>
  <si>
    <t>772,2</t>
  </si>
  <si>
    <t>802,2</t>
  </si>
  <si>
    <t>ΓΚΕΚΟΠΟΥΛΟΣ</t>
  </si>
  <si>
    <t>ΒΗΣΣΑΡΙΩΝ</t>
  </si>
  <si>
    <t>ΑΙ358054</t>
  </si>
  <si>
    <t>798,9</t>
  </si>
  <si>
    <t>ΝΑΚΟΛΛΗ</t>
  </si>
  <si>
    <t>ΑΝ826109</t>
  </si>
  <si>
    <t>ΜΑΛΚΟΤΣ</t>
  </si>
  <si>
    <t>ΧΑΣΑΝ</t>
  </si>
  <si>
    <t>ΣΑΜΠΑΝ</t>
  </si>
  <si>
    <t>ΑΕ414510</t>
  </si>
  <si>
    <t>798,5</t>
  </si>
  <si>
    <t>1225-1269-1227-1237-1243-1244-1245-1242-1241-1240</t>
  </si>
  <si>
    <t>ΚΟΥΚΟΥΡΑΚΗ</t>
  </si>
  <si>
    <t>Σ992473</t>
  </si>
  <si>
    <t>727,1</t>
  </si>
  <si>
    <t>797,1</t>
  </si>
  <si>
    <t>ΜΠΕΝΑΚΗ</t>
  </si>
  <si>
    <t>ΣΤΑΜΑΤΙΑ</t>
  </si>
  <si>
    <t>Σ994023</t>
  </si>
  <si>
    <t>763,4</t>
  </si>
  <si>
    <t>793,4</t>
  </si>
  <si>
    <t>ΤΣΙΓΑΡΑΣ ΚΗΠΟΥΡΟΣ</t>
  </si>
  <si>
    <t>ΔΙΑΜΑΝΤΗΣ</t>
  </si>
  <si>
    <t>ΑΜ908475</t>
  </si>
  <si>
    <t>718,3</t>
  </si>
  <si>
    <t>790,3</t>
  </si>
  <si>
    <t>ΣΤΕΦΑΝΑΚΗΣ</t>
  </si>
  <si>
    <t>Χ566202</t>
  </si>
  <si>
    <t>749,1</t>
  </si>
  <si>
    <t>779,1</t>
  </si>
  <si>
    <t>ΚΑΜΠΕΡΟΓΙΑΝΝΗΣ</t>
  </si>
  <si>
    <t>ΚΛΕΑΝΘΗΣ</t>
  </si>
  <si>
    <t>Χ378593</t>
  </si>
  <si>
    <t>776,6</t>
  </si>
  <si>
    <t>ΑΖ413583</t>
  </si>
  <si>
    <t>ΚΟΤΙΝΟΥ</t>
  </si>
  <si>
    <t>Τ240059</t>
  </si>
  <si>
    <t>675,4</t>
  </si>
  <si>
    <t>775,4</t>
  </si>
  <si>
    <t>ΧΕΚΙΜΙΔΗΣ</t>
  </si>
  <si>
    <t>ΑΖ789196</t>
  </si>
  <si>
    <t>774,9</t>
  </si>
  <si>
    <t>ΛΙΓΟΞΥΓΚΑΚΗΣ</t>
  </si>
  <si>
    <t>ΕΥΤΥΧΙΟΣ</t>
  </si>
  <si>
    <t>ΑΚ481518</t>
  </si>
  <si>
    <t>771,8</t>
  </si>
  <si>
    <t>ΜΠΑΚΑΛΗΣ</t>
  </si>
  <si>
    <t>ΑΚ853943</t>
  </si>
  <si>
    <t>769,2</t>
  </si>
  <si>
    <t>ΔΕΛΗΑΡΓΥΡΗΣ</t>
  </si>
  <si>
    <t>ΑΙ748601</t>
  </si>
  <si>
    <t>768,1</t>
  </si>
  <si>
    <t>ΖΩΠΙΔΟΥ</t>
  </si>
  <si>
    <t>ΑΡΙΣΤΕΙΔΗΣ</t>
  </si>
  <si>
    <t>ΑΚ913992</t>
  </si>
  <si>
    <t>766,7</t>
  </si>
  <si>
    <t>Αργυρώ</t>
  </si>
  <si>
    <t>Νοτάκη</t>
  </si>
  <si>
    <t>Σταύρος</t>
  </si>
  <si>
    <t>Τ493787</t>
  </si>
  <si>
    <t>760,8</t>
  </si>
  <si>
    <t>ΤΖΟΥΓΑΝΑΚΗΣ</t>
  </si>
  <si>
    <t>ΑΙ967968</t>
  </si>
  <si>
    <t>759,3</t>
  </si>
  <si>
    <t>1244-1243-1227</t>
  </si>
  <si>
    <t>ΣΤΕΡΓΙΟΥ</t>
  </si>
  <si>
    <t>ΑΜ262724</t>
  </si>
  <si>
    <t>753,8</t>
  </si>
  <si>
    <t>ΠΑΧΗΣ</t>
  </si>
  <si>
    <t>ΑΒ805584</t>
  </si>
  <si>
    <t>752,9</t>
  </si>
  <si>
    <t>1267-1203-1227-1270</t>
  </si>
  <si>
    <t>ΠΑΠΑΧΡΙΣΤΟΔΟΥΛΟΥ</t>
  </si>
  <si>
    <t>ΘΕΟΛΟΓΟΣ</t>
  </si>
  <si>
    <t>ΑΖ992348</t>
  </si>
  <si>
    <t>752,7</t>
  </si>
  <si>
    <t>ΣΤΑΜΑΤΙΔΟΥ</t>
  </si>
  <si>
    <t xml:space="preserve">ΓΕΩΡΓΙΑ </t>
  </si>
  <si>
    <t>Χ394942</t>
  </si>
  <si>
    <t>747,2</t>
  </si>
  <si>
    <t>ΛΟΓΑΡΑ</t>
  </si>
  <si>
    <t>ΑΗ674502</t>
  </si>
  <si>
    <t>716,1</t>
  </si>
  <si>
    <t>746,1</t>
  </si>
  <si>
    <t>ΓΙΟΥΡΜΕΤΑΚΗΣ</t>
  </si>
  <si>
    <t>ΑΙ968286</t>
  </si>
  <si>
    <t>1244-1227</t>
  </si>
  <si>
    <t>ΒΑΚΙΑΡΟΥ</t>
  </si>
  <si>
    <t>ΧΡΥΣΟΒΑΛΑΝΤΗ</t>
  </si>
  <si>
    <t>ΑΒ941278</t>
  </si>
  <si>
    <t>ΜΗΤΟΣ</t>
  </si>
  <si>
    <t>ΑΖ793937</t>
  </si>
  <si>
    <t>ΑΥΓΕΡΗΣ</t>
  </si>
  <si>
    <t>Χ483026</t>
  </si>
  <si>
    <t>740,6</t>
  </si>
  <si>
    <t>Φ267448</t>
  </si>
  <si>
    <t>689,7</t>
  </si>
  <si>
    <t>739,7</t>
  </si>
  <si>
    <t>ΤΣΙΡΝΑΡΗΣ</t>
  </si>
  <si>
    <t>ΑΖ802262</t>
  </si>
  <si>
    <t>ΜΟΙΡΑΛΙΩΤΗΣ</t>
  </si>
  <si>
    <t>Χ299891</t>
  </si>
  <si>
    <t>736,1</t>
  </si>
  <si>
    <t>ΑΜΒΡΟΣΙΑΔΟΥ</t>
  </si>
  <si>
    <t>ΕΥΓΕΝΙΑ</t>
  </si>
  <si>
    <t>ΑΖ824506</t>
  </si>
  <si>
    <t>ΚΑΛΟΓΕΡΑΚΗΣ</t>
  </si>
  <si>
    <t>ΓΙΩΡΓΟΣ</t>
  </si>
  <si>
    <t>ΒΑΣΙΛΗΣ</t>
  </si>
  <si>
    <t>Χ019804</t>
  </si>
  <si>
    <t>1227-1226-1244-1243-1215-1231-1230-1234-1205-1204-1255</t>
  </si>
  <si>
    <t>ΚΑΡΑΘΑΝΑΣΗΣ</t>
  </si>
  <si>
    <t>ΠΕΡΙΚΛΗΣ</t>
  </si>
  <si>
    <t>Ρ841418</t>
  </si>
  <si>
    <t>715,5</t>
  </si>
  <si>
    <t>ΖΙΝΤΖΑΡΑ</t>
  </si>
  <si>
    <t>Χ374013</t>
  </si>
  <si>
    <t>712,2</t>
  </si>
  <si>
    <t>ΒΕΛΙΣΣΑΡΙΟΥ</t>
  </si>
  <si>
    <t>Χ870277</t>
  </si>
  <si>
    <t>707,6</t>
  </si>
  <si>
    <t>ΚΟΡΓΙΑΝΟΓΛΟΥ</t>
  </si>
  <si>
    <t>ΑΗ377403</t>
  </si>
  <si>
    <t>676,5</t>
  </si>
  <si>
    <t>706,5</t>
  </si>
  <si>
    <t>ΓΟΥΛΑΣ</t>
  </si>
  <si>
    <t>Χ877679</t>
  </si>
  <si>
    <t>700,7</t>
  </si>
  <si>
    <t>ΧΑΝΙΩΤΑΚΗΣ</t>
  </si>
  <si>
    <t>Ρ902344</t>
  </si>
  <si>
    <t>ΒΟΥΛΓΑΡΑΚΗ</t>
  </si>
  <si>
    <t>ΚΟΡΝΗΛΙΑ</t>
  </si>
  <si>
    <t>ΣΤΑΜΑΤΙΟΣ</t>
  </si>
  <si>
    <t>Χ203845</t>
  </si>
  <si>
    <t>636,9</t>
  </si>
  <si>
    <t>696,9</t>
  </si>
  <si>
    <t>1240-1237-1241-1244-1227-1267</t>
  </si>
  <si>
    <t>ΤΣΟΥΛΙΑΣ</t>
  </si>
  <si>
    <t>ΑΝ354230</t>
  </si>
  <si>
    <t>694,3</t>
  </si>
  <si>
    <t>ΚΥΠΡΑΙΟΣ</t>
  </si>
  <si>
    <t>ΑΕ815831</t>
  </si>
  <si>
    <t>688,9</t>
  </si>
  <si>
    <t>1240-1241-1237-1244-1227-1242-1239-1238-1225</t>
  </si>
  <si>
    <t>ΦΑΡΑΓΚΟΥΛΙΤΑΚΗ</t>
  </si>
  <si>
    <t>ΕΥΣΕΒΙΑ</t>
  </si>
  <si>
    <t>Χ352847</t>
  </si>
  <si>
    <t>ΚΥΡΙΑΚΑΚΗ</t>
  </si>
  <si>
    <t>ΑΑ411921</t>
  </si>
  <si>
    <t>ΟΡΙΖΑΡΗΣ</t>
  </si>
  <si>
    <t>ΑΝΑΣΤΑΣΙΟΣ</t>
  </si>
  <si>
    <t>Χ953032</t>
  </si>
  <si>
    <t>1238-1239-1267-1227-1244</t>
  </si>
  <si>
    <t>ΤΟΤΤΗΣ</t>
  </si>
  <si>
    <t>ΑΖ304610</t>
  </si>
  <si>
    <t>642,4</t>
  </si>
  <si>
    <t>672,4</t>
  </si>
  <si>
    <t>ΙΩΣΗΦΙΔΗΣ</t>
  </si>
  <si>
    <t>Ρ877228</t>
  </si>
  <si>
    <t>663,3</t>
  </si>
  <si>
    <t>1227-1267-1244-1239-1238-1225-1246-1243</t>
  </si>
  <si>
    <t>ΜΠΕΣΠΑΡΑ</t>
  </si>
  <si>
    <t>ΦΙΛΙΠΠΟΣ</t>
  </si>
  <si>
    <t>ΑΒ855228</t>
  </si>
  <si>
    <t>ΜΑΓΚΙΝΑ</t>
  </si>
  <si>
    <t>ΑΚ133236</t>
  </si>
  <si>
    <t>653,4</t>
  </si>
  <si>
    <t>ΤΖΩΡΤΖΑΚΗΣ</t>
  </si>
  <si>
    <t>ΧΡΙΣΤΟΦΟΡΟΣ</t>
  </si>
  <si>
    <t>Χ676380</t>
  </si>
  <si>
    <t>621,5</t>
  </si>
  <si>
    <t>1225-1227-1238-1239-1244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</si>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</sst>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5387</v>
      </c>
      <c r="C8" t="s">
        <v>13</v>
      </c>
      <c r="D8" t="s">
        <v>14</v>
      </c>
      <c r="E8" t="s">
        <v>15</v>
      </c>
      <c r="F8" t="s">
        <v>16</v>
      </c>
      <c r="G8" t="str">
        <f>"00358572"</f>
        <v>00358572</v>
      </c>
      <c r="H8">
        <v>770</v>
      </c>
      <c r="I8">
        <v>0</v>
      </c>
      <c r="J8">
        <v>400</v>
      </c>
      <c r="K8">
        <v>0</v>
      </c>
      <c r="L8">
        <v>200</v>
      </c>
      <c r="M8">
        <v>0</v>
      </c>
      <c r="N8">
        <v>50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>
        <v>2008</v>
      </c>
    </row>
    <row r="9" spans="1:30" x14ac:dyDescent="0.25">
      <c r="H9" t="s">
        <v>17</v>
      </c>
    </row>
    <row r="10" spans="1:30" x14ac:dyDescent="0.25">
      <c r="A10">
        <v>2</v>
      </c>
      <c r="B10">
        <v>1322</v>
      </c>
      <c r="C10" t="s">
        <v>18</v>
      </c>
      <c r="D10" t="s">
        <v>19</v>
      </c>
      <c r="E10" t="s">
        <v>20</v>
      </c>
      <c r="F10" t="s">
        <v>21</v>
      </c>
      <c r="G10" t="str">
        <f>"201406001689"</f>
        <v>201406001689</v>
      </c>
      <c r="H10" t="s">
        <v>22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19</v>
      </c>
      <c r="W10">
        <v>133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3145</v>
      </c>
      <c r="C12" t="s">
        <v>25</v>
      </c>
      <c r="D12" t="s">
        <v>26</v>
      </c>
      <c r="E12" t="s">
        <v>27</v>
      </c>
      <c r="F12" t="s">
        <v>28</v>
      </c>
      <c r="G12" t="str">
        <f>"201412002215"</f>
        <v>201412002215</v>
      </c>
      <c r="H12" t="s">
        <v>29</v>
      </c>
      <c r="I12">
        <v>150</v>
      </c>
      <c r="J12">
        <v>0</v>
      </c>
      <c r="K12">
        <v>0</v>
      </c>
      <c r="L12">
        <v>260</v>
      </c>
      <c r="M12">
        <v>0</v>
      </c>
      <c r="N12">
        <v>50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347</v>
      </c>
      <c r="C14" t="s">
        <v>32</v>
      </c>
      <c r="D14" t="s">
        <v>33</v>
      </c>
      <c r="E14" t="s">
        <v>27</v>
      </c>
      <c r="F14" t="s">
        <v>34</v>
      </c>
      <c r="G14" t="str">
        <f>"00269058"</f>
        <v>00269058</v>
      </c>
      <c r="H14">
        <v>880</v>
      </c>
      <c r="I14">
        <v>0</v>
      </c>
      <c r="J14">
        <v>400</v>
      </c>
      <c r="K14">
        <v>0</v>
      </c>
      <c r="L14">
        <v>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>
        <v>1938</v>
      </c>
    </row>
    <row r="15" spans="1:30" x14ac:dyDescent="0.25">
      <c r="H15">
        <v>1227</v>
      </c>
    </row>
    <row r="16" spans="1:30" x14ac:dyDescent="0.25">
      <c r="A16">
        <v>5</v>
      </c>
      <c r="B16">
        <v>3234</v>
      </c>
      <c r="C16" t="s">
        <v>35</v>
      </c>
      <c r="D16" t="s">
        <v>36</v>
      </c>
      <c r="E16" t="s">
        <v>37</v>
      </c>
      <c r="F16" t="s">
        <v>38</v>
      </c>
      <c r="G16" t="str">
        <f>"00136890"</f>
        <v>00136890</v>
      </c>
      <c r="H16" t="s">
        <v>39</v>
      </c>
      <c r="I16">
        <v>150</v>
      </c>
      <c r="J16">
        <v>0</v>
      </c>
      <c r="K16">
        <v>200</v>
      </c>
      <c r="L16">
        <v>0</v>
      </c>
      <c r="M16">
        <v>100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19</v>
      </c>
      <c r="W16">
        <v>133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40</v>
      </c>
    </row>
    <row r="17" spans="1:30" x14ac:dyDescent="0.25">
      <c r="H17" t="s">
        <v>41</v>
      </c>
    </row>
    <row r="18" spans="1:30" x14ac:dyDescent="0.25">
      <c r="A18">
        <v>6</v>
      </c>
      <c r="B18">
        <v>4558</v>
      </c>
      <c r="C18" t="s">
        <v>42</v>
      </c>
      <c r="D18" t="s">
        <v>43</v>
      </c>
      <c r="E18" t="s">
        <v>27</v>
      </c>
      <c r="F18" t="s">
        <v>44</v>
      </c>
      <c r="G18" t="str">
        <f>"201406017508"</f>
        <v>201406017508</v>
      </c>
      <c r="H18" t="s">
        <v>45</v>
      </c>
      <c r="I18">
        <v>150</v>
      </c>
      <c r="J18">
        <v>0</v>
      </c>
      <c r="K18">
        <v>0</v>
      </c>
      <c r="L18">
        <v>200</v>
      </c>
      <c r="M18">
        <v>30</v>
      </c>
      <c r="N18">
        <v>70</v>
      </c>
      <c r="O18">
        <v>0</v>
      </c>
      <c r="P18">
        <v>0</v>
      </c>
      <c r="Q18">
        <v>70</v>
      </c>
      <c r="R18">
        <v>0</v>
      </c>
      <c r="S18">
        <v>0</v>
      </c>
      <c r="T18">
        <v>0</v>
      </c>
      <c r="U18">
        <v>0</v>
      </c>
      <c r="V18">
        <v>80</v>
      </c>
      <c r="W18">
        <v>560</v>
      </c>
      <c r="X18">
        <v>0</v>
      </c>
      <c r="Z18">
        <v>2</v>
      </c>
      <c r="AA18">
        <v>0</v>
      </c>
      <c r="AB18">
        <v>0</v>
      </c>
      <c r="AC18">
        <v>0</v>
      </c>
      <c r="AD18" t="s">
        <v>46</v>
      </c>
    </row>
    <row r="19" spans="1:30" x14ac:dyDescent="0.25">
      <c r="H19" t="s">
        <v>47</v>
      </c>
    </row>
    <row r="20" spans="1:30" x14ac:dyDescent="0.25">
      <c r="A20">
        <v>7</v>
      </c>
      <c r="B20">
        <v>2417</v>
      </c>
      <c r="C20" t="s">
        <v>48</v>
      </c>
      <c r="D20" t="s">
        <v>49</v>
      </c>
      <c r="E20" t="s">
        <v>15</v>
      </c>
      <c r="F20" t="s">
        <v>50</v>
      </c>
      <c r="G20" t="str">
        <f>"201412003755"</f>
        <v>201412003755</v>
      </c>
      <c r="H20">
        <v>803</v>
      </c>
      <c r="I20">
        <v>150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>
        <v>1811</v>
      </c>
    </row>
    <row r="21" spans="1:30" x14ac:dyDescent="0.25">
      <c r="H21" t="s">
        <v>51</v>
      </c>
    </row>
    <row r="22" spans="1:30" x14ac:dyDescent="0.25">
      <c r="A22">
        <v>8</v>
      </c>
      <c r="B22">
        <v>4345</v>
      </c>
      <c r="C22" t="s">
        <v>52</v>
      </c>
      <c r="D22" t="s">
        <v>53</v>
      </c>
      <c r="E22" t="s">
        <v>54</v>
      </c>
      <c r="F22" t="s">
        <v>55</v>
      </c>
      <c r="G22" t="str">
        <f>"200802000276"</f>
        <v>200802000276</v>
      </c>
      <c r="H22">
        <v>803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>
        <v>1811</v>
      </c>
    </row>
    <row r="23" spans="1:30" x14ac:dyDescent="0.25">
      <c r="H23" t="s">
        <v>51</v>
      </c>
    </row>
    <row r="24" spans="1:30" x14ac:dyDescent="0.25">
      <c r="A24">
        <v>9</v>
      </c>
      <c r="B24">
        <v>6108</v>
      </c>
      <c r="C24" t="s">
        <v>56</v>
      </c>
      <c r="D24" t="s">
        <v>57</v>
      </c>
      <c r="E24" t="s">
        <v>58</v>
      </c>
      <c r="F24" t="s">
        <v>59</v>
      </c>
      <c r="G24" t="str">
        <f>"201412005417"</f>
        <v>201412005417</v>
      </c>
      <c r="H24" t="s">
        <v>60</v>
      </c>
      <c r="I24">
        <v>0</v>
      </c>
      <c r="J24">
        <v>0</v>
      </c>
      <c r="K24">
        <v>0</v>
      </c>
      <c r="L24">
        <v>260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61</v>
      </c>
    </row>
    <row r="25" spans="1:30" x14ac:dyDescent="0.25">
      <c r="H25" t="s">
        <v>62</v>
      </c>
    </row>
    <row r="26" spans="1:30" x14ac:dyDescent="0.25">
      <c r="A26">
        <v>10</v>
      </c>
      <c r="B26">
        <v>1175</v>
      </c>
      <c r="C26" t="s">
        <v>63</v>
      </c>
      <c r="D26" t="s">
        <v>64</v>
      </c>
      <c r="E26" t="s">
        <v>65</v>
      </c>
      <c r="F26" t="s">
        <v>66</v>
      </c>
      <c r="G26" t="str">
        <f>"200801002000"</f>
        <v>200801002000</v>
      </c>
      <c r="H26">
        <v>814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38</v>
      </c>
      <c r="W26">
        <v>266</v>
      </c>
      <c r="X26">
        <v>0</v>
      </c>
      <c r="Z26">
        <v>0</v>
      </c>
      <c r="AA26">
        <v>0</v>
      </c>
      <c r="AB26">
        <v>22</v>
      </c>
      <c r="AC26">
        <v>374</v>
      </c>
      <c r="AD26">
        <v>1724</v>
      </c>
    </row>
    <row r="27" spans="1:30" x14ac:dyDescent="0.25">
      <c r="H27" t="s">
        <v>41</v>
      </c>
    </row>
    <row r="28" spans="1:30" x14ac:dyDescent="0.25">
      <c r="A28">
        <v>11</v>
      </c>
      <c r="B28">
        <v>5440</v>
      </c>
      <c r="C28" t="s">
        <v>67</v>
      </c>
      <c r="D28" t="s">
        <v>68</v>
      </c>
      <c r="E28" t="s">
        <v>69</v>
      </c>
      <c r="F28" t="s">
        <v>70</v>
      </c>
      <c r="G28" t="str">
        <f>"00213079"</f>
        <v>00213079</v>
      </c>
      <c r="H28" t="s">
        <v>71</v>
      </c>
      <c r="I28">
        <v>0</v>
      </c>
      <c r="J28">
        <v>0</v>
      </c>
      <c r="K28">
        <v>0</v>
      </c>
      <c r="L28">
        <v>200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52</v>
      </c>
      <c r="W28">
        <v>364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72</v>
      </c>
    </row>
    <row r="29" spans="1:30" x14ac:dyDescent="0.25">
      <c r="H29" t="s">
        <v>73</v>
      </c>
    </row>
    <row r="30" spans="1:30" x14ac:dyDescent="0.25">
      <c r="A30">
        <v>12</v>
      </c>
      <c r="B30">
        <v>2879</v>
      </c>
      <c r="C30" t="s">
        <v>74</v>
      </c>
      <c r="D30" t="s">
        <v>75</v>
      </c>
      <c r="E30" t="s">
        <v>76</v>
      </c>
      <c r="F30" t="s">
        <v>77</v>
      </c>
      <c r="G30" t="str">
        <f>"00338530"</f>
        <v>00338530</v>
      </c>
      <c r="H30" t="s">
        <v>78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30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79</v>
      </c>
    </row>
    <row r="31" spans="1:30" x14ac:dyDescent="0.25">
      <c r="H31">
        <v>1227</v>
      </c>
    </row>
    <row r="32" spans="1:30" x14ac:dyDescent="0.25">
      <c r="A32">
        <v>13</v>
      </c>
      <c r="B32">
        <v>5138</v>
      </c>
      <c r="C32" t="s">
        <v>80</v>
      </c>
      <c r="D32" t="s">
        <v>15</v>
      </c>
      <c r="E32" t="s">
        <v>54</v>
      </c>
      <c r="F32" t="s">
        <v>81</v>
      </c>
      <c r="G32" t="str">
        <f>"201412002561"</f>
        <v>201412002561</v>
      </c>
      <c r="H32">
        <v>671</v>
      </c>
      <c r="I32">
        <v>150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30</v>
      </c>
      <c r="Q32">
        <v>0</v>
      </c>
      <c r="R32">
        <v>0</v>
      </c>
      <c r="S32">
        <v>0</v>
      </c>
      <c r="T32">
        <v>0</v>
      </c>
      <c r="U32">
        <v>0</v>
      </c>
      <c r="V32">
        <v>82</v>
      </c>
      <c r="W32">
        <v>574</v>
      </c>
      <c r="X32">
        <v>0</v>
      </c>
      <c r="Z32">
        <v>0</v>
      </c>
      <c r="AA32">
        <v>0</v>
      </c>
      <c r="AB32">
        <v>0</v>
      </c>
      <c r="AC32">
        <v>0</v>
      </c>
      <c r="AD32">
        <v>1655</v>
      </c>
    </row>
    <row r="33" spans="1:30" x14ac:dyDescent="0.25">
      <c r="H33">
        <v>1227</v>
      </c>
    </row>
    <row r="34" spans="1:30" x14ac:dyDescent="0.25">
      <c r="A34">
        <v>14</v>
      </c>
      <c r="B34">
        <v>5114</v>
      </c>
      <c r="C34" t="s">
        <v>82</v>
      </c>
      <c r="D34" t="s">
        <v>83</v>
      </c>
      <c r="E34" t="s">
        <v>84</v>
      </c>
      <c r="F34" t="s">
        <v>85</v>
      </c>
      <c r="G34" t="str">
        <f>"201412006373"</f>
        <v>201412006373</v>
      </c>
      <c r="H34">
        <v>781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>
        <v>1639</v>
      </c>
    </row>
    <row r="35" spans="1:30" x14ac:dyDescent="0.25">
      <c r="H35" t="s">
        <v>51</v>
      </c>
    </row>
    <row r="36" spans="1:30" x14ac:dyDescent="0.25">
      <c r="A36">
        <v>15</v>
      </c>
      <c r="B36">
        <v>1884</v>
      </c>
      <c r="C36" t="s">
        <v>86</v>
      </c>
      <c r="D36" t="s">
        <v>87</v>
      </c>
      <c r="E36" t="s">
        <v>88</v>
      </c>
      <c r="F36" t="s">
        <v>89</v>
      </c>
      <c r="G36" t="str">
        <f>"00255936"</f>
        <v>00255936</v>
      </c>
      <c r="H36">
        <v>891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30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62</v>
      </c>
      <c r="W36">
        <v>434</v>
      </c>
      <c r="X36">
        <v>0</v>
      </c>
      <c r="Z36">
        <v>0</v>
      </c>
      <c r="AA36">
        <v>0</v>
      </c>
      <c r="AB36">
        <v>0</v>
      </c>
      <c r="AC36">
        <v>0</v>
      </c>
      <c r="AD36">
        <v>1625</v>
      </c>
    </row>
    <row r="37" spans="1:30" x14ac:dyDescent="0.25">
      <c r="H37">
        <v>1227</v>
      </c>
    </row>
    <row r="38" spans="1:30" x14ac:dyDescent="0.25">
      <c r="A38">
        <v>16</v>
      </c>
      <c r="B38">
        <v>5877</v>
      </c>
      <c r="C38" t="s">
        <v>90</v>
      </c>
      <c r="D38" t="s">
        <v>91</v>
      </c>
      <c r="E38" t="s">
        <v>84</v>
      </c>
      <c r="F38" t="s">
        <v>92</v>
      </c>
      <c r="G38" t="str">
        <f>"200802002716"</f>
        <v>200802002716</v>
      </c>
      <c r="H38">
        <v>803</v>
      </c>
      <c r="I38">
        <v>0</v>
      </c>
      <c r="J38">
        <v>0</v>
      </c>
      <c r="K38">
        <v>0</v>
      </c>
      <c r="L38">
        <v>200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>
        <v>1621</v>
      </c>
    </row>
    <row r="39" spans="1:30" x14ac:dyDescent="0.25">
      <c r="H39" t="s">
        <v>93</v>
      </c>
    </row>
    <row r="40" spans="1:30" x14ac:dyDescent="0.25">
      <c r="A40">
        <v>17</v>
      </c>
      <c r="B40">
        <v>5945</v>
      </c>
      <c r="C40" t="s">
        <v>94</v>
      </c>
      <c r="D40" t="s">
        <v>95</v>
      </c>
      <c r="E40" t="s">
        <v>96</v>
      </c>
      <c r="F40" t="s">
        <v>97</v>
      </c>
      <c r="G40" t="str">
        <f>"00287800"</f>
        <v>00287800</v>
      </c>
      <c r="H40" t="s">
        <v>98</v>
      </c>
      <c r="I40">
        <v>0</v>
      </c>
      <c r="J40">
        <v>0</v>
      </c>
      <c r="K40">
        <v>0</v>
      </c>
      <c r="L40">
        <v>0</v>
      </c>
      <c r="M40">
        <v>100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51</v>
      </c>
      <c r="W40">
        <v>357</v>
      </c>
      <c r="X40">
        <v>0</v>
      </c>
      <c r="Z40">
        <v>0</v>
      </c>
      <c r="AA40">
        <v>0</v>
      </c>
      <c r="AB40">
        <v>24</v>
      </c>
      <c r="AC40">
        <v>408</v>
      </c>
      <c r="AD40" t="s">
        <v>99</v>
      </c>
    </row>
    <row r="41" spans="1:30" x14ac:dyDescent="0.25">
      <c r="H41" t="s">
        <v>41</v>
      </c>
    </row>
    <row r="42" spans="1:30" x14ac:dyDescent="0.25">
      <c r="A42">
        <v>18</v>
      </c>
      <c r="B42">
        <v>3653</v>
      </c>
      <c r="C42" t="s">
        <v>100</v>
      </c>
      <c r="D42" t="s">
        <v>101</v>
      </c>
      <c r="E42" t="s">
        <v>102</v>
      </c>
      <c r="F42" t="s">
        <v>103</v>
      </c>
      <c r="G42" t="str">
        <f>"00298680"</f>
        <v>00298680</v>
      </c>
      <c r="H42" t="s">
        <v>104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 t="s">
        <v>105</v>
      </c>
    </row>
    <row r="43" spans="1:30" x14ac:dyDescent="0.25">
      <c r="H43">
        <v>1227</v>
      </c>
    </row>
    <row r="44" spans="1:30" x14ac:dyDescent="0.25">
      <c r="A44">
        <v>19</v>
      </c>
      <c r="B44">
        <v>2267</v>
      </c>
      <c r="C44" t="s">
        <v>106</v>
      </c>
      <c r="D44" t="s">
        <v>107</v>
      </c>
      <c r="E44" t="s">
        <v>69</v>
      </c>
      <c r="F44" t="s">
        <v>108</v>
      </c>
      <c r="G44" t="str">
        <f>"200802004408"</f>
        <v>200802004408</v>
      </c>
      <c r="H44" t="s">
        <v>109</v>
      </c>
      <c r="I44">
        <v>0</v>
      </c>
      <c r="J44">
        <v>0</v>
      </c>
      <c r="K44">
        <v>0</v>
      </c>
      <c r="L44">
        <v>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 t="s">
        <v>110</v>
      </c>
    </row>
    <row r="45" spans="1:30" x14ac:dyDescent="0.25">
      <c r="H45" t="s">
        <v>51</v>
      </c>
    </row>
    <row r="46" spans="1:30" x14ac:dyDescent="0.25">
      <c r="A46">
        <v>20</v>
      </c>
      <c r="B46">
        <v>63</v>
      </c>
      <c r="C46" t="s">
        <v>111</v>
      </c>
      <c r="D46" t="s">
        <v>27</v>
      </c>
      <c r="E46" t="s">
        <v>112</v>
      </c>
      <c r="F46" t="s">
        <v>113</v>
      </c>
      <c r="G46" t="str">
        <f>"00291494"</f>
        <v>00291494</v>
      </c>
      <c r="H46" t="s">
        <v>114</v>
      </c>
      <c r="I46">
        <v>0</v>
      </c>
      <c r="J46">
        <v>400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30</v>
      </c>
      <c r="W46">
        <v>210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115</v>
      </c>
    </row>
    <row r="47" spans="1:30" x14ac:dyDescent="0.25">
      <c r="H47" t="s">
        <v>41</v>
      </c>
    </row>
    <row r="48" spans="1:30" x14ac:dyDescent="0.25">
      <c r="A48">
        <v>21</v>
      </c>
      <c r="B48">
        <v>823</v>
      </c>
      <c r="C48" t="s">
        <v>116</v>
      </c>
      <c r="D48" t="s">
        <v>69</v>
      </c>
      <c r="E48" t="s">
        <v>117</v>
      </c>
      <c r="F48" t="s">
        <v>118</v>
      </c>
      <c r="G48" t="str">
        <f>"200801007814"</f>
        <v>200801007814</v>
      </c>
      <c r="H48" t="s">
        <v>119</v>
      </c>
      <c r="I48">
        <v>0</v>
      </c>
      <c r="J48">
        <v>0</v>
      </c>
      <c r="K48">
        <v>0</v>
      </c>
      <c r="L48">
        <v>200</v>
      </c>
      <c r="M48">
        <v>0</v>
      </c>
      <c r="N48">
        <v>50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2</v>
      </c>
      <c r="AA48">
        <v>0</v>
      </c>
      <c r="AB48">
        <v>0</v>
      </c>
      <c r="AC48">
        <v>0</v>
      </c>
      <c r="AD48" t="s">
        <v>120</v>
      </c>
    </row>
    <row r="49" spans="1:30" x14ac:dyDescent="0.25">
      <c r="H49" t="s">
        <v>121</v>
      </c>
    </row>
    <row r="50" spans="1:30" x14ac:dyDescent="0.25">
      <c r="A50">
        <v>22</v>
      </c>
      <c r="B50">
        <v>3282</v>
      </c>
      <c r="C50" t="s">
        <v>122</v>
      </c>
      <c r="D50" t="s">
        <v>33</v>
      </c>
      <c r="E50" t="s">
        <v>76</v>
      </c>
      <c r="F50" t="s">
        <v>123</v>
      </c>
      <c r="G50" t="str">
        <f>"00140881"</f>
        <v>00140881</v>
      </c>
      <c r="H50">
        <v>770</v>
      </c>
      <c r="I50">
        <v>0</v>
      </c>
      <c r="J50">
        <v>0</v>
      </c>
      <c r="K50">
        <v>0</v>
      </c>
      <c r="L50">
        <v>200</v>
      </c>
      <c r="M50">
        <v>0</v>
      </c>
      <c r="N50">
        <v>30</v>
      </c>
      <c r="O50">
        <v>30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22</v>
      </c>
      <c r="W50">
        <v>154</v>
      </c>
      <c r="X50">
        <v>0</v>
      </c>
      <c r="Z50">
        <v>0</v>
      </c>
      <c r="AA50">
        <v>0</v>
      </c>
      <c r="AB50">
        <v>24</v>
      </c>
      <c r="AC50">
        <v>408</v>
      </c>
      <c r="AD50">
        <v>1592</v>
      </c>
    </row>
    <row r="51" spans="1:30" x14ac:dyDescent="0.25">
      <c r="H51" t="s">
        <v>124</v>
      </c>
    </row>
    <row r="52" spans="1:30" x14ac:dyDescent="0.25">
      <c r="A52">
        <v>23</v>
      </c>
      <c r="B52">
        <v>2553</v>
      </c>
      <c r="C52" t="s">
        <v>125</v>
      </c>
      <c r="D52" t="s">
        <v>27</v>
      </c>
      <c r="E52" t="s">
        <v>54</v>
      </c>
      <c r="F52" t="s">
        <v>126</v>
      </c>
      <c r="G52" t="str">
        <f>"00017027"</f>
        <v>00017027</v>
      </c>
      <c r="H52">
        <v>770</v>
      </c>
      <c r="I52">
        <v>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>
        <v>1588</v>
      </c>
    </row>
    <row r="53" spans="1:30" x14ac:dyDescent="0.25">
      <c r="H53" t="s">
        <v>41</v>
      </c>
    </row>
    <row r="54" spans="1:30" x14ac:dyDescent="0.25">
      <c r="A54">
        <v>24</v>
      </c>
      <c r="B54">
        <v>3829</v>
      </c>
      <c r="C54" t="s">
        <v>127</v>
      </c>
      <c r="D54" t="s">
        <v>128</v>
      </c>
      <c r="E54" t="s">
        <v>129</v>
      </c>
      <c r="F54" t="s">
        <v>130</v>
      </c>
      <c r="G54" t="str">
        <f>"00017993"</f>
        <v>00017993</v>
      </c>
      <c r="H54">
        <v>704</v>
      </c>
      <c r="I54">
        <v>0</v>
      </c>
      <c r="J54">
        <v>0</v>
      </c>
      <c r="K54">
        <v>0</v>
      </c>
      <c r="L54">
        <v>0</v>
      </c>
      <c r="M54">
        <v>0</v>
      </c>
      <c r="N54">
        <v>50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60</v>
      </c>
      <c r="W54">
        <v>420</v>
      </c>
      <c r="X54">
        <v>0</v>
      </c>
      <c r="Z54">
        <v>0</v>
      </c>
      <c r="AA54">
        <v>0</v>
      </c>
      <c r="AB54">
        <v>24</v>
      </c>
      <c r="AC54">
        <v>408</v>
      </c>
      <c r="AD54">
        <v>1582</v>
      </c>
    </row>
    <row r="55" spans="1:30" x14ac:dyDescent="0.25">
      <c r="H55" t="s">
        <v>17</v>
      </c>
    </row>
    <row r="56" spans="1:30" x14ac:dyDescent="0.25">
      <c r="A56">
        <v>25</v>
      </c>
      <c r="B56">
        <v>2170</v>
      </c>
      <c r="C56" t="s">
        <v>131</v>
      </c>
      <c r="D56" t="s">
        <v>132</v>
      </c>
      <c r="E56" t="s">
        <v>133</v>
      </c>
      <c r="F56" t="s">
        <v>134</v>
      </c>
      <c r="G56" t="str">
        <f>"200712005267"</f>
        <v>200712005267</v>
      </c>
      <c r="H56" t="s">
        <v>135</v>
      </c>
      <c r="I56">
        <v>150</v>
      </c>
      <c r="J56">
        <v>0</v>
      </c>
      <c r="K56">
        <v>0</v>
      </c>
      <c r="L56">
        <v>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136</v>
      </c>
    </row>
    <row r="57" spans="1:30" x14ac:dyDescent="0.25">
      <c r="H57" t="s">
        <v>137</v>
      </c>
    </row>
    <row r="58" spans="1:30" x14ac:dyDescent="0.25">
      <c r="A58">
        <v>26</v>
      </c>
      <c r="B58">
        <v>5446</v>
      </c>
      <c r="C58" t="s">
        <v>138</v>
      </c>
      <c r="D58" t="s">
        <v>139</v>
      </c>
      <c r="E58" t="s">
        <v>69</v>
      </c>
      <c r="F58" t="s">
        <v>140</v>
      </c>
      <c r="G58" t="str">
        <f>"201412004897"</f>
        <v>201412004897</v>
      </c>
      <c r="H58" t="s">
        <v>141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142</v>
      </c>
    </row>
    <row r="59" spans="1:30" x14ac:dyDescent="0.25">
      <c r="H59">
        <v>1227</v>
      </c>
    </row>
    <row r="60" spans="1:30" x14ac:dyDescent="0.25">
      <c r="A60">
        <v>27</v>
      </c>
      <c r="B60">
        <v>2173</v>
      </c>
      <c r="C60" t="s">
        <v>143</v>
      </c>
      <c r="D60" t="s">
        <v>144</v>
      </c>
      <c r="E60" t="s">
        <v>145</v>
      </c>
      <c r="F60" t="s">
        <v>146</v>
      </c>
      <c r="G60" t="str">
        <f>"200802002154"</f>
        <v>200802002154</v>
      </c>
      <c r="H60" t="s">
        <v>147</v>
      </c>
      <c r="I60">
        <v>0</v>
      </c>
      <c r="J60">
        <v>0</v>
      </c>
      <c r="K60">
        <v>0</v>
      </c>
      <c r="L60">
        <v>200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62</v>
      </c>
      <c r="W60">
        <v>434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148</v>
      </c>
    </row>
    <row r="61" spans="1:30" x14ac:dyDescent="0.25">
      <c r="H61" t="s">
        <v>62</v>
      </c>
    </row>
    <row r="62" spans="1:30" x14ac:dyDescent="0.25">
      <c r="A62">
        <v>28</v>
      </c>
      <c r="B62">
        <v>4650</v>
      </c>
      <c r="C62" t="s">
        <v>149</v>
      </c>
      <c r="D62" t="s">
        <v>150</v>
      </c>
      <c r="E62" t="s">
        <v>84</v>
      </c>
      <c r="F62" t="s">
        <v>151</v>
      </c>
      <c r="G62" t="str">
        <f>"00361728"</f>
        <v>00361728</v>
      </c>
      <c r="H62">
        <v>836</v>
      </c>
      <c r="I62">
        <v>0</v>
      </c>
      <c r="J62">
        <v>400</v>
      </c>
      <c r="K62">
        <v>0</v>
      </c>
      <c r="L62">
        <v>200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12</v>
      </c>
      <c r="W62">
        <v>84</v>
      </c>
      <c r="X62">
        <v>0</v>
      </c>
      <c r="Z62">
        <v>0</v>
      </c>
      <c r="AA62">
        <v>0</v>
      </c>
      <c r="AB62">
        <v>0</v>
      </c>
      <c r="AC62">
        <v>0</v>
      </c>
      <c r="AD62">
        <v>1550</v>
      </c>
    </row>
    <row r="63" spans="1:30" x14ac:dyDescent="0.25">
      <c r="H63" t="s">
        <v>152</v>
      </c>
    </row>
    <row r="64" spans="1:30" x14ac:dyDescent="0.25">
      <c r="A64">
        <v>29</v>
      </c>
      <c r="B64">
        <v>2634</v>
      </c>
      <c r="C64" t="s">
        <v>153</v>
      </c>
      <c r="D64" t="s">
        <v>69</v>
      </c>
      <c r="E64" t="s">
        <v>154</v>
      </c>
      <c r="F64" t="s">
        <v>155</v>
      </c>
      <c r="G64" t="str">
        <f>"200911000168"</f>
        <v>200911000168</v>
      </c>
      <c r="H64">
        <v>693</v>
      </c>
      <c r="I64">
        <v>0</v>
      </c>
      <c r="J64">
        <v>0</v>
      </c>
      <c r="K64">
        <v>0</v>
      </c>
      <c r="L64">
        <v>260</v>
      </c>
      <c r="M64">
        <v>0</v>
      </c>
      <c r="N64">
        <v>50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48</v>
      </c>
      <c r="W64">
        <v>336</v>
      </c>
      <c r="X64">
        <v>0</v>
      </c>
      <c r="Z64">
        <v>2</v>
      </c>
      <c r="AA64">
        <v>0</v>
      </c>
      <c r="AB64">
        <v>12</v>
      </c>
      <c r="AC64">
        <v>204</v>
      </c>
      <c r="AD64">
        <v>1543</v>
      </c>
    </row>
    <row r="65" spans="1:30" x14ac:dyDescent="0.25">
      <c r="H65" t="s">
        <v>41</v>
      </c>
    </row>
    <row r="66" spans="1:30" x14ac:dyDescent="0.25">
      <c r="A66">
        <v>30</v>
      </c>
      <c r="B66">
        <v>581</v>
      </c>
      <c r="C66" t="s">
        <v>156</v>
      </c>
      <c r="D66" t="s">
        <v>84</v>
      </c>
      <c r="E66" t="s">
        <v>15</v>
      </c>
      <c r="F66" t="s">
        <v>157</v>
      </c>
      <c r="G66" t="str">
        <f>"201604002442"</f>
        <v>201604002442</v>
      </c>
      <c r="H66" t="s">
        <v>158</v>
      </c>
      <c r="I66">
        <v>0</v>
      </c>
      <c r="J66">
        <v>0</v>
      </c>
      <c r="K66">
        <v>0</v>
      </c>
      <c r="L66">
        <v>0</v>
      </c>
      <c r="M66">
        <v>0</v>
      </c>
      <c r="N66">
        <v>50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159</v>
      </c>
    </row>
    <row r="67" spans="1:30" x14ac:dyDescent="0.25">
      <c r="H67">
        <v>1227</v>
      </c>
    </row>
    <row r="68" spans="1:30" x14ac:dyDescent="0.25">
      <c r="A68">
        <v>31</v>
      </c>
      <c r="B68">
        <v>3205</v>
      </c>
      <c r="C68" t="s">
        <v>160</v>
      </c>
      <c r="D68" t="s">
        <v>133</v>
      </c>
      <c r="E68" t="s">
        <v>102</v>
      </c>
      <c r="F68" t="s">
        <v>161</v>
      </c>
      <c r="G68" t="str">
        <f>"00302748"</f>
        <v>00302748</v>
      </c>
      <c r="H68" t="s">
        <v>162</v>
      </c>
      <c r="I68">
        <v>0</v>
      </c>
      <c r="J68">
        <v>0</v>
      </c>
      <c r="K68">
        <v>0</v>
      </c>
      <c r="L68">
        <v>200</v>
      </c>
      <c r="M68">
        <v>0</v>
      </c>
      <c r="N68">
        <v>50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48</v>
      </c>
      <c r="W68">
        <v>336</v>
      </c>
      <c r="X68">
        <v>0</v>
      </c>
      <c r="Z68">
        <v>0</v>
      </c>
      <c r="AA68">
        <v>0</v>
      </c>
      <c r="AB68">
        <v>12</v>
      </c>
      <c r="AC68">
        <v>204</v>
      </c>
      <c r="AD68" t="s">
        <v>163</v>
      </c>
    </row>
    <row r="69" spans="1:30" x14ac:dyDescent="0.25">
      <c r="H69" t="s">
        <v>51</v>
      </c>
    </row>
    <row r="70" spans="1:30" x14ac:dyDescent="0.25">
      <c r="A70">
        <v>32</v>
      </c>
      <c r="B70">
        <v>7</v>
      </c>
      <c r="C70" t="s">
        <v>164</v>
      </c>
      <c r="D70" t="s">
        <v>14</v>
      </c>
      <c r="E70" t="s">
        <v>133</v>
      </c>
      <c r="F70" t="s">
        <v>165</v>
      </c>
      <c r="G70" t="str">
        <f>"201402011299"</f>
        <v>201402011299</v>
      </c>
      <c r="H70">
        <v>649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1</v>
      </c>
      <c r="AA70">
        <v>0</v>
      </c>
      <c r="AB70">
        <v>24</v>
      </c>
      <c r="AC70">
        <v>408</v>
      </c>
      <c r="AD70">
        <v>1507</v>
      </c>
    </row>
    <row r="71" spans="1:30" x14ac:dyDescent="0.25">
      <c r="H71" t="s">
        <v>166</v>
      </c>
    </row>
    <row r="72" spans="1:30" x14ac:dyDescent="0.25">
      <c r="A72">
        <v>33</v>
      </c>
      <c r="B72">
        <v>4926</v>
      </c>
      <c r="C72" t="s">
        <v>167</v>
      </c>
      <c r="D72" t="s">
        <v>168</v>
      </c>
      <c r="E72" t="s">
        <v>15</v>
      </c>
      <c r="F72" t="s">
        <v>169</v>
      </c>
      <c r="G72" t="str">
        <f>"201412002447"</f>
        <v>201412002447</v>
      </c>
      <c r="H72">
        <v>770</v>
      </c>
      <c r="I72">
        <v>0</v>
      </c>
      <c r="J72">
        <v>0</v>
      </c>
      <c r="K72">
        <v>0</v>
      </c>
      <c r="L72">
        <v>0</v>
      </c>
      <c r="M72">
        <v>0</v>
      </c>
      <c r="N72">
        <v>50</v>
      </c>
      <c r="O72">
        <v>0</v>
      </c>
      <c r="P72">
        <v>30</v>
      </c>
      <c r="Q72">
        <v>0</v>
      </c>
      <c r="R72">
        <v>0</v>
      </c>
      <c r="S72">
        <v>0</v>
      </c>
      <c r="T72">
        <v>0</v>
      </c>
      <c r="U72">
        <v>0</v>
      </c>
      <c r="V72">
        <v>35</v>
      </c>
      <c r="W72">
        <v>245</v>
      </c>
      <c r="X72">
        <v>0</v>
      </c>
      <c r="Z72">
        <v>0</v>
      </c>
      <c r="AA72">
        <v>0</v>
      </c>
      <c r="AB72">
        <v>24</v>
      </c>
      <c r="AC72">
        <v>408</v>
      </c>
      <c r="AD72">
        <v>1503</v>
      </c>
    </row>
    <row r="73" spans="1:30" x14ac:dyDescent="0.25">
      <c r="H73" t="s">
        <v>121</v>
      </c>
    </row>
    <row r="74" spans="1:30" x14ac:dyDescent="0.25">
      <c r="A74">
        <v>34</v>
      </c>
      <c r="B74">
        <v>691</v>
      </c>
      <c r="C74" t="s">
        <v>170</v>
      </c>
      <c r="D74" t="s">
        <v>171</v>
      </c>
      <c r="E74" t="s">
        <v>54</v>
      </c>
      <c r="F74" t="s">
        <v>172</v>
      </c>
      <c r="G74" t="str">
        <f>"200801011213"</f>
        <v>200801011213</v>
      </c>
      <c r="H74">
        <v>737</v>
      </c>
      <c r="I74">
        <v>0</v>
      </c>
      <c r="J74">
        <v>0</v>
      </c>
      <c r="K74">
        <v>0</v>
      </c>
      <c r="L74">
        <v>0</v>
      </c>
      <c r="M74">
        <v>100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1495</v>
      </c>
    </row>
    <row r="75" spans="1:30" x14ac:dyDescent="0.25">
      <c r="H75" t="s">
        <v>93</v>
      </c>
    </row>
    <row r="76" spans="1:30" x14ac:dyDescent="0.25">
      <c r="A76">
        <v>35</v>
      </c>
      <c r="B76">
        <v>82</v>
      </c>
      <c r="C76" t="s">
        <v>173</v>
      </c>
      <c r="D76" t="s">
        <v>174</v>
      </c>
      <c r="E76" t="s">
        <v>27</v>
      </c>
      <c r="F76" t="s">
        <v>175</v>
      </c>
      <c r="G76" t="str">
        <f>"200809000139"</f>
        <v>200809000139</v>
      </c>
      <c r="H76">
        <v>715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72</v>
      </c>
      <c r="W76">
        <v>504</v>
      </c>
      <c r="X76">
        <v>0</v>
      </c>
      <c r="Z76">
        <v>0</v>
      </c>
      <c r="AA76">
        <v>0</v>
      </c>
      <c r="AB76">
        <v>0</v>
      </c>
      <c r="AC76">
        <v>0</v>
      </c>
      <c r="AD76">
        <v>1489</v>
      </c>
    </row>
    <row r="77" spans="1:30" x14ac:dyDescent="0.25">
      <c r="H77" t="s">
        <v>152</v>
      </c>
    </row>
    <row r="78" spans="1:30" x14ac:dyDescent="0.25">
      <c r="A78">
        <v>36</v>
      </c>
      <c r="B78">
        <v>4132</v>
      </c>
      <c r="C78" t="s">
        <v>176</v>
      </c>
      <c r="D78" t="s">
        <v>177</v>
      </c>
      <c r="E78" t="s">
        <v>128</v>
      </c>
      <c r="F78" t="s">
        <v>178</v>
      </c>
      <c r="G78" t="str">
        <f>"00344156"</f>
        <v>00344156</v>
      </c>
      <c r="H78">
        <v>693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51</v>
      </c>
      <c r="W78">
        <v>357</v>
      </c>
      <c r="X78">
        <v>0</v>
      </c>
      <c r="Z78">
        <v>0</v>
      </c>
      <c r="AA78">
        <v>0</v>
      </c>
      <c r="AB78">
        <v>24</v>
      </c>
      <c r="AC78">
        <v>408</v>
      </c>
      <c r="AD78">
        <v>1488</v>
      </c>
    </row>
    <row r="79" spans="1:30" x14ac:dyDescent="0.25">
      <c r="H79">
        <v>1227</v>
      </c>
    </row>
    <row r="80" spans="1:30" x14ac:dyDescent="0.25">
      <c r="A80">
        <v>37</v>
      </c>
      <c r="B80">
        <v>5969</v>
      </c>
      <c r="C80" t="s">
        <v>179</v>
      </c>
      <c r="D80" t="s">
        <v>76</v>
      </c>
      <c r="E80" t="s">
        <v>69</v>
      </c>
      <c r="F80" t="s">
        <v>180</v>
      </c>
      <c r="G80" t="str">
        <f>"00338112"</f>
        <v>00338112</v>
      </c>
      <c r="H80" t="s">
        <v>181</v>
      </c>
      <c r="I80">
        <v>0</v>
      </c>
      <c r="J80">
        <v>0</v>
      </c>
      <c r="K80">
        <v>200</v>
      </c>
      <c r="L80">
        <v>0</v>
      </c>
      <c r="M80">
        <v>100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51</v>
      </c>
      <c r="W80">
        <v>357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182</v>
      </c>
    </row>
    <row r="81" spans="1:30" x14ac:dyDescent="0.25">
      <c r="H81" t="s">
        <v>62</v>
      </c>
    </row>
    <row r="82" spans="1:30" x14ac:dyDescent="0.25">
      <c r="A82">
        <v>38</v>
      </c>
      <c r="B82">
        <v>878</v>
      </c>
      <c r="C82" t="s">
        <v>183</v>
      </c>
      <c r="D82" t="s">
        <v>184</v>
      </c>
      <c r="E82" t="s">
        <v>133</v>
      </c>
      <c r="F82" t="s">
        <v>185</v>
      </c>
      <c r="G82" t="str">
        <f>"00278064"</f>
        <v>00278064</v>
      </c>
      <c r="H82" t="s">
        <v>186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50</v>
      </c>
      <c r="P82">
        <v>0</v>
      </c>
      <c r="Q82">
        <v>0</v>
      </c>
      <c r="R82">
        <v>30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187</v>
      </c>
    </row>
    <row r="83" spans="1:30" x14ac:dyDescent="0.25">
      <c r="H83" t="s">
        <v>41</v>
      </c>
    </row>
    <row r="84" spans="1:30" x14ac:dyDescent="0.25">
      <c r="A84">
        <v>39</v>
      </c>
      <c r="B84">
        <v>3848</v>
      </c>
      <c r="C84" t="s">
        <v>188</v>
      </c>
      <c r="D84" t="s">
        <v>27</v>
      </c>
      <c r="E84" t="s">
        <v>15</v>
      </c>
      <c r="F84" t="s">
        <v>189</v>
      </c>
      <c r="G84" t="str">
        <f>"201412001271"</f>
        <v>201412001271</v>
      </c>
      <c r="H84">
        <v>671</v>
      </c>
      <c r="I84">
        <v>150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>
        <v>1439</v>
      </c>
    </row>
    <row r="85" spans="1:30" x14ac:dyDescent="0.25">
      <c r="H85" t="s">
        <v>93</v>
      </c>
    </row>
    <row r="86" spans="1:30" x14ac:dyDescent="0.25">
      <c r="A86">
        <v>40</v>
      </c>
      <c r="B86">
        <v>5668</v>
      </c>
      <c r="C86" t="s">
        <v>190</v>
      </c>
      <c r="D86" t="s">
        <v>15</v>
      </c>
      <c r="E86" t="s">
        <v>76</v>
      </c>
      <c r="F86" t="s">
        <v>191</v>
      </c>
      <c r="G86" t="str">
        <f>"201406016348"</f>
        <v>201406016348</v>
      </c>
      <c r="H86" t="s">
        <v>192</v>
      </c>
      <c r="I86">
        <v>150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21</v>
      </c>
      <c r="W86">
        <v>147</v>
      </c>
      <c r="X86">
        <v>0</v>
      </c>
      <c r="Z86">
        <v>0</v>
      </c>
      <c r="AA86">
        <v>0</v>
      </c>
      <c r="AB86">
        <v>2</v>
      </c>
      <c r="AC86">
        <v>34</v>
      </c>
      <c r="AD86" t="s">
        <v>193</v>
      </c>
    </row>
    <row r="87" spans="1:30" x14ac:dyDescent="0.25">
      <c r="H87" t="s">
        <v>47</v>
      </c>
    </row>
    <row r="88" spans="1:30" x14ac:dyDescent="0.25">
      <c r="A88">
        <v>41</v>
      </c>
      <c r="B88">
        <v>4230</v>
      </c>
      <c r="C88" t="s">
        <v>194</v>
      </c>
      <c r="D88" t="s">
        <v>195</v>
      </c>
      <c r="E88" t="s">
        <v>112</v>
      </c>
      <c r="F88" t="s">
        <v>196</v>
      </c>
      <c r="G88" t="str">
        <f>"200801000099"</f>
        <v>200801000099</v>
      </c>
      <c r="H88">
        <v>770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30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2</v>
      </c>
      <c r="AA88">
        <v>0</v>
      </c>
      <c r="AB88">
        <v>0</v>
      </c>
      <c r="AC88">
        <v>0</v>
      </c>
      <c r="AD88">
        <v>1418</v>
      </c>
    </row>
    <row r="89" spans="1:30" x14ac:dyDescent="0.25">
      <c r="H89" t="s">
        <v>41</v>
      </c>
    </row>
    <row r="90" spans="1:30" x14ac:dyDescent="0.25">
      <c r="A90">
        <v>42</v>
      </c>
      <c r="B90">
        <v>1472</v>
      </c>
      <c r="C90" t="s">
        <v>197</v>
      </c>
      <c r="D90" t="s">
        <v>87</v>
      </c>
      <c r="E90" t="s">
        <v>69</v>
      </c>
      <c r="F90" t="s">
        <v>198</v>
      </c>
      <c r="G90" t="str">
        <f>"00255676"</f>
        <v>00255676</v>
      </c>
      <c r="H90" t="s">
        <v>199</v>
      </c>
      <c r="I90">
        <v>150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71</v>
      </c>
      <c r="W90">
        <v>497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200</v>
      </c>
    </row>
    <row r="91" spans="1:30" x14ac:dyDescent="0.25">
      <c r="H91" t="s">
        <v>201</v>
      </c>
    </row>
    <row r="92" spans="1:30" x14ac:dyDescent="0.25">
      <c r="A92">
        <v>43</v>
      </c>
      <c r="B92">
        <v>5960</v>
      </c>
      <c r="C92" t="s">
        <v>202</v>
      </c>
      <c r="D92" t="s">
        <v>203</v>
      </c>
      <c r="E92" t="s">
        <v>107</v>
      </c>
      <c r="F92" t="s">
        <v>204</v>
      </c>
      <c r="G92" t="str">
        <f>"00369421"</f>
        <v>00369421</v>
      </c>
      <c r="H92">
        <v>781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>
        <v>1399</v>
      </c>
    </row>
    <row r="93" spans="1:30" x14ac:dyDescent="0.25">
      <c r="H93" t="s">
        <v>17</v>
      </c>
    </row>
    <row r="94" spans="1:30" x14ac:dyDescent="0.25">
      <c r="A94">
        <v>44</v>
      </c>
      <c r="B94">
        <v>4367</v>
      </c>
      <c r="C94" t="s">
        <v>205</v>
      </c>
      <c r="D94" t="s">
        <v>133</v>
      </c>
      <c r="E94" t="s">
        <v>27</v>
      </c>
      <c r="F94" t="s">
        <v>206</v>
      </c>
      <c r="G94" t="str">
        <f>"00077865"</f>
        <v>00077865</v>
      </c>
      <c r="H94">
        <v>737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1</v>
      </c>
      <c r="AA94">
        <v>0</v>
      </c>
      <c r="AB94">
        <v>0</v>
      </c>
      <c r="AC94">
        <v>0</v>
      </c>
      <c r="AD94">
        <v>1395</v>
      </c>
    </row>
    <row r="95" spans="1:30" x14ac:dyDescent="0.25">
      <c r="H95">
        <v>1227</v>
      </c>
    </row>
    <row r="96" spans="1:30" x14ac:dyDescent="0.25">
      <c r="A96">
        <v>45</v>
      </c>
      <c r="B96">
        <v>605</v>
      </c>
      <c r="C96" t="s">
        <v>207</v>
      </c>
      <c r="D96" t="s">
        <v>139</v>
      </c>
      <c r="E96" t="s">
        <v>208</v>
      </c>
      <c r="F96" t="s">
        <v>209</v>
      </c>
      <c r="G96" t="str">
        <f>"00145227"</f>
        <v>00145227</v>
      </c>
      <c r="H96" t="s">
        <v>210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211</v>
      </c>
    </row>
    <row r="97" spans="1:30" x14ac:dyDescent="0.25">
      <c r="H97" t="s">
        <v>41</v>
      </c>
    </row>
    <row r="98" spans="1:30" x14ac:dyDescent="0.25">
      <c r="A98">
        <v>46</v>
      </c>
      <c r="B98">
        <v>1415</v>
      </c>
      <c r="C98" t="s">
        <v>212</v>
      </c>
      <c r="D98" t="s">
        <v>76</v>
      </c>
      <c r="E98" t="s">
        <v>213</v>
      </c>
      <c r="F98" t="s">
        <v>214</v>
      </c>
      <c r="G98" t="str">
        <f>"00302603"</f>
        <v>00302603</v>
      </c>
      <c r="H98">
        <v>770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>
        <v>1388</v>
      </c>
    </row>
    <row r="99" spans="1:30" x14ac:dyDescent="0.25">
      <c r="H99">
        <v>1227</v>
      </c>
    </row>
    <row r="100" spans="1:30" x14ac:dyDescent="0.25">
      <c r="A100">
        <v>47</v>
      </c>
      <c r="B100">
        <v>1808</v>
      </c>
      <c r="C100" t="s">
        <v>215</v>
      </c>
      <c r="D100" t="s">
        <v>216</v>
      </c>
      <c r="E100" t="s">
        <v>54</v>
      </c>
      <c r="F100" t="s">
        <v>217</v>
      </c>
      <c r="G100" t="str">
        <f>"00002519"</f>
        <v>00002519</v>
      </c>
      <c r="H100" t="s">
        <v>218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219</v>
      </c>
    </row>
    <row r="101" spans="1:30" x14ac:dyDescent="0.25">
      <c r="H101" t="s">
        <v>220</v>
      </c>
    </row>
    <row r="102" spans="1:30" x14ac:dyDescent="0.25">
      <c r="A102">
        <v>48</v>
      </c>
      <c r="B102">
        <v>5824</v>
      </c>
      <c r="C102" t="s">
        <v>221</v>
      </c>
      <c r="D102" t="s">
        <v>222</v>
      </c>
      <c r="E102" t="s">
        <v>133</v>
      </c>
      <c r="F102" t="s">
        <v>223</v>
      </c>
      <c r="G102" t="str">
        <f>"00317262"</f>
        <v>00317262</v>
      </c>
      <c r="H102" t="s">
        <v>224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30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2</v>
      </c>
      <c r="AA102">
        <v>0</v>
      </c>
      <c r="AB102">
        <v>0</v>
      </c>
      <c r="AC102">
        <v>0</v>
      </c>
      <c r="AD102" t="s">
        <v>225</v>
      </c>
    </row>
    <row r="103" spans="1:30" x14ac:dyDescent="0.25">
      <c r="H103" t="s">
        <v>41</v>
      </c>
    </row>
    <row r="104" spans="1:30" x14ac:dyDescent="0.25">
      <c r="A104">
        <v>49</v>
      </c>
      <c r="B104">
        <v>4520</v>
      </c>
      <c r="C104" t="s">
        <v>226</v>
      </c>
      <c r="D104" t="s">
        <v>174</v>
      </c>
      <c r="E104" t="s">
        <v>227</v>
      </c>
      <c r="F104" t="s">
        <v>228</v>
      </c>
      <c r="G104" t="str">
        <f>"00362259"</f>
        <v>00362259</v>
      </c>
      <c r="H104" t="s">
        <v>229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230</v>
      </c>
    </row>
    <row r="105" spans="1:30" x14ac:dyDescent="0.25">
      <c r="H105" t="s">
        <v>17</v>
      </c>
    </row>
    <row r="106" spans="1:30" x14ac:dyDescent="0.25">
      <c r="A106">
        <v>50</v>
      </c>
      <c r="B106">
        <v>3367</v>
      </c>
      <c r="C106" t="s">
        <v>231</v>
      </c>
      <c r="D106" t="s">
        <v>49</v>
      </c>
      <c r="E106" t="s">
        <v>112</v>
      </c>
      <c r="F106" t="s">
        <v>232</v>
      </c>
      <c r="G106" t="str">
        <f>"00368177"</f>
        <v>00368177</v>
      </c>
      <c r="H106" t="s">
        <v>233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83</v>
      </c>
      <c r="W106">
        <v>581</v>
      </c>
      <c r="X106">
        <v>0</v>
      </c>
      <c r="Z106">
        <v>0</v>
      </c>
      <c r="AA106">
        <v>0</v>
      </c>
      <c r="AB106">
        <v>1</v>
      </c>
      <c r="AC106">
        <v>17</v>
      </c>
      <c r="AD106" t="s">
        <v>234</v>
      </c>
    </row>
    <row r="107" spans="1:30" x14ac:dyDescent="0.25">
      <c r="H107" t="s">
        <v>51</v>
      </c>
    </row>
    <row r="108" spans="1:30" x14ac:dyDescent="0.25">
      <c r="A108">
        <v>51</v>
      </c>
      <c r="B108">
        <v>4139</v>
      </c>
      <c r="C108" t="s">
        <v>235</v>
      </c>
      <c r="D108" t="s">
        <v>174</v>
      </c>
      <c r="E108" t="s">
        <v>76</v>
      </c>
      <c r="F108" t="s">
        <v>236</v>
      </c>
      <c r="G108" t="str">
        <f>"00333868"</f>
        <v>00333868</v>
      </c>
      <c r="H108">
        <v>737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54</v>
      </c>
      <c r="W108">
        <v>378</v>
      </c>
      <c r="X108">
        <v>0</v>
      </c>
      <c r="Z108">
        <v>0</v>
      </c>
      <c r="AA108">
        <v>0</v>
      </c>
      <c r="AB108">
        <v>0</v>
      </c>
      <c r="AC108">
        <v>0</v>
      </c>
      <c r="AD108">
        <v>1315</v>
      </c>
    </row>
    <row r="109" spans="1:30" x14ac:dyDescent="0.25">
      <c r="H109" t="s">
        <v>62</v>
      </c>
    </row>
    <row r="110" spans="1:30" x14ac:dyDescent="0.25">
      <c r="A110">
        <v>52</v>
      </c>
      <c r="B110">
        <v>1476</v>
      </c>
      <c r="C110" t="s">
        <v>237</v>
      </c>
      <c r="D110" t="s">
        <v>238</v>
      </c>
      <c r="E110" t="s">
        <v>102</v>
      </c>
      <c r="F110">
        <v>385982</v>
      </c>
      <c r="G110" t="str">
        <f>"00009309"</f>
        <v>00009309</v>
      </c>
      <c r="H110" t="s">
        <v>239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50</v>
      </c>
      <c r="O110">
        <v>0</v>
      </c>
      <c r="P110">
        <v>30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53</v>
      </c>
      <c r="W110">
        <v>371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240</v>
      </c>
    </row>
    <row r="111" spans="1:30" x14ac:dyDescent="0.25">
      <c r="H111" t="s">
        <v>241</v>
      </c>
    </row>
    <row r="112" spans="1:30" x14ac:dyDescent="0.25">
      <c r="A112">
        <v>53</v>
      </c>
      <c r="B112">
        <v>330</v>
      </c>
      <c r="C112" t="s">
        <v>242</v>
      </c>
      <c r="D112" t="s">
        <v>213</v>
      </c>
      <c r="E112" t="s">
        <v>54</v>
      </c>
      <c r="F112" t="s">
        <v>243</v>
      </c>
      <c r="G112" t="str">
        <f>"00237394"</f>
        <v>00237394</v>
      </c>
      <c r="H112" t="s">
        <v>244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57</v>
      </c>
      <c r="W112">
        <v>399</v>
      </c>
      <c r="X112">
        <v>0</v>
      </c>
      <c r="Z112">
        <v>0</v>
      </c>
      <c r="AA112">
        <v>0</v>
      </c>
      <c r="AB112">
        <v>9</v>
      </c>
      <c r="AC112">
        <v>153</v>
      </c>
      <c r="AD112" t="s">
        <v>245</v>
      </c>
    </row>
    <row r="113" spans="1:30" x14ac:dyDescent="0.25">
      <c r="H113">
        <v>1227</v>
      </c>
    </row>
    <row r="114" spans="1:30" x14ac:dyDescent="0.25">
      <c r="A114">
        <v>54</v>
      </c>
      <c r="B114">
        <v>3633</v>
      </c>
      <c r="C114" t="s">
        <v>246</v>
      </c>
      <c r="D114" t="s">
        <v>102</v>
      </c>
      <c r="E114" t="s">
        <v>84</v>
      </c>
      <c r="F114" t="s">
        <v>247</v>
      </c>
      <c r="G114" t="str">
        <f>"201412005627"</f>
        <v>201412005627</v>
      </c>
      <c r="H114" t="s">
        <v>248</v>
      </c>
      <c r="I114">
        <v>150</v>
      </c>
      <c r="J114">
        <v>0</v>
      </c>
      <c r="K114">
        <v>0</v>
      </c>
      <c r="L114">
        <v>200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20</v>
      </c>
      <c r="W114">
        <v>140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249</v>
      </c>
    </row>
    <row r="115" spans="1:30" x14ac:dyDescent="0.25">
      <c r="H115">
        <v>1227</v>
      </c>
    </row>
    <row r="116" spans="1:30" x14ac:dyDescent="0.25">
      <c r="A116">
        <v>55</v>
      </c>
      <c r="B116">
        <v>2754</v>
      </c>
      <c r="C116" t="s">
        <v>250</v>
      </c>
      <c r="D116" t="s">
        <v>76</v>
      </c>
      <c r="E116" t="s">
        <v>251</v>
      </c>
      <c r="F116" t="s">
        <v>252</v>
      </c>
      <c r="G116" t="str">
        <f>"00301012"</f>
        <v>00301012</v>
      </c>
      <c r="H116" t="s">
        <v>253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66</v>
      </c>
      <c r="W116">
        <v>462</v>
      </c>
      <c r="X116">
        <v>0</v>
      </c>
      <c r="Z116">
        <v>0</v>
      </c>
      <c r="AA116">
        <v>0</v>
      </c>
      <c r="AB116">
        <v>6</v>
      </c>
      <c r="AC116">
        <v>102</v>
      </c>
      <c r="AD116" t="s">
        <v>254</v>
      </c>
    </row>
    <row r="117" spans="1:30" x14ac:dyDescent="0.25">
      <c r="H117">
        <v>1227</v>
      </c>
    </row>
    <row r="118" spans="1:30" x14ac:dyDescent="0.25">
      <c r="A118">
        <v>56</v>
      </c>
      <c r="B118">
        <v>4767</v>
      </c>
      <c r="C118" t="s">
        <v>255</v>
      </c>
      <c r="D118" t="s">
        <v>256</v>
      </c>
      <c r="E118" t="s">
        <v>76</v>
      </c>
      <c r="F118" t="s">
        <v>257</v>
      </c>
      <c r="G118" t="str">
        <f>"200811001717"</f>
        <v>200811001717</v>
      </c>
      <c r="H118">
        <v>715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2</v>
      </c>
      <c r="AA118">
        <v>0</v>
      </c>
      <c r="AB118">
        <v>0</v>
      </c>
      <c r="AC118">
        <v>0</v>
      </c>
      <c r="AD118">
        <v>1303</v>
      </c>
    </row>
    <row r="119" spans="1:30" x14ac:dyDescent="0.25">
      <c r="H119" t="s">
        <v>258</v>
      </c>
    </row>
    <row r="120" spans="1:30" x14ac:dyDescent="0.25">
      <c r="A120">
        <v>57</v>
      </c>
      <c r="B120">
        <v>514</v>
      </c>
      <c r="C120" t="s">
        <v>259</v>
      </c>
      <c r="D120" t="s">
        <v>69</v>
      </c>
      <c r="E120" t="s">
        <v>76</v>
      </c>
      <c r="F120" t="s">
        <v>260</v>
      </c>
      <c r="G120" t="str">
        <f>"00291702"</f>
        <v>00291702</v>
      </c>
      <c r="H120">
        <v>671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1</v>
      </c>
      <c r="AA120">
        <v>0</v>
      </c>
      <c r="AB120">
        <v>0</v>
      </c>
      <c r="AC120">
        <v>0</v>
      </c>
      <c r="AD120">
        <v>1289</v>
      </c>
    </row>
    <row r="121" spans="1:30" x14ac:dyDescent="0.25">
      <c r="H121" t="s">
        <v>51</v>
      </c>
    </row>
    <row r="122" spans="1:30" x14ac:dyDescent="0.25">
      <c r="A122">
        <v>58</v>
      </c>
      <c r="B122">
        <v>2513</v>
      </c>
      <c r="C122" t="s">
        <v>261</v>
      </c>
      <c r="D122" t="s">
        <v>262</v>
      </c>
      <c r="E122" t="s">
        <v>133</v>
      </c>
      <c r="F122" t="s">
        <v>263</v>
      </c>
      <c r="G122" t="str">
        <f>"00264166"</f>
        <v>00264166</v>
      </c>
      <c r="H122" t="s">
        <v>264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265</v>
      </c>
    </row>
    <row r="123" spans="1:30" x14ac:dyDescent="0.25">
      <c r="H123">
        <v>1227</v>
      </c>
    </row>
    <row r="124" spans="1:30" x14ac:dyDescent="0.25">
      <c r="A124">
        <v>59</v>
      </c>
      <c r="B124">
        <v>487</v>
      </c>
      <c r="C124" t="s">
        <v>266</v>
      </c>
      <c r="D124" t="s">
        <v>267</v>
      </c>
      <c r="E124" t="s">
        <v>49</v>
      </c>
      <c r="F124" t="s">
        <v>268</v>
      </c>
      <c r="G124" t="str">
        <f>"201502002952"</f>
        <v>201502002952</v>
      </c>
      <c r="H124" t="s">
        <v>269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26</v>
      </c>
      <c r="W124">
        <v>182</v>
      </c>
      <c r="X124">
        <v>0</v>
      </c>
      <c r="Z124">
        <v>0</v>
      </c>
      <c r="AA124">
        <v>0</v>
      </c>
      <c r="AB124">
        <v>24</v>
      </c>
      <c r="AC124">
        <v>408</v>
      </c>
      <c r="AD124" t="s">
        <v>270</v>
      </c>
    </row>
    <row r="125" spans="1:30" x14ac:dyDescent="0.25">
      <c r="H125" t="s">
        <v>271</v>
      </c>
    </row>
    <row r="126" spans="1:30" x14ac:dyDescent="0.25">
      <c r="A126">
        <v>60</v>
      </c>
      <c r="B126">
        <v>1275</v>
      </c>
      <c r="C126" t="s">
        <v>272</v>
      </c>
      <c r="D126" t="s">
        <v>273</v>
      </c>
      <c r="E126" t="s">
        <v>112</v>
      </c>
      <c r="F126" t="s">
        <v>274</v>
      </c>
      <c r="G126" t="str">
        <f>"201409002118"</f>
        <v>201409002118</v>
      </c>
      <c r="H126">
        <v>693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>
        <v>1281</v>
      </c>
    </row>
    <row r="127" spans="1:30" x14ac:dyDescent="0.25">
      <c r="H127">
        <v>1227</v>
      </c>
    </row>
    <row r="128" spans="1:30" x14ac:dyDescent="0.25">
      <c r="A128">
        <v>61</v>
      </c>
      <c r="B128">
        <v>1155</v>
      </c>
      <c r="C128" t="s">
        <v>275</v>
      </c>
      <c r="D128" t="s">
        <v>53</v>
      </c>
      <c r="E128" t="s">
        <v>27</v>
      </c>
      <c r="F128" t="s">
        <v>276</v>
      </c>
      <c r="G128" t="str">
        <f>"00308461"</f>
        <v>00308461</v>
      </c>
      <c r="H128" t="s">
        <v>277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69</v>
      </c>
      <c r="W128">
        <v>483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278</v>
      </c>
    </row>
    <row r="129" spans="1:30" x14ac:dyDescent="0.25">
      <c r="H129">
        <v>1227</v>
      </c>
    </row>
    <row r="130" spans="1:30" x14ac:dyDescent="0.25">
      <c r="A130">
        <v>62</v>
      </c>
      <c r="B130">
        <v>5672</v>
      </c>
      <c r="C130" t="s">
        <v>279</v>
      </c>
      <c r="D130" t="s">
        <v>132</v>
      </c>
      <c r="E130" t="s">
        <v>280</v>
      </c>
      <c r="F130" t="s">
        <v>281</v>
      </c>
      <c r="G130" t="str">
        <f>"201406016225"</f>
        <v>201406016225</v>
      </c>
      <c r="H130" t="s">
        <v>71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31</v>
      </c>
      <c r="W130">
        <v>217</v>
      </c>
      <c r="X130">
        <v>0</v>
      </c>
      <c r="Z130">
        <v>0</v>
      </c>
      <c r="AA130">
        <v>0</v>
      </c>
      <c r="AB130">
        <v>19</v>
      </c>
      <c r="AC130">
        <v>323</v>
      </c>
      <c r="AD130" t="s">
        <v>282</v>
      </c>
    </row>
    <row r="131" spans="1:30" x14ac:dyDescent="0.25">
      <c r="H131" t="s">
        <v>41</v>
      </c>
    </row>
    <row r="132" spans="1:30" x14ac:dyDescent="0.25">
      <c r="A132">
        <v>63</v>
      </c>
      <c r="B132">
        <v>4643</v>
      </c>
      <c r="C132" t="s">
        <v>283</v>
      </c>
      <c r="D132" t="s">
        <v>284</v>
      </c>
      <c r="E132" t="s">
        <v>285</v>
      </c>
      <c r="F132" t="s">
        <v>286</v>
      </c>
      <c r="G132" t="str">
        <f>"201402009068"</f>
        <v>201402009068</v>
      </c>
      <c r="H132" t="s">
        <v>287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43</v>
      </c>
      <c r="W132">
        <v>301</v>
      </c>
      <c r="X132">
        <v>0</v>
      </c>
      <c r="Z132">
        <v>0</v>
      </c>
      <c r="AA132">
        <v>0</v>
      </c>
      <c r="AB132">
        <v>5</v>
      </c>
      <c r="AC132">
        <v>85</v>
      </c>
      <c r="AD132" t="s">
        <v>288</v>
      </c>
    </row>
    <row r="133" spans="1:30" x14ac:dyDescent="0.25">
      <c r="H133">
        <v>1227</v>
      </c>
    </row>
    <row r="134" spans="1:30" x14ac:dyDescent="0.25">
      <c r="A134">
        <v>64</v>
      </c>
      <c r="B134">
        <v>6295</v>
      </c>
      <c r="C134" t="s">
        <v>289</v>
      </c>
      <c r="D134" t="s">
        <v>290</v>
      </c>
      <c r="E134" t="s">
        <v>291</v>
      </c>
      <c r="F134" t="s">
        <v>292</v>
      </c>
      <c r="G134" t="str">
        <f>"00176070"</f>
        <v>00176070</v>
      </c>
      <c r="H134" t="s">
        <v>293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70</v>
      </c>
      <c r="O134">
        <v>50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48</v>
      </c>
      <c r="W134">
        <v>336</v>
      </c>
      <c r="X134">
        <v>0</v>
      </c>
      <c r="Z134">
        <v>2</v>
      </c>
      <c r="AA134">
        <v>0</v>
      </c>
      <c r="AB134">
        <v>0</v>
      </c>
      <c r="AC134">
        <v>0</v>
      </c>
      <c r="AD134" t="s">
        <v>294</v>
      </c>
    </row>
    <row r="135" spans="1:30" x14ac:dyDescent="0.25">
      <c r="H135">
        <v>1227</v>
      </c>
    </row>
    <row r="136" spans="1:30" x14ac:dyDescent="0.25">
      <c r="A136">
        <v>65</v>
      </c>
      <c r="B136">
        <v>5045</v>
      </c>
      <c r="C136" t="s">
        <v>295</v>
      </c>
      <c r="D136" t="s">
        <v>296</v>
      </c>
      <c r="E136" t="s">
        <v>112</v>
      </c>
      <c r="F136" t="s">
        <v>297</v>
      </c>
      <c r="G136" t="str">
        <f>"00314061"</f>
        <v>00314061</v>
      </c>
      <c r="H136">
        <v>869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53</v>
      </c>
      <c r="W136">
        <v>371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1240</v>
      </c>
    </row>
    <row r="137" spans="1:30" x14ac:dyDescent="0.25">
      <c r="H137">
        <v>1227</v>
      </c>
    </row>
    <row r="138" spans="1:30" x14ac:dyDescent="0.25">
      <c r="A138">
        <v>66</v>
      </c>
      <c r="B138">
        <v>2323</v>
      </c>
      <c r="C138" t="s">
        <v>298</v>
      </c>
      <c r="D138" t="s">
        <v>112</v>
      </c>
      <c r="E138" t="s">
        <v>15</v>
      </c>
      <c r="F138" t="s">
        <v>299</v>
      </c>
      <c r="G138" t="str">
        <f>"00317621"</f>
        <v>00317621</v>
      </c>
      <c r="H138" t="s">
        <v>300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50</v>
      </c>
      <c r="O138">
        <v>0</v>
      </c>
      <c r="P138">
        <v>0</v>
      </c>
      <c r="Q138">
        <v>0</v>
      </c>
      <c r="R138">
        <v>30</v>
      </c>
      <c r="S138">
        <v>0</v>
      </c>
      <c r="T138">
        <v>0</v>
      </c>
      <c r="U138">
        <v>0</v>
      </c>
      <c r="V138">
        <v>18</v>
      </c>
      <c r="W138">
        <v>126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301</v>
      </c>
    </row>
    <row r="139" spans="1:30" x14ac:dyDescent="0.25">
      <c r="H139" t="s">
        <v>51</v>
      </c>
    </row>
    <row r="140" spans="1:30" x14ac:dyDescent="0.25">
      <c r="A140">
        <v>67</v>
      </c>
      <c r="B140">
        <v>425</v>
      </c>
      <c r="C140" t="s">
        <v>302</v>
      </c>
      <c r="D140" t="s">
        <v>303</v>
      </c>
      <c r="E140" t="s">
        <v>54</v>
      </c>
      <c r="F140" t="s">
        <v>304</v>
      </c>
      <c r="G140" t="str">
        <f>"00288501"</f>
        <v>00288501</v>
      </c>
      <c r="H140">
        <v>715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68</v>
      </c>
      <c r="W140">
        <v>476</v>
      </c>
      <c r="X140">
        <v>0</v>
      </c>
      <c r="Z140">
        <v>0</v>
      </c>
      <c r="AA140">
        <v>0</v>
      </c>
      <c r="AB140">
        <v>0</v>
      </c>
      <c r="AC140">
        <v>0</v>
      </c>
      <c r="AD140">
        <v>1221</v>
      </c>
    </row>
    <row r="141" spans="1:30" x14ac:dyDescent="0.25">
      <c r="H141" t="s">
        <v>41</v>
      </c>
    </row>
    <row r="142" spans="1:30" x14ac:dyDescent="0.25">
      <c r="A142">
        <v>68</v>
      </c>
      <c r="B142">
        <v>1601</v>
      </c>
      <c r="C142" t="s">
        <v>305</v>
      </c>
      <c r="D142" t="s">
        <v>306</v>
      </c>
      <c r="E142" t="s">
        <v>112</v>
      </c>
      <c r="F142" t="s">
        <v>307</v>
      </c>
      <c r="G142" t="str">
        <f>"201412000371"</f>
        <v>201412000371</v>
      </c>
      <c r="H142" t="s">
        <v>308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42</v>
      </c>
      <c r="W142">
        <v>294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309</v>
      </c>
    </row>
    <row r="143" spans="1:30" x14ac:dyDescent="0.25">
      <c r="H143">
        <v>1227</v>
      </c>
    </row>
    <row r="144" spans="1:30" x14ac:dyDescent="0.25">
      <c r="A144">
        <v>69</v>
      </c>
      <c r="B144">
        <v>1070</v>
      </c>
      <c r="C144" t="s">
        <v>310</v>
      </c>
      <c r="D144" t="s">
        <v>216</v>
      </c>
      <c r="E144" t="s">
        <v>311</v>
      </c>
      <c r="F144" t="s">
        <v>312</v>
      </c>
      <c r="G144" t="str">
        <f>"00209819"</f>
        <v>00209819</v>
      </c>
      <c r="H144" t="s">
        <v>313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70</v>
      </c>
      <c r="W144">
        <v>490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314</v>
      </c>
    </row>
    <row r="145" spans="1:30" x14ac:dyDescent="0.25">
      <c r="H145" t="s">
        <v>41</v>
      </c>
    </row>
    <row r="146" spans="1:30" x14ac:dyDescent="0.25">
      <c r="A146">
        <v>70</v>
      </c>
      <c r="B146">
        <v>1584</v>
      </c>
      <c r="C146" t="s">
        <v>315</v>
      </c>
      <c r="D146" t="s">
        <v>280</v>
      </c>
      <c r="E146" t="s">
        <v>133</v>
      </c>
      <c r="F146" t="s">
        <v>316</v>
      </c>
      <c r="G146" t="str">
        <f>"201412001281"</f>
        <v>201412001281</v>
      </c>
      <c r="H146" t="s">
        <v>317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68</v>
      </c>
      <c r="W146">
        <v>476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318</v>
      </c>
    </row>
    <row r="147" spans="1:30" x14ac:dyDescent="0.25">
      <c r="H147">
        <v>1227</v>
      </c>
    </row>
    <row r="148" spans="1:30" x14ac:dyDescent="0.25">
      <c r="A148">
        <v>71</v>
      </c>
      <c r="B148">
        <v>1442</v>
      </c>
      <c r="C148" t="s">
        <v>319</v>
      </c>
      <c r="D148" t="s">
        <v>320</v>
      </c>
      <c r="E148" t="s">
        <v>84</v>
      </c>
      <c r="F148" t="s">
        <v>321</v>
      </c>
      <c r="G148" t="str">
        <f>"201405000736"</f>
        <v>201405000736</v>
      </c>
      <c r="H148">
        <v>814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50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70</v>
      </c>
      <c r="U148">
        <v>0</v>
      </c>
      <c r="V148">
        <v>10</v>
      </c>
      <c r="W148">
        <v>70</v>
      </c>
      <c r="X148">
        <v>0</v>
      </c>
      <c r="Z148">
        <v>0</v>
      </c>
      <c r="AA148">
        <v>0</v>
      </c>
      <c r="AB148">
        <v>0</v>
      </c>
      <c r="AC148">
        <v>0</v>
      </c>
      <c r="AD148">
        <v>1204</v>
      </c>
    </row>
    <row r="149" spans="1:30" x14ac:dyDescent="0.25">
      <c r="H149" t="s">
        <v>41</v>
      </c>
    </row>
    <row r="150" spans="1:30" x14ac:dyDescent="0.25">
      <c r="A150">
        <v>72</v>
      </c>
      <c r="B150">
        <v>6099</v>
      </c>
      <c r="C150" t="s">
        <v>322</v>
      </c>
      <c r="D150" t="s">
        <v>15</v>
      </c>
      <c r="E150" t="s">
        <v>323</v>
      </c>
      <c r="F150" t="s">
        <v>324</v>
      </c>
      <c r="G150" t="str">
        <f>"201410008194"</f>
        <v>201410008194</v>
      </c>
      <c r="H150" t="s">
        <v>325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</v>
      </c>
      <c r="W150">
        <v>56</v>
      </c>
      <c r="X150">
        <v>0</v>
      </c>
      <c r="Z150">
        <v>0</v>
      </c>
      <c r="AA150">
        <v>0</v>
      </c>
      <c r="AB150">
        <v>24</v>
      </c>
      <c r="AC150">
        <v>408</v>
      </c>
      <c r="AD150" t="s">
        <v>326</v>
      </c>
    </row>
    <row r="151" spans="1:30" x14ac:dyDescent="0.25">
      <c r="H151">
        <v>1227</v>
      </c>
    </row>
    <row r="152" spans="1:30" x14ac:dyDescent="0.25">
      <c r="A152">
        <v>73</v>
      </c>
      <c r="B152">
        <v>27</v>
      </c>
      <c r="C152" t="s">
        <v>327</v>
      </c>
      <c r="D152" t="s">
        <v>328</v>
      </c>
      <c r="E152" t="s">
        <v>133</v>
      </c>
      <c r="F152" t="s">
        <v>329</v>
      </c>
      <c r="G152" t="str">
        <f>"00276090"</f>
        <v>00276090</v>
      </c>
      <c r="H152" t="s">
        <v>330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9</v>
      </c>
      <c r="W152">
        <v>63</v>
      </c>
      <c r="X152">
        <v>0</v>
      </c>
      <c r="Z152">
        <v>0</v>
      </c>
      <c r="AA152">
        <v>0</v>
      </c>
      <c r="AB152">
        <v>24</v>
      </c>
      <c r="AC152">
        <v>408</v>
      </c>
      <c r="AD152" t="s">
        <v>331</v>
      </c>
    </row>
    <row r="153" spans="1:30" x14ac:dyDescent="0.25">
      <c r="H153" t="s">
        <v>62</v>
      </c>
    </row>
    <row r="154" spans="1:30" x14ac:dyDescent="0.25">
      <c r="A154">
        <v>74</v>
      </c>
      <c r="B154">
        <v>4989</v>
      </c>
      <c r="C154" t="s">
        <v>332</v>
      </c>
      <c r="D154" t="s">
        <v>333</v>
      </c>
      <c r="E154" t="s">
        <v>334</v>
      </c>
      <c r="F154" t="s">
        <v>335</v>
      </c>
      <c r="G154" t="str">
        <f>"201412005229"</f>
        <v>201412005229</v>
      </c>
      <c r="H154" t="s">
        <v>336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38</v>
      </c>
      <c r="W154">
        <v>266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337</v>
      </c>
    </row>
    <row r="155" spans="1:30" x14ac:dyDescent="0.25">
      <c r="H155" t="s">
        <v>338</v>
      </c>
    </row>
    <row r="156" spans="1:30" x14ac:dyDescent="0.25">
      <c r="A156">
        <v>75</v>
      </c>
      <c r="B156">
        <v>3871</v>
      </c>
      <c r="C156" t="s">
        <v>339</v>
      </c>
      <c r="D156" t="s">
        <v>340</v>
      </c>
      <c r="E156" t="s">
        <v>133</v>
      </c>
      <c r="F156" t="s">
        <v>341</v>
      </c>
      <c r="G156" t="str">
        <f>"201412006284"</f>
        <v>201412006284</v>
      </c>
      <c r="H156" t="s">
        <v>342</v>
      </c>
      <c r="I156">
        <v>0</v>
      </c>
      <c r="J156">
        <v>0</v>
      </c>
      <c r="K156">
        <v>0</v>
      </c>
      <c r="L156">
        <v>260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Z156">
        <v>2</v>
      </c>
      <c r="AA156">
        <v>0</v>
      </c>
      <c r="AB156">
        <v>0</v>
      </c>
      <c r="AC156">
        <v>0</v>
      </c>
      <c r="AD156" t="s">
        <v>343</v>
      </c>
    </row>
    <row r="157" spans="1:30" x14ac:dyDescent="0.25">
      <c r="H157">
        <v>1227</v>
      </c>
    </row>
    <row r="158" spans="1:30" x14ac:dyDescent="0.25">
      <c r="A158">
        <v>76</v>
      </c>
      <c r="B158">
        <v>5458</v>
      </c>
      <c r="C158" t="s">
        <v>344</v>
      </c>
      <c r="D158" t="s">
        <v>174</v>
      </c>
      <c r="E158" t="s">
        <v>76</v>
      </c>
      <c r="F158" t="s">
        <v>345</v>
      </c>
      <c r="G158" t="str">
        <f>"201412001472"</f>
        <v>201412001472</v>
      </c>
      <c r="H158">
        <v>858</v>
      </c>
      <c r="I158">
        <v>0</v>
      </c>
      <c r="J158">
        <v>0</v>
      </c>
      <c r="K158">
        <v>0</v>
      </c>
      <c r="L158">
        <v>260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5</v>
      </c>
      <c r="W158">
        <v>35</v>
      </c>
      <c r="X158">
        <v>0</v>
      </c>
      <c r="Z158">
        <v>0</v>
      </c>
      <c r="AA158">
        <v>0</v>
      </c>
      <c r="AB158">
        <v>0</v>
      </c>
      <c r="AC158">
        <v>0</v>
      </c>
      <c r="AD158">
        <v>1183</v>
      </c>
    </row>
    <row r="159" spans="1:30" x14ac:dyDescent="0.25">
      <c r="H159" t="s">
        <v>93</v>
      </c>
    </row>
    <row r="160" spans="1:30" x14ac:dyDescent="0.25">
      <c r="A160">
        <v>77</v>
      </c>
      <c r="B160">
        <v>1209</v>
      </c>
      <c r="C160" t="s">
        <v>346</v>
      </c>
      <c r="D160" t="s">
        <v>347</v>
      </c>
      <c r="E160" t="s">
        <v>251</v>
      </c>
      <c r="F160" t="s">
        <v>348</v>
      </c>
      <c r="G160" t="str">
        <f>"00163470"</f>
        <v>00163470</v>
      </c>
      <c r="H160" t="s">
        <v>349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35</v>
      </c>
      <c r="W160">
        <v>245</v>
      </c>
      <c r="X160">
        <v>0</v>
      </c>
      <c r="Z160">
        <v>3</v>
      </c>
      <c r="AA160">
        <v>0</v>
      </c>
      <c r="AB160">
        <v>0</v>
      </c>
      <c r="AC160">
        <v>0</v>
      </c>
      <c r="AD160" t="s">
        <v>350</v>
      </c>
    </row>
    <row r="161" spans="1:30" x14ac:dyDescent="0.25">
      <c r="H161" t="s">
        <v>51</v>
      </c>
    </row>
    <row r="162" spans="1:30" x14ac:dyDescent="0.25">
      <c r="A162">
        <v>78</v>
      </c>
      <c r="B162">
        <v>43</v>
      </c>
      <c r="C162" t="s">
        <v>351</v>
      </c>
      <c r="D162" t="s">
        <v>352</v>
      </c>
      <c r="E162" t="s">
        <v>353</v>
      </c>
      <c r="F162" t="s">
        <v>354</v>
      </c>
      <c r="G162" t="str">
        <f>"00254175"</f>
        <v>00254175</v>
      </c>
      <c r="H162" t="s">
        <v>199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15</v>
      </c>
      <c r="W162">
        <v>105</v>
      </c>
      <c r="X162">
        <v>0</v>
      </c>
      <c r="Z162">
        <v>0</v>
      </c>
      <c r="AA162">
        <v>0</v>
      </c>
      <c r="AB162">
        <v>20</v>
      </c>
      <c r="AC162">
        <v>340</v>
      </c>
      <c r="AD162" t="s">
        <v>355</v>
      </c>
    </row>
    <row r="163" spans="1:30" x14ac:dyDescent="0.25">
      <c r="H163">
        <v>1227</v>
      </c>
    </row>
    <row r="164" spans="1:30" x14ac:dyDescent="0.25">
      <c r="A164">
        <v>79</v>
      </c>
      <c r="B164">
        <v>4264</v>
      </c>
      <c r="C164" t="s">
        <v>356</v>
      </c>
      <c r="D164" t="s">
        <v>357</v>
      </c>
      <c r="E164" t="s">
        <v>358</v>
      </c>
      <c r="F164" t="s">
        <v>359</v>
      </c>
      <c r="G164" t="str">
        <f>"00360518"</f>
        <v>00360518</v>
      </c>
      <c r="H164" t="s">
        <v>360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50</v>
      </c>
      <c r="W164">
        <v>350</v>
      </c>
      <c r="X164">
        <v>0</v>
      </c>
      <c r="Z164">
        <v>1</v>
      </c>
      <c r="AA164">
        <v>0</v>
      </c>
      <c r="AB164">
        <v>7</v>
      </c>
      <c r="AC164">
        <v>119</v>
      </c>
      <c r="AD164" t="s">
        <v>361</v>
      </c>
    </row>
    <row r="165" spans="1:30" x14ac:dyDescent="0.25">
      <c r="H165" t="s">
        <v>362</v>
      </c>
    </row>
    <row r="166" spans="1:30" x14ac:dyDescent="0.25">
      <c r="A166">
        <v>80</v>
      </c>
      <c r="B166">
        <v>2697</v>
      </c>
      <c r="C166" t="s">
        <v>363</v>
      </c>
      <c r="D166" t="s">
        <v>352</v>
      </c>
      <c r="E166" t="s">
        <v>117</v>
      </c>
      <c r="F166" t="s">
        <v>364</v>
      </c>
      <c r="G166" t="str">
        <f>"00328594"</f>
        <v>00328594</v>
      </c>
      <c r="H166" t="s">
        <v>365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30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Z166">
        <v>2</v>
      </c>
      <c r="AA166">
        <v>0</v>
      </c>
      <c r="AB166">
        <v>0</v>
      </c>
      <c r="AC166">
        <v>0</v>
      </c>
      <c r="AD166" t="s">
        <v>366</v>
      </c>
    </row>
    <row r="167" spans="1:30" x14ac:dyDescent="0.25">
      <c r="H167" t="s">
        <v>367</v>
      </c>
    </row>
    <row r="168" spans="1:30" x14ac:dyDescent="0.25">
      <c r="A168">
        <v>81</v>
      </c>
      <c r="B168">
        <v>4212</v>
      </c>
      <c r="C168" t="s">
        <v>368</v>
      </c>
      <c r="D168" t="s">
        <v>133</v>
      </c>
      <c r="E168" t="s">
        <v>27</v>
      </c>
      <c r="F168" t="s">
        <v>369</v>
      </c>
      <c r="G168" t="str">
        <f>"00339644"</f>
        <v>00339644</v>
      </c>
      <c r="H168" t="s">
        <v>370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30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Z168">
        <v>2</v>
      </c>
      <c r="AA168">
        <v>0</v>
      </c>
      <c r="AB168">
        <v>21</v>
      </c>
      <c r="AC168">
        <v>357</v>
      </c>
      <c r="AD168" t="s">
        <v>371</v>
      </c>
    </row>
    <row r="169" spans="1:30" x14ac:dyDescent="0.25">
      <c r="H169">
        <v>1227</v>
      </c>
    </row>
    <row r="170" spans="1:30" x14ac:dyDescent="0.25">
      <c r="A170">
        <v>82</v>
      </c>
      <c r="B170">
        <v>1572</v>
      </c>
      <c r="C170" t="s">
        <v>372</v>
      </c>
      <c r="D170" t="s">
        <v>54</v>
      </c>
      <c r="E170" t="s">
        <v>373</v>
      </c>
      <c r="F170" t="s">
        <v>374</v>
      </c>
      <c r="G170" t="str">
        <f>"00210097"</f>
        <v>00210097</v>
      </c>
      <c r="H170" t="s">
        <v>375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25</v>
      </c>
      <c r="W170">
        <v>175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376</v>
      </c>
    </row>
    <row r="171" spans="1:30" x14ac:dyDescent="0.25">
      <c r="H171" t="s">
        <v>51</v>
      </c>
    </row>
    <row r="172" spans="1:30" x14ac:dyDescent="0.25">
      <c r="A172">
        <v>83</v>
      </c>
      <c r="B172">
        <v>179</v>
      </c>
      <c r="C172" t="s">
        <v>377</v>
      </c>
      <c r="D172" t="s">
        <v>87</v>
      </c>
      <c r="E172" t="s">
        <v>27</v>
      </c>
      <c r="F172" t="s">
        <v>378</v>
      </c>
      <c r="G172" t="str">
        <f>"00285570"</f>
        <v>00285570</v>
      </c>
      <c r="H172" t="s">
        <v>379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18</v>
      </c>
      <c r="W172">
        <v>126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380</v>
      </c>
    </row>
    <row r="173" spans="1:30" x14ac:dyDescent="0.25">
      <c r="H173" t="s">
        <v>381</v>
      </c>
    </row>
    <row r="174" spans="1:30" x14ac:dyDescent="0.25">
      <c r="A174">
        <v>84</v>
      </c>
      <c r="B174">
        <v>4751</v>
      </c>
      <c r="C174" t="s">
        <v>382</v>
      </c>
      <c r="D174" t="s">
        <v>383</v>
      </c>
      <c r="E174" t="s">
        <v>384</v>
      </c>
      <c r="F174" t="s">
        <v>385</v>
      </c>
      <c r="G174" t="str">
        <f>"00205710"</f>
        <v>00205710</v>
      </c>
      <c r="H174" t="s">
        <v>386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</v>
      </c>
      <c r="W174">
        <v>56</v>
      </c>
      <c r="X174">
        <v>0</v>
      </c>
      <c r="Z174">
        <v>2</v>
      </c>
      <c r="AA174">
        <v>0</v>
      </c>
      <c r="AB174">
        <v>24</v>
      </c>
      <c r="AC174">
        <v>408</v>
      </c>
      <c r="AD174" t="s">
        <v>387</v>
      </c>
    </row>
    <row r="175" spans="1:30" x14ac:dyDescent="0.25">
      <c r="H175" t="s">
        <v>41</v>
      </c>
    </row>
    <row r="176" spans="1:30" x14ac:dyDescent="0.25">
      <c r="A176">
        <v>85</v>
      </c>
      <c r="B176">
        <v>338</v>
      </c>
      <c r="C176" t="s">
        <v>388</v>
      </c>
      <c r="D176" t="s">
        <v>112</v>
      </c>
      <c r="E176" t="s">
        <v>15</v>
      </c>
      <c r="F176" t="s">
        <v>389</v>
      </c>
      <c r="G176" t="str">
        <f>"00184072"</f>
        <v>00184072</v>
      </c>
      <c r="H176" t="s">
        <v>390</v>
      </c>
      <c r="I176">
        <v>150</v>
      </c>
      <c r="J176">
        <v>0</v>
      </c>
      <c r="K176">
        <v>0</v>
      </c>
      <c r="L176">
        <v>200</v>
      </c>
      <c r="M176">
        <v>0</v>
      </c>
      <c r="N176">
        <v>50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391</v>
      </c>
    </row>
    <row r="177" spans="1:30" x14ac:dyDescent="0.25">
      <c r="H177" t="s">
        <v>41</v>
      </c>
    </row>
    <row r="178" spans="1:30" x14ac:dyDescent="0.25">
      <c r="A178">
        <v>86</v>
      </c>
      <c r="B178">
        <v>3360</v>
      </c>
      <c r="C178" t="s">
        <v>332</v>
      </c>
      <c r="D178" t="s">
        <v>392</v>
      </c>
      <c r="E178" t="s">
        <v>112</v>
      </c>
      <c r="F178" t="s">
        <v>393</v>
      </c>
      <c r="G178" t="str">
        <f>"200808000210"</f>
        <v>200808000210</v>
      </c>
      <c r="H178">
        <v>726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52</v>
      </c>
      <c r="W178">
        <v>364</v>
      </c>
      <c r="X178">
        <v>0</v>
      </c>
      <c r="Z178">
        <v>0</v>
      </c>
      <c r="AA178">
        <v>0</v>
      </c>
      <c r="AB178">
        <v>0</v>
      </c>
      <c r="AC178">
        <v>0</v>
      </c>
      <c r="AD178">
        <v>1120</v>
      </c>
    </row>
    <row r="179" spans="1:30" x14ac:dyDescent="0.25">
      <c r="H179" t="s">
        <v>41</v>
      </c>
    </row>
    <row r="180" spans="1:30" x14ac:dyDescent="0.25">
      <c r="A180">
        <v>87</v>
      </c>
      <c r="B180">
        <v>530</v>
      </c>
      <c r="C180" t="s">
        <v>394</v>
      </c>
      <c r="D180" t="s">
        <v>58</v>
      </c>
      <c r="E180" t="s">
        <v>395</v>
      </c>
      <c r="F180" t="s">
        <v>396</v>
      </c>
      <c r="G180" t="str">
        <f>"00294402"</f>
        <v>00294402</v>
      </c>
      <c r="H180">
        <v>836</v>
      </c>
      <c r="I180">
        <v>150</v>
      </c>
      <c r="J180">
        <v>0</v>
      </c>
      <c r="K180">
        <v>0</v>
      </c>
      <c r="L180">
        <v>0</v>
      </c>
      <c r="M180">
        <v>100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Z180">
        <v>2</v>
      </c>
      <c r="AA180">
        <v>0</v>
      </c>
      <c r="AB180">
        <v>0</v>
      </c>
      <c r="AC180">
        <v>0</v>
      </c>
      <c r="AD180">
        <v>1116</v>
      </c>
    </row>
    <row r="181" spans="1:30" x14ac:dyDescent="0.25">
      <c r="H181" t="s">
        <v>397</v>
      </c>
    </row>
    <row r="182" spans="1:30" x14ac:dyDescent="0.25">
      <c r="A182">
        <v>88</v>
      </c>
      <c r="B182">
        <v>1911</v>
      </c>
      <c r="C182" t="s">
        <v>398</v>
      </c>
      <c r="D182" t="s">
        <v>195</v>
      </c>
      <c r="E182" t="s">
        <v>399</v>
      </c>
      <c r="F182" t="s">
        <v>400</v>
      </c>
      <c r="G182" t="str">
        <f>"00165894"</f>
        <v>00165894</v>
      </c>
      <c r="H182" t="s">
        <v>401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Z182">
        <v>0</v>
      </c>
      <c r="AA182">
        <v>0</v>
      </c>
      <c r="AB182">
        <v>11</v>
      </c>
      <c r="AC182">
        <v>187</v>
      </c>
      <c r="AD182" t="s">
        <v>402</v>
      </c>
    </row>
    <row r="183" spans="1:30" x14ac:dyDescent="0.25">
      <c r="H183" t="s">
        <v>41</v>
      </c>
    </row>
    <row r="184" spans="1:30" x14ac:dyDescent="0.25">
      <c r="A184">
        <v>89</v>
      </c>
      <c r="B184">
        <v>607</v>
      </c>
      <c r="C184" t="s">
        <v>403</v>
      </c>
      <c r="D184" t="s">
        <v>133</v>
      </c>
      <c r="E184" t="s">
        <v>129</v>
      </c>
      <c r="F184" t="s">
        <v>404</v>
      </c>
      <c r="G184" t="str">
        <f>"201412002075"</f>
        <v>201412002075</v>
      </c>
      <c r="H184" t="s">
        <v>405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14</v>
      </c>
      <c r="W184">
        <v>98</v>
      </c>
      <c r="X184">
        <v>0</v>
      </c>
      <c r="Z184">
        <v>0</v>
      </c>
      <c r="AA184">
        <v>0</v>
      </c>
      <c r="AB184">
        <v>14</v>
      </c>
      <c r="AC184">
        <v>238</v>
      </c>
      <c r="AD184" t="s">
        <v>406</v>
      </c>
    </row>
    <row r="185" spans="1:30" x14ac:dyDescent="0.25">
      <c r="H185">
        <v>1227</v>
      </c>
    </row>
    <row r="186" spans="1:30" x14ac:dyDescent="0.25">
      <c r="A186">
        <v>90</v>
      </c>
      <c r="B186">
        <v>5687</v>
      </c>
      <c r="C186" t="s">
        <v>407</v>
      </c>
      <c r="D186" t="s">
        <v>408</v>
      </c>
      <c r="E186" t="s">
        <v>409</v>
      </c>
      <c r="F186" t="s">
        <v>410</v>
      </c>
      <c r="G186" t="str">
        <f>"00365352"</f>
        <v>00365352</v>
      </c>
      <c r="H186" t="s">
        <v>411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Z186">
        <v>0</v>
      </c>
      <c r="AA186">
        <v>0</v>
      </c>
      <c r="AB186">
        <v>20</v>
      </c>
      <c r="AC186">
        <v>340</v>
      </c>
      <c r="AD186" t="s">
        <v>412</v>
      </c>
    </row>
    <row r="187" spans="1:30" x14ac:dyDescent="0.25">
      <c r="H187">
        <v>1227</v>
      </c>
    </row>
    <row r="188" spans="1:30" x14ac:dyDescent="0.25">
      <c r="A188">
        <v>91</v>
      </c>
      <c r="B188">
        <v>5183</v>
      </c>
      <c r="C188" t="s">
        <v>413</v>
      </c>
      <c r="D188" t="s">
        <v>102</v>
      </c>
      <c r="E188" t="s">
        <v>280</v>
      </c>
      <c r="F188" t="s">
        <v>414</v>
      </c>
      <c r="G188" t="str">
        <f>"201401001906"</f>
        <v>201401001906</v>
      </c>
      <c r="H188" t="s">
        <v>415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Z188">
        <v>0</v>
      </c>
      <c r="AA188">
        <v>0</v>
      </c>
      <c r="AB188">
        <v>22</v>
      </c>
      <c r="AC188">
        <v>374</v>
      </c>
      <c r="AD188" t="s">
        <v>416</v>
      </c>
    </row>
    <row r="189" spans="1:30" x14ac:dyDescent="0.25">
      <c r="H189">
        <v>1227</v>
      </c>
    </row>
    <row r="190" spans="1:30" x14ac:dyDescent="0.25">
      <c r="A190">
        <v>92</v>
      </c>
      <c r="B190">
        <v>3481</v>
      </c>
      <c r="C190" t="s">
        <v>417</v>
      </c>
      <c r="D190" t="s">
        <v>418</v>
      </c>
      <c r="E190" t="s">
        <v>133</v>
      </c>
      <c r="F190" t="s">
        <v>419</v>
      </c>
      <c r="G190" t="str">
        <f>"201504002832"</f>
        <v>201504002832</v>
      </c>
      <c r="H190" t="s">
        <v>420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38</v>
      </c>
      <c r="W190">
        <v>266</v>
      </c>
      <c r="X190">
        <v>0</v>
      </c>
      <c r="Z190">
        <v>0</v>
      </c>
      <c r="AA190">
        <v>0</v>
      </c>
      <c r="AB190">
        <v>8</v>
      </c>
      <c r="AC190">
        <v>136</v>
      </c>
      <c r="AD190" t="s">
        <v>421</v>
      </c>
    </row>
    <row r="191" spans="1:30" x14ac:dyDescent="0.25">
      <c r="H191" t="s">
        <v>41</v>
      </c>
    </row>
    <row r="192" spans="1:30" x14ac:dyDescent="0.25">
      <c r="A192">
        <v>93</v>
      </c>
      <c r="B192">
        <v>3952</v>
      </c>
      <c r="C192" t="s">
        <v>422</v>
      </c>
      <c r="D192" t="s">
        <v>423</v>
      </c>
      <c r="E192" t="s">
        <v>84</v>
      </c>
      <c r="F192" t="s">
        <v>424</v>
      </c>
      <c r="G192" t="str">
        <f>"00344411"</f>
        <v>00344411</v>
      </c>
      <c r="H192" t="s">
        <v>330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34</v>
      </c>
      <c r="W192">
        <v>238</v>
      </c>
      <c r="X192">
        <v>0</v>
      </c>
      <c r="Z192">
        <v>0</v>
      </c>
      <c r="AA192">
        <v>0</v>
      </c>
      <c r="AB192">
        <v>6</v>
      </c>
      <c r="AC192">
        <v>102</v>
      </c>
      <c r="AD192" t="s">
        <v>425</v>
      </c>
    </row>
    <row r="193" spans="1:30" x14ac:dyDescent="0.25">
      <c r="H193" t="s">
        <v>426</v>
      </c>
    </row>
    <row r="194" spans="1:30" x14ac:dyDescent="0.25">
      <c r="A194">
        <v>94</v>
      </c>
      <c r="B194">
        <v>4284</v>
      </c>
      <c r="C194" t="s">
        <v>427</v>
      </c>
      <c r="D194" t="s">
        <v>184</v>
      </c>
      <c r="E194" t="s">
        <v>112</v>
      </c>
      <c r="F194" t="s">
        <v>428</v>
      </c>
      <c r="G194" t="str">
        <f>"00263527"</f>
        <v>00263527</v>
      </c>
      <c r="H194" t="s">
        <v>135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47</v>
      </c>
      <c r="W194">
        <v>329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429</v>
      </c>
    </row>
    <row r="195" spans="1:30" x14ac:dyDescent="0.25">
      <c r="H195">
        <v>1227</v>
      </c>
    </row>
    <row r="196" spans="1:30" x14ac:dyDescent="0.25">
      <c r="A196">
        <v>95</v>
      </c>
      <c r="B196">
        <v>2226</v>
      </c>
      <c r="C196" t="s">
        <v>430</v>
      </c>
      <c r="D196" t="s">
        <v>33</v>
      </c>
      <c r="E196" t="s">
        <v>54</v>
      </c>
      <c r="F196" t="s">
        <v>431</v>
      </c>
      <c r="G196" t="str">
        <f>"00036647"</f>
        <v>00036647</v>
      </c>
      <c r="H196" t="s">
        <v>375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47</v>
      </c>
      <c r="W196">
        <v>329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432</v>
      </c>
    </row>
    <row r="197" spans="1:30" x14ac:dyDescent="0.25">
      <c r="H197" t="s">
        <v>41</v>
      </c>
    </row>
    <row r="198" spans="1:30" x14ac:dyDescent="0.25">
      <c r="A198">
        <v>96</v>
      </c>
      <c r="B198">
        <v>5352</v>
      </c>
      <c r="C198" t="s">
        <v>433</v>
      </c>
      <c r="D198" t="s">
        <v>434</v>
      </c>
      <c r="E198" t="s">
        <v>27</v>
      </c>
      <c r="F198" t="s">
        <v>435</v>
      </c>
      <c r="G198" t="str">
        <f>"201406017232"</f>
        <v>201406017232</v>
      </c>
      <c r="H198" t="s">
        <v>436</v>
      </c>
      <c r="I198">
        <v>0</v>
      </c>
      <c r="J198">
        <v>0</v>
      </c>
      <c r="K198">
        <v>0</v>
      </c>
      <c r="L198">
        <v>260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Z198">
        <v>0</v>
      </c>
      <c r="AA198">
        <v>0</v>
      </c>
      <c r="AB198">
        <v>3</v>
      </c>
      <c r="AC198">
        <v>51</v>
      </c>
      <c r="AD198" t="s">
        <v>437</v>
      </c>
    </row>
    <row r="199" spans="1:30" x14ac:dyDescent="0.25">
      <c r="H199">
        <v>1227</v>
      </c>
    </row>
    <row r="200" spans="1:30" x14ac:dyDescent="0.25">
      <c r="A200">
        <v>97</v>
      </c>
      <c r="B200">
        <v>3410</v>
      </c>
      <c r="C200" t="s">
        <v>438</v>
      </c>
      <c r="D200" t="s">
        <v>340</v>
      </c>
      <c r="E200" t="s">
        <v>27</v>
      </c>
      <c r="F200" t="s">
        <v>439</v>
      </c>
      <c r="G200" t="str">
        <f>"00011449"</f>
        <v>00011449</v>
      </c>
      <c r="H200" t="s">
        <v>239</v>
      </c>
      <c r="I200">
        <v>150</v>
      </c>
      <c r="J200">
        <v>0</v>
      </c>
      <c r="K200">
        <v>0</v>
      </c>
      <c r="L200">
        <v>200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440</v>
      </c>
    </row>
    <row r="201" spans="1:30" x14ac:dyDescent="0.25">
      <c r="H201">
        <v>1227</v>
      </c>
    </row>
    <row r="202" spans="1:30" x14ac:dyDescent="0.25">
      <c r="A202">
        <v>98</v>
      </c>
      <c r="B202">
        <v>6198</v>
      </c>
      <c r="C202" t="s">
        <v>441</v>
      </c>
      <c r="D202" t="s">
        <v>15</v>
      </c>
      <c r="E202" t="s">
        <v>84</v>
      </c>
      <c r="F202" t="s">
        <v>442</v>
      </c>
      <c r="G202" t="str">
        <f>"201604005937"</f>
        <v>201604005937</v>
      </c>
      <c r="H202" t="s">
        <v>415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45</v>
      </c>
      <c r="W202">
        <v>315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443</v>
      </c>
    </row>
    <row r="203" spans="1:30" x14ac:dyDescent="0.25">
      <c r="H203" t="s">
        <v>444</v>
      </c>
    </row>
    <row r="204" spans="1:30" x14ac:dyDescent="0.25">
      <c r="A204">
        <v>99</v>
      </c>
      <c r="B204">
        <v>955</v>
      </c>
      <c r="C204" t="s">
        <v>445</v>
      </c>
      <c r="D204" t="s">
        <v>84</v>
      </c>
      <c r="E204" t="s">
        <v>446</v>
      </c>
      <c r="F204" t="s">
        <v>447</v>
      </c>
      <c r="G204" t="str">
        <f>"201601001311"</f>
        <v>201601001311</v>
      </c>
      <c r="H204" t="s">
        <v>277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5</v>
      </c>
      <c r="W204">
        <v>35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448</v>
      </c>
    </row>
    <row r="205" spans="1:30" x14ac:dyDescent="0.25">
      <c r="H205">
        <v>1227</v>
      </c>
    </row>
    <row r="206" spans="1:30" x14ac:dyDescent="0.25">
      <c r="A206">
        <v>100</v>
      </c>
      <c r="B206">
        <v>5323</v>
      </c>
      <c r="C206" t="s">
        <v>449</v>
      </c>
      <c r="D206" t="s">
        <v>450</v>
      </c>
      <c r="E206" t="s">
        <v>54</v>
      </c>
      <c r="F206" t="s">
        <v>451</v>
      </c>
      <c r="G206" t="str">
        <f>"201412006358"</f>
        <v>201412006358</v>
      </c>
      <c r="H206" t="s">
        <v>45</v>
      </c>
      <c r="I206">
        <v>150</v>
      </c>
      <c r="J206">
        <v>0</v>
      </c>
      <c r="K206">
        <v>0</v>
      </c>
      <c r="L206">
        <v>0</v>
      </c>
      <c r="M206">
        <v>100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452</v>
      </c>
    </row>
    <row r="207" spans="1:30" x14ac:dyDescent="0.25">
      <c r="H207" t="s">
        <v>41</v>
      </c>
    </row>
    <row r="208" spans="1:30" x14ac:dyDescent="0.25">
      <c r="A208">
        <v>101</v>
      </c>
      <c r="B208">
        <v>589</v>
      </c>
      <c r="C208" t="s">
        <v>453</v>
      </c>
      <c r="D208" t="s">
        <v>144</v>
      </c>
      <c r="E208" t="s">
        <v>216</v>
      </c>
      <c r="F208" t="s">
        <v>454</v>
      </c>
      <c r="G208" t="str">
        <f>"201412005383"</f>
        <v>201412005383</v>
      </c>
      <c r="H208" t="s">
        <v>141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41</v>
      </c>
      <c r="W208">
        <v>287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455</v>
      </c>
    </row>
    <row r="209" spans="1:30" x14ac:dyDescent="0.25">
      <c r="H209" t="s">
        <v>41</v>
      </c>
    </row>
    <row r="210" spans="1:30" x14ac:dyDescent="0.25">
      <c r="A210">
        <v>102</v>
      </c>
      <c r="B210">
        <v>2456</v>
      </c>
      <c r="C210" t="s">
        <v>456</v>
      </c>
      <c r="D210" t="s">
        <v>112</v>
      </c>
      <c r="E210" t="s">
        <v>213</v>
      </c>
      <c r="F210" t="s">
        <v>457</v>
      </c>
      <c r="G210" t="str">
        <f>"201406018170"</f>
        <v>201406018170</v>
      </c>
      <c r="H210" t="s">
        <v>458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Z210">
        <v>0</v>
      </c>
      <c r="AA210">
        <v>0</v>
      </c>
      <c r="AB210">
        <v>8</v>
      </c>
      <c r="AC210">
        <v>136</v>
      </c>
      <c r="AD210" t="s">
        <v>459</v>
      </c>
    </row>
    <row r="211" spans="1:30" x14ac:dyDescent="0.25">
      <c r="H211" t="s">
        <v>41</v>
      </c>
    </row>
    <row r="212" spans="1:30" x14ac:dyDescent="0.25">
      <c r="A212">
        <v>103</v>
      </c>
      <c r="B212">
        <v>2354</v>
      </c>
      <c r="C212" t="s">
        <v>460</v>
      </c>
      <c r="D212" t="s">
        <v>461</v>
      </c>
      <c r="E212" t="s">
        <v>128</v>
      </c>
      <c r="F212" t="s">
        <v>462</v>
      </c>
      <c r="G212" t="str">
        <f>"201511012950"</f>
        <v>201511012950</v>
      </c>
      <c r="H212" t="s">
        <v>436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30</v>
      </c>
      <c r="O212">
        <v>30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5</v>
      </c>
      <c r="W212">
        <v>35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463</v>
      </c>
    </row>
    <row r="213" spans="1:30" x14ac:dyDescent="0.25">
      <c r="H213">
        <v>1227</v>
      </c>
    </row>
    <row r="214" spans="1:30" x14ac:dyDescent="0.25">
      <c r="A214">
        <v>104</v>
      </c>
      <c r="B214">
        <v>4190</v>
      </c>
      <c r="C214" t="s">
        <v>464</v>
      </c>
      <c r="D214" t="s">
        <v>174</v>
      </c>
      <c r="E214" t="s">
        <v>112</v>
      </c>
      <c r="F214" t="s">
        <v>465</v>
      </c>
      <c r="G214" t="str">
        <f>"201412002619"</f>
        <v>201412002619</v>
      </c>
      <c r="H214">
        <v>759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50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5</v>
      </c>
      <c r="W214">
        <v>35</v>
      </c>
      <c r="X214">
        <v>0</v>
      </c>
      <c r="Z214">
        <v>0</v>
      </c>
      <c r="AA214">
        <v>0</v>
      </c>
      <c r="AB214">
        <v>0</v>
      </c>
      <c r="AC214">
        <v>0</v>
      </c>
      <c r="AD214">
        <v>1044</v>
      </c>
    </row>
    <row r="215" spans="1:30" x14ac:dyDescent="0.25">
      <c r="H215" t="s">
        <v>41</v>
      </c>
    </row>
    <row r="216" spans="1:30" x14ac:dyDescent="0.25">
      <c r="A216">
        <v>105</v>
      </c>
      <c r="B216">
        <v>1870</v>
      </c>
      <c r="C216" t="s">
        <v>466</v>
      </c>
      <c r="D216" t="s">
        <v>467</v>
      </c>
      <c r="E216" t="s">
        <v>133</v>
      </c>
      <c r="F216" t="s">
        <v>468</v>
      </c>
      <c r="G216" t="str">
        <f>"201408000169"</f>
        <v>201408000169</v>
      </c>
      <c r="H216">
        <v>660</v>
      </c>
      <c r="I216">
        <v>150</v>
      </c>
      <c r="J216">
        <v>0</v>
      </c>
      <c r="K216">
        <v>0</v>
      </c>
      <c r="L216">
        <v>200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Z216">
        <v>0</v>
      </c>
      <c r="AA216">
        <v>0</v>
      </c>
      <c r="AB216">
        <v>0</v>
      </c>
      <c r="AC216">
        <v>0</v>
      </c>
      <c r="AD216">
        <v>1040</v>
      </c>
    </row>
    <row r="217" spans="1:30" x14ac:dyDescent="0.25">
      <c r="H217" t="s">
        <v>469</v>
      </c>
    </row>
    <row r="218" spans="1:30" x14ac:dyDescent="0.25">
      <c r="A218">
        <v>106</v>
      </c>
      <c r="B218">
        <v>2089</v>
      </c>
      <c r="C218" t="s">
        <v>470</v>
      </c>
      <c r="D218" t="s">
        <v>399</v>
      </c>
      <c r="E218" t="s">
        <v>15</v>
      </c>
      <c r="F218" t="s">
        <v>471</v>
      </c>
      <c r="G218" t="str">
        <f>"201412005197"</f>
        <v>201412005197</v>
      </c>
      <c r="H218" t="s">
        <v>39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472</v>
      </c>
    </row>
    <row r="219" spans="1:30" x14ac:dyDescent="0.25">
      <c r="H219" t="s">
        <v>62</v>
      </c>
    </row>
    <row r="220" spans="1:30" x14ac:dyDescent="0.25">
      <c r="A220">
        <v>107</v>
      </c>
      <c r="B220">
        <v>3748</v>
      </c>
      <c r="C220" t="s">
        <v>473</v>
      </c>
      <c r="D220" t="s">
        <v>418</v>
      </c>
      <c r="E220" t="s">
        <v>474</v>
      </c>
      <c r="F220" t="s">
        <v>475</v>
      </c>
      <c r="G220" t="str">
        <f>"00250668"</f>
        <v>00250668</v>
      </c>
      <c r="H220" t="s">
        <v>476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477</v>
      </c>
    </row>
    <row r="221" spans="1:30" x14ac:dyDescent="0.25">
      <c r="H221" t="s">
        <v>478</v>
      </c>
    </row>
    <row r="222" spans="1:30" x14ac:dyDescent="0.25">
      <c r="A222">
        <v>108</v>
      </c>
      <c r="B222">
        <v>1838</v>
      </c>
      <c r="C222" t="s">
        <v>479</v>
      </c>
      <c r="D222" t="s">
        <v>480</v>
      </c>
      <c r="E222" t="s">
        <v>15</v>
      </c>
      <c r="F222" t="s">
        <v>481</v>
      </c>
      <c r="G222" t="str">
        <f>"00295894"</f>
        <v>00295894</v>
      </c>
      <c r="H222" t="s">
        <v>482</v>
      </c>
      <c r="I222">
        <v>150</v>
      </c>
      <c r="J222">
        <v>0</v>
      </c>
      <c r="K222">
        <v>0</v>
      </c>
      <c r="L222">
        <v>0</v>
      </c>
      <c r="M222">
        <v>100</v>
      </c>
      <c r="N222">
        <v>30</v>
      </c>
      <c r="O222">
        <v>30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483</v>
      </c>
    </row>
    <row r="223" spans="1:30" x14ac:dyDescent="0.25">
      <c r="H223" t="s">
        <v>484</v>
      </c>
    </row>
    <row r="224" spans="1:30" x14ac:dyDescent="0.25">
      <c r="A224">
        <v>109</v>
      </c>
      <c r="B224">
        <v>1346</v>
      </c>
      <c r="C224" t="s">
        <v>485</v>
      </c>
      <c r="D224" t="s">
        <v>133</v>
      </c>
      <c r="E224" t="s">
        <v>486</v>
      </c>
      <c r="F224" t="s">
        <v>487</v>
      </c>
      <c r="G224" t="str">
        <f>"201412000829"</f>
        <v>201412000829</v>
      </c>
      <c r="H224">
        <v>737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Z224">
        <v>0</v>
      </c>
      <c r="AA224">
        <v>0</v>
      </c>
      <c r="AB224">
        <v>0</v>
      </c>
      <c r="AC224">
        <v>0</v>
      </c>
      <c r="AD224">
        <v>1007</v>
      </c>
    </row>
    <row r="225" spans="1:30" x14ac:dyDescent="0.25">
      <c r="H225">
        <v>1227</v>
      </c>
    </row>
    <row r="226" spans="1:30" x14ac:dyDescent="0.25">
      <c r="A226">
        <v>110</v>
      </c>
      <c r="B226">
        <v>3797</v>
      </c>
      <c r="C226" t="s">
        <v>488</v>
      </c>
      <c r="D226" t="s">
        <v>489</v>
      </c>
      <c r="E226" t="s">
        <v>139</v>
      </c>
      <c r="F226" t="s">
        <v>490</v>
      </c>
      <c r="G226" t="str">
        <f>"201411001151"</f>
        <v>201411001151</v>
      </c>
      <c r="H226" t="s">
        <v>491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5</v>
      </c>
      <c r="W226">
        <v>35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492</v>
      </c>
    </row>
    <row r="227" spans="1:30" x14ac:dyDescent="0.25">
      <c r="H227" t="s">
        <v>62</v>
      </c>
    </row>
    <row r="228" spans="1:30" x14ac:dyDescent="0.25">
      <c r="A228">
        <v>111</v>
      </c>
      <c r="B228">
        <v>2237</v>
      </c>
      <c r="C228" t="s">
        <v>493</v>
      </c>
      <c r="D228" t="s">
        <v>87</v>
      </c>
      <c r="E228" t="s">
        <v>280</v>
      </c>
      <c r="F228" t="s">
        <v>494</v>
      </c>
      <c r="G228" t="str">
        <f>"201412001255"</f>
        <v>201412001255</v>
      </c>
      <c r="H228">
        <v>770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Z228">
        <v>0</v>
      </c>
      <c r="AA228">
        <v>0</v>
      </c>
      <c r="AB228">
        <v>0</v>
      </c>
      <c r="AC228">
        <v>0</v>
      </c>
      <c r="AD228">
        <v>1000</v>
      </c>
    </row>
    <row r="229" spans="1:30" x14ac:dyDescent="0.25">
      <c r="H229">
        <v>1227</v>
      </c>
    </row>
    <row r="230" spans="1:30" x14ac:dyDescent="0.25">
      <c r="A230">
        <v>112</v>
      </c>
      <c r="B230">
        <v>552</v>
      </c>
      <c r="C230" t="s">
        <v>495</v>
      </c>
      <c r="D230" t="s">
        <v>320</v>
      </c>
      <c r="E230" t="s">
        <v>496</v>
      </c>
      <c r="F230" t="s">
        <v>497</v>
      </c>
      <c r="G230" t="str">
        <f>"00297724"</f>
        <v>00297724</v>
      </c>
      <c r="H230">
        <v>770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Z230">
        <v>0</v>
      </c>
      <c r="AA230">
        <v>0</v>
      </c>
      <c r="AB230">
        <v>0</v>
      </c>
      <c r="AC230">
        <v>0</v>
      </c>
      <c r="AD230">
        <v>1000</v>
      </c>
    </row>
    <row r="231" spans="1:30" x14ac:dyDescent="0.25">
      <c r="H231" t="s">
        <v>152</v>
      </c>
    </row>
    <row r="232" spans="1:30" x14ac:dyDescent="0.25">
      <c r="A232">
        <v>113</v>
      </c>
      <c r="B232">
        <v>1622</v>
      </c>
      <c r="C232" t="s">
        <v>498</v>
      </c>
      <c r="D232" t="s">
        <v>280</v>
      </c>
      <c r="E232" t="s">
        <v>499</v>
      </c>
      <c r="F232" t="s">
        <v>500</v>
      </c>
      <c r="G232" t="str">
        <f>"201412000704"</f>
        <v>201412000704</v>
      </c>
      <c r="H232" t="s">
        <v>401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50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Z232">
        <v>0</v>
      </c>
      <c r="AA232">
        <v>0</v>
      </c>
      <c r="AB232">
        <v>3</v>
      </c>
      <c r="AC232">
        <v>51</v>
      </c>
      <c r="AD232" t="s">
        <v>501</v>
      </c>
    </row>
    <row r="233" spans="1:30" x14ac:dyDescent="0.25">
      <c r="H233">
        <v>1227</v>
      </c>
    </row>
    <row r="234" spans="1:30" x14ac:dyDescent="0.25">
      <c r="A234">
        <v>114</v>
      </c>
      <c r="B234">
        <v>4828</v>
      </c>
      <c r="C234" t="s">
        <v>502</v>
      </c>
      <c r="D234" t="s">
        <v>53</v>
      </c>
      <c r="E234" t="s">
        <v>84</v>
      </c>
      <c r="F234" t="s">
        <v>503</v>
      </c>
      <c r="G234" t="str">
        <f>"00245669"</f>
        <v>00245669</v>
      </c>
      <c r="H234" t="s">
        <v>504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19</v>
      </c>
      <c r="W234">
        <v>133</v>
      </c>
      <c r="X234">
        <v>0</v>
      </c>
      <c r="Z234">
        <v>0</v>
      </c>
      <c r="AA234">
        <v>0</v>
      </c>
      <c r="AB234">
        <v>5</v>
      </c>
      <c r="AC234">
        <v>85</v>
      </c>
      <c r="AD234" t="s">
        <v>505</v>
      </c>
    </row>
    <row r="235" spans="1:30" x14ac:dyDescent="0.25">
      <c r="H235">
        <v>1227</v>
      </c>
    </row>
    <row r="236" spans="1:30" x14ac:dyDescent="0.25">
      <c r="A236">
        <v>115</v>
      </c>
      <c r="B236">
        <v>4514</v>
      </c>
      <c r="C236" t="s">
        <v>506</v>
      </c>
      <c r="D236" t="s">
        <v>507</v>
      </c>
      <c r="E236" t="s">
        <v>76</v>
      </c>
      <c r="F236" t="s">
        <v>508</v>
      </c>
      <c r="G236" t="str">
        <f>"00264555"</f>
        <v>00264555</v>
      </c>
      <c r="H236" t="s">
        <v>98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22</v>
      </c>
      <c r="W236">
        <v>154</v>
      </c>
      <c r="X236">
        <v>0</v>
      </c>
      <c r="Z236">
        <v>3</v>
      </c>
      <c r="AA236">
        <v>0</v>
      </c>
      <c r="AB236">
        <v>5</v>
      </c>
      <c r="AC236">
        <v>85</v>
      </c>
      <c r="AD236" t="s">
        <v>509</v>
      </c>
    </row>
    <row r="237" spans="1:30" x14ac:dyDescent="0.25">
      <c r="H237">
        <v>1227</v>
      </c>
    </row>
    <row r="238" spans="1:30" x14ac:dyDescent="0.25">
      <c r="A238">
        <v>116</v>
      </c>
      <c r="B238">
        <v>372</v>
      </c>
      <c r="C238" t="s">
        <v>510</v>
      </c>
      <c r="D238" t="s">
        <v>76</v>
      </c>
      <c r="E238" t="s">
        <v>54</v>
      </c>
      <c r="F238" t="s">
        <v>511</v>
      </c>
      <c r="G238" t="str">
        <f>"201412005243"</f>
        <v>201412005243</v>
      </c>
      <c r="H238" t="s">
        <v>512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10</v>
      </c>
      <c r="W238">
        <v>70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513</v>
      </c>
    </row>
    <row r="239" spans="1:30" x14ac:dyDescent="0.25">
      <c r="H239" t="s">
        <v>514</v>
      </c>
    </row>
    <row r="240" spans="1:30" x14ac:dyDescent="0.25">
      <c r="A240">
        <v>117</v>
      </c>
      <c r="B240">
        <v>1053</v>
      </c>
      <c r="C240" t="s">
        <v>515</v>
      </c>
      <c r="D240" t="s">
        <v>516</v>
      </c>
      <c r="E240" t="s">
        <v>517</v>
      </c>
      <c r="F240" t="s">
        <v>518</v>
      </c>
      <c r="G240" t="str">
        <f>"00308689"</f>
        <v>00308689</v>
      </c>
      <c r="H240" t="s">
        <v>519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30</v>
      </c>
      <c r="W240">
        <v>210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520</v>
      </c>
    </row>
    <row r="241" spans="1:30" x14ac:dyDescent="0.25">
      <c r="H241" t="s">
        <v>41</v>
      </c>
    </row>
    <row r="242" spans="1:30" x14ac:dyDescent="0.25">
      <c r="A242">
        <v>118</v>
      </c>
      <c r="B242">
        <v>2248</v>
      </c>
      <c r="C242" t="s">
        <v>521</v>
      </c>
      <c r="D242" t="s">
        <v>522</v>
      </c>
      <c r="E242" t="s">
        <v>27</v>
      </c>
      <c r="F242" t="s">
        <v>523</v>
      </c>
      <c r="G242" t="str">
        <f>"00045897"</f>
        <v>00045897</v>
      </c>
      <c r="H242" t="s">
        <v>524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43</v>
      </c>
      <c r="W242">
        <v>301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525</v>
      </c>
    </row>
    <row r="243" spans="1:30" x14ac:dyDescent="0.25">
      <c r="H243" t="s">
        <v>62</v>
      </c>
    </row>
    <row r="244" spans="1:30" x14ac:dyDescent="0.25">
      <c r="A244">
        <v>119</v>
      </c>
      <c r="B244">
        <v>263</v>
      </c>
      <c r="C244" t="s">
        <v>526</v>
      </c>
      <c r="D244" t="s">
        <v>527</v>
      </c>
      <c r="E244" t="s">
        <v>528</v>
      </c>
      <c r="F244" t="s">
        <v>529</v>
      </c>
      <c r="G244" t="str">
        <f>"00266246"</f>
        <v>00266246</v>
      </c>
      <c r="H244" t="s">
        <v>530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42</v>
      </c>
      <c r="W244">
        <v>294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531</v>
      </c>
    </row>
    <row r="245" spans="1:30" x14ac:dyDescent="0.25">
      <c r="H245" t="s">
        <v>41</v>
      </c>
    </row>
    <row r="246" spans="1:30" x14ac:dyDescent="0.25">
      <c r="A246">
        <v>120</v>
      </c>
      <c r="B246">
        <v>2189</v>
      </c>
      <c r="C246" t="s">
        <v>532</v>
      </c>
      <c r="D246" t="s">
        <v>174</v>
      </c>
      <c r="E246" t="s">
        <v>533</v>
      </c>
      <c r="F246" t="s">
        <v>534</v>
      </c>
      <c r="G246" t="str">
        <f>"00150479"</f>
        <v>00150479</v>
      </c>
      <c r="H246" t="s">
        <v>535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5</v>
      </c>
      <c r="W246">
        <v>35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536</v>
      </c>
    </row>
    <row r="247" spans="1:30" x14ac:dyDescent="0.25">
      <c r="H247" t="s">
        <v>51</v>
      </c>
    </row>
    <row r="248" spans="1:30" x14ac:dyDescent="0.25">
      <c r="A248">
        <v>121</v>
      </c>
      <c r="B248">
        <v>2069</v>
      </c>
      <c r="C248" t="s">
        <v>537</v>
      </c>
      <c r="D248" t="s">
        <v>538</v>
      </c>
      <c r="E248" t="s">
        <v>88</v>
      </c>
      <c r="F248" t="s">
        <v>539</v>
      </c>
      <c r="G248" t="str">
        <f>"00008912"</f>
        <v>00008912</v>
      </c>
      <c r="H248" t="s">
        <v>336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540</v>
      </c>
    </row>
    <row r="249" spans="1:30" x14ac:dyDescent="0.25">
      <c r="H249" t="s">
        <v>121</v>
      </c>
    </row>
    <row r="250" spans="1:30" x14ac:dyDescent="0.25">
      <c r="A250">
        <v>122</v>
      </c>
      <c r="B250">
        <v>594</v>
      </c>
      <c r="C250" t="s">
        <v>541</v>
      </c>
      <c r="D250" t="s">
        <v>174</v>
      </c>
      <c r="E250" t="s">
        <v>133</v>
      </c>
      <c r="F250" t="s">
        <v>542</v>
      </c>
      <c r="G250" t="str">
        <f>"201411001342"</f>
        <v>201411001342</v>
      </c>
      <c r="H250">
        <v>847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15</v>
      </c>
      <c r="W250">
        <v>105</v>
      </c>
      <c r="X250">
        <v>0</v>
      </c>
      <c r="Z250">
        <v>0</v>
      </c>
      <c r="AA250">
        <v>0</v>
      </c>
      <c r="AB250">
        <v>0</v>
      </c>
      <c r="AC250">
        <v>0</v>
      </c>
      <c r="AD250">
        <v>952</v>
      </c>
    </row>
    <row r="251" spans="1:30" x14ac:dyDescent="0.25">
      <c r="H251">
        <v>1227</v>
      </c>
    </row>
    <row r="252" spans="1:30" x14ac:dyDescent="0.25">
      <c r="A252">
        <v>123</v>
      </c>
      <c r="B252">
        <v>2047</v>
      </c>
      <c r="C252" t="s">
        <v>543</v>
      </c>
      <c r="D252" t="s">
        <v>544</v>
      </c>
      <c r="E252" t="s">
        <v>395</v>
      </c>
      <c r="F252" t="s">
        <v>545</v>
      </c>
      <c r="G252" t="str">
        <f>"00320883"</f>
        <v>00320883</v>
      </c>
      <c r="H252" t="s">
        <v>78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21</v>
      </c>
      <c r="W252">
        <v>147</v>
      </c>
      <c r="X252">
        <v>0</v>
      </c>
      <c r="Z252">
        <v>2</v>
      </c>
      <c r="AA252">
        <v>0</v>
      </c>
      <c r="AB252">
        <v>0</v>
      </c>
      <c r="AC252">
        <v>0</v>
      </c>
      <c r="AD252" t="s">
        <v>546</v>
      </c>
    </row>
    <row r="253" spans="1:30" x14ac:dyDescent="0.25">
      <c r="H253">
        <v>1227</v>
      </c>
    </row>
    <row r="254" spans="1:30" x14ac:dyDescent="0.25">
      <c r="A254">
        <v>124</v>
      </c>
      <c r="B254">
        <v>5165</v>
      </c>
      <c r="C254" t="s">
        <v>547</v>
      </c>
      <c r="D254" t="s">
        <v>548</v>
      </c>
      <c r="E254" t="s">
        <v>27</v>
      </c>
      <c r="F254" t="s">
        <v>549</v>
      </c>
      <c r="G254" t="str">
        <f>"00028934"</f>
        <v>00028934</v>
      </c>
      <c r="H254">
        <v>660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36</v>
      </c>
      <c r="W254">
        <v>252</v>
      </c>
      <c r="X254">
        <v>0</v>
      </c>
      <c r="Z254">
        <v>0</v>
      </c>
      <c r="AA254">
        <v>0</v>
      </c>
      <c r="AB254">
        <v>0</v>
      </c>
      <c r="AC254">
        <v>0</v>
      </c>
      <c r="AD254">
        <v>942</v>
      </c>
    </row>
    <row r="255" spans="1:30" x14ac:dyDescent="0.25">
      <c r="H255" t="s">
        <v>62</v>
      </c>
    </row>
    <row r="256" spans="1:30" x14ac:dyDescent="0.25">
      <c r="A256">
        <v>125</v>
      </c>
      <c r="B256">
        <v>185</v>
      </c>
      <c r="C256" t="s">
        <v>202</v>
      </c>
      <c r="D256" t="s">
        <v>133</v>
      </c>
      <c r="E256" t="s">
        <v>550</v>
      </c>
      <c r="F256" t="s">
        <v>551</v>
      </c>
      <c r="G256" t="str">
        <f>"201412006980"</f>
        <v>201412006980</v>
      </c>
      <c r="H256" t="s">
        <v>210</v>
      </c>
      <c r="I256">
        <v>150</v>
      </c>
      <c r="J256">
        <v>0</v>
      </c>
      <c r="K256">
        <v>0</v>
      </c>
      <c r="L256">
        <v>0</v>
      </c>
      <c r="M256">
        <v>0</v>
      </c>
      <c r="N256">
        <v>50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552</v>
      </c>
    </row>
    <row r="257" spans="1:30" x14ac:dyDescent="0.25">
      <c r="H257" t="s">
        <v>553</v>
      </c>
    </row>
    <row r="258" spans="1:30" x14ac:dyDescent="0.25">
      <c r="A258">
        <v>126</v>
      </c>
      <c r="B258">
        <v>2320</v>
      </c>
      <c r="C258" t="s">
        <v>554</v>
      </c>
      <c r="D258" t="s">
        <v>84</v>
      </c>
      <c r="E258" t="s">
        <v>216</v>
      </c>
      <c r="F258" t="s">
        <v>555</v>
      </c>
      <c r="G258" t="str">
        <f>"00216736"</f>
        <v>00216736</v>
      </c>
      <c r="H258" t="s">
        <v>29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556</v>
      </c>
    </row>
    <row r="259" spans="1:30" x14ac:dyDescent="0.25">
      <c r="H259">
        <v>1227</v>
      </c>
    </row>
    <row r="260" spans="1:30" x14ac:dyDescent="0.25">
      <c r="A260">
        <v>127</v>
      </c>
      <c r="B260">
        <v>4855</v>
      </c>
      <c r="C260" t="s">
        <v>557</v>
      </c>
      <c r="D260" t="s">
        <v>20</v>
      </c>
      <c r="E260" t="s">
        <v>112</v>
      </c>
      <c r="F260" t="s">
        <v>558</v>
      </c>
      <c r="G260" t="str">
        <f>"00138449"</f>
        <v>00138449</v>
      </c>
      <c r="H260" t="s">
        <v>559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35</v>
      </c>
      <c r="W260">
        <v>245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560</v>
      </c>
    </row>
    <row r="261" spans="1:30" x14ac:dyDescent="0.25">
      <c r="H261" t="s">
        <v>561</v>
      </c>
    </row>
    <row r="262" spans="1:30" x14ac:dyDescent="0.25">
      <c r="A262">
        <v>128</v>
      </c>
      <c r="B262">
        <v>492</v>
      </c>
      <c r="C262" t="s">
        <v>562</v>
      </c>
      <c r="D262" t="s">
        <v>461</v>
      </c>
      <c r="E262" t="s">
        <v>112</v>
      </c>
      <c r="F262" t="s">
        <v>563</v>
      </c>
      <c r="G262" t="str">
        <f>"00290663"</f>
        <v>00290663</v>
      </c>
      <c r="H262" t="s">
        <v>564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565</v>
      </c>
    </row>
    <row r="263" spans="1:30" x14ac:dyDescent="0.25">
      <c r="H263" t="s">
        <v>51</v>
      </c>
    </row>
    <row r="264" spans="1:30" x14ac:dyDescent="0.25">
      <c r="A264">
        <v>129</v>
      </c>
      <c r="B264">
        <v>1643</v>
      </c>
      <c r="C264" t="s">
        <v>566</v>
      </c>
      <c r="D264" t="s">
        <v>567</v>
      </c>
      <c r="E264" t="s">
        <v>568</v>
      </c>
      <c r="F264" t="s">
        <v>569</v>
      </c>
      <c r="G264" t="str">
        <f>"00221455"</f>
        <v>00221455</v>
      </c>
      <c r="H264" t="s">
        <v>519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50</v>
      </c>
      <c r="O264">
        <v>0</v>
      </c>
      <c r="P264">
        <v>30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Z264">
        <v>0</v>
      </c>
      <c r="AA264">
        <v>0</v>
      </c>
      <c r="AB264">
        <v>6</v>
      </c>
      <c r="AC264">
        <v>102</v>
      </c>
      <c r="AD264" t="s">
        <v>570</v>
      </c>
    </row>
    <row r="265" spans="1:30" x14ac:dyDescent="0.25">
      <c r="H265">
        <v>1227</v>
      </c>
    </row>
    <row r="266" spans="1:30" x14ac:dyDescent="0.25">
      <c r="A266">
        <v>130</v>
      </c>
      <c r="B266">
        <v>4973</v>
      </c>
      <c r="C266" t="s">
        <v>571</v>
      </c>
      <c r="D266" t="s">
        <v>145</v>
      </c>
      <c r="E266" t="s">
        <v>395</v>
      </c>
      <c r="F266" t="s">
        <v>572</v>
      </c>
      <c r="G266" t="str">
        <f>"00336119"</f>
        <v>00336119</v>
      </c>
      <c r="H266">
        <v>693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Z266">
        <v>1</v>
      </c>
      <c r="AA266">
        <v>0</v>
      </c>
      <c r="AB266">
        <v>0</v>
      </c>
      <c r="AC266">
        <v>0</v>
      </c>
      <c r="AD266">
        <v>923</v>
      </c>
    </row>
    <row r="267" spans="1:30" x14ac:dyDescent="0.25">
      <c r="H267" t="s">
        <v>62</v>
      </c>
    </row>
    <row r="268" spans="1:30" x14ac:dyDescent="0.25">
      <c r="A268">
        <v>131</v>
      </c>
      <c r="B268">
        <v>351</v>
      </c>
      <c r="C268" t="s">
        <v>573</v>
      </c>
      <c r="D268" t="s">
        <v>574</v>
      </c>
      <c r="E268" t="s">
        <v>133</v>
      </c>
      <c r="F268" t="s">
        <v>575</v>
      </c>
      <c r="G268" t="str">
        <f>"00246374"</f>
        <v>00246374</v>
      </c>
      <c r="H268">
        <v>671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36</v>
      </c>
      <c r="W268">
        <v>252</v>
      </c>
      <c r="X268">
        <v>0</v>
      </c>
      <c r="Z268">
        <v>0</v>
      </c>
      <c r="AA268">
        <v>0</v>
      </c>
      <c r="AB268">
        <v>0</v>
      </c>
      <c r="AC268">
        <v>0</v>
      </c>
      <c r="AD268">
        <v>923</v>
      </c>
    </row>
    <row r="269" spans="1:30" x14ac:dyDescent="0.25">
      <c r="H269">
        <v>1227</v>
      </c>
    </row>
    <row r="270" spans="1:30" x14ac:dyDescent="0.25">
      <c r="A270">
        <v>132</v>
      </c>
      <c r="B270">
        <v>6287</v>
      </c>
      <c r="C270" t="s">
        <v>576</v>
      </c>
      <c r="D270" t="s">
        <v>251</v>
      </c>
      <c r="E270" t="s">
        <v>280</v>
      </c>
      <c r="F270" t="s">
        <v>577</v>
      </c>
      <c r="G270" t="str">
        <f>"201412007141"</f>
        <v>201412007141</v>
      </c>
      <c r="H270" t="s">
        <v>578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36</v>
      </c>
      <c r="W270">
        <v>252</v>
      </c>
      <c r="X270">
        <v>0</v>
      </c>
      <c r="Z270">
        <v>0</v>
      </c>
      <c r="AA270">
        <v>0</v>
      </c>
      <c r="AB270">
        <v>1</v>
      </c>
      <c r="AC270">
        <v>17</v>
      </c>
      <c r="AD270" t="s">
        <v>579</v>
      </c>
    </row>
    <row r="271" spans="1:30" x14ac:dyDescent="0.25">
      <c r="H271" t="s">
        <v>580</v>
      </c>
    </row>
    <row r="272" spans="1:30" x14ac:dyDescent="0.25">
      <c r="A272">
        <v>133</v>
      </c>
      <c r="B272">
        <v>2176</v>
      </c>
      <c r="C272" t="s">
        <v>581</v>
      </c>
      <c r="D272" t="s">
        <v>76</v>
      </c>
      <c r="E272" t="s">
        <v>139</v>
      </c>
      <c r="F272" t="s">
        <v>582</v>
      </c>
      <c r="G272" t="str">
        <f>"201406007373"</f>
        <v>201406007373</v>
      </c>
      <c r="H272" t="s">
        <v>583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584</v>
      </c>
    </row>
    <row r="273" spans="1:30" x14ac:dyDescent="0.25">
      <c r="H273" t="s">
        <v>41</v>
      </c>
    </row>
    <row r="274" spans="1:30" x14ac:dyDescent="0.25">
      <c r="A274">
        <v>134</v>
      </c>
      <c r="B274">
        <v>2121</v>
      </c>
      <c r="C274" t="s">
        <v>585</v>
      </c>
      <c r="D274" t="s">
        <v>586</v>
      </c>
      <c r="E274" t="s">
        <v>395</v>
      </c>
      <c r="F274" t="s">
        <v>587</v>
      </c>
      <c r="G274" t="str">
        <f>"00260122"</f>
        <v>00260122</v>
      </c>
      <c r="H274" t="s">
        <v>588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589</v>
      </c>
    </row>
    <row r="275" spans="1:30" x14ac:dyDescent="0.25">
      <c r="H275">
        <v>1227</v>
      </c>
    </row>
    <row r="276" spans="1:30" x14ac:dyDescent="0.25">
      <c r="A276">
        <v>135</v>
      </c>
      <c r="B276">
        <v>2073</v>
      </c>
      <c r="C276" t="s">
        <v>590</v>
      </c>
      <c r="D276" t="s">
        <v>95</v>
      </c>
      <c r="E276" t="s">
        <v>112</v>
      </c>
      <c r="F276" t="s">
        <v>591</v>
      </c>
      <c r="G276" t="str">
        <f>"00141234"</f>
        <v>00141234</v>
      </c>
      <c r="H276" t="s">
        <v>592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7</v>
      </c>
      <c r="W276">
        <v>49</v>
      </c>
      <c r="X276">
        <v>0</v>
      </c>
      <c r="Z276">
        <v>1</v>
      </c>
      <c r="AA276">
        <v>0</v>
      </c>
      <c r="AB276">
        <v>0</v>
      </c>
      <c r="AC276">
        <v>0</v>
      </c>
      <c r="AD276" t="s">
        <v>593</v>
      </c>
    </row>
    <row r="277" spans="1:30" x14ac:dyDescent="0.25">
      <c r="H277" t="s">
        <v>62</v>
      </c>
    </row>
    <row r="278" spans="1:30" x14ac:dyDescent="0.25">
      <c r="A278">
        <v>136</v>
      </c>
      <c r="B278">
        <v>3579</v>
      </c>
      <c r="C278" t="s">
        <v>594</v>
      </c>
      <c r="D278" t="s">
        <v>15</v>
      </c>
      <c r="E278" t="s">
        <v>112</v>
      </c>
      <c r="F278" t="s">
        <v>595</v>
      </c>
      <c r="G278" t="str">
        <f>"00112791"</f>
        <v>00112791</v>
      </c>
      <c r="H278" t="s">
        <v>596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30</v>
      </c>
      <c r="W278">
        <v>210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597</v>
      </c>
    </row>
    <row r="279" spans="1:30" x14ac:dyDescent="0.25">
      <c r="H279" t="s">
        <v>598</v>
      </c>
    </row>
    <row r="280" spans="1:30" x14ac:dyDescent="0.25">
      <c r="A280">
        <v>137</v>
      </c>
      <c r="B280">
        <v>4156</v>
      </c>
      <c r="C280" t="s">
        <v>599</v>
      </c>
      <c r="D280" t="s">
        <v>600</v>
      </c>
      <c r="E280" t="s">
        <v>84</v>
      </c>
      <c r="F280" t="s">
        <v>601</v>
      </c>
      <c r="G280" t="str">
        <f>"201001000125"</f>
        <v>201001000125</v>
      </c>
      <c r="H280" t="s">
        <v>602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603</v>
      </c>
    </row>
    <row r="281" spans="1:30" x14ac:dyDescent="0.25">
      <c r="H281">
        <v>1227</v>
      </c>
    </row>
    <row r="282" spans="1:30" x14ac:dyDescent="0.25">
      <c r="A282">
        <v>138</v>
      </c>
      <c r="B282">
        <v>633</v>
      </c>
      <c r="C282" t="s">
        <v>604</v>
      </c>
      <c r="D282" t="s">
        <v>605</v>
      </c>
      <c r="E282" t="s">
        <v>606</v>
      </c>
      <c r="F282" t="s">
        <v>607</v>
      </c>
      <c r="G282" t="str">
        <f>"00215031"</f>
        <v>00215031</v>
      </c>
      <c r="H282" t="s">
        <v>504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Z282">
        <v>0</v>
      </c>
      <c r="AA282">
        <v>0</v>
      </c>
      <c r="AB282">
        <v>6</v>
      </c>
      <c r="AC282">
        <v>102</v>
      </c>
      <c r="AD282" t="s">
        <v>608</v>
      </c>
    </row>
    <row r="283" spans="1:30" x14ac:dyDescent="0.25">
      <c r="H283" t="s">
        <v>41</v>
      </c>
    </row>
    <row r="284" spans="1:30" x14ac:dyDescent="0.25">
      <c r="A284">
        <v>139</v>
      </c>
      <c r="B284">
        <v>6100</v>
      </c>
      <c r="C284" t="s">
        <v>609</v>
      </c>
      <c r="D284" t="s">
        <v>610</v>
      </c>
      <c r="E284" t="s">
        <v>84</v>
      </c>
      <c r="F284" t="s">
        <v>611</v>
      </c>
      <c r="G284" t="str">
        <f>"201412005011"</f>
        <v>201412005011</v>
      </c>
      <c r="H284">
        <v>715</v>
      </c>
      <c r="I284">
        <v>0</v>
      </c>
      <c r="J284">
        <v>0</v>
      </c>
      <c r="K284">
        <v>0</v>
      </c>
      <c r="L284">
        <v>0</v>
      </c>
      <c r="M284">
        <v>100</v>
      </c>
      <c r="N284">
        <v>0</v>
      </c>
      <c r="O284">
        <v>0</v>
      </c>
      <c r="P284">
        <v>0</v>
      </c>
      <c r="Q284">
        <v>0</v>
      </c>
      <c r="R284">
        <v>50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Z284">
        <v>1</v>
      </c>
      <c r="AA284">
        <v>0</v>
      </c>
      <c r="AB284">
        <v>0</v>
      </c>
      <c r="AC284">
        <v>0</v>
      </c>
      <c r="AD284">
        <v>865</v>
      </c>
    </row>
    <row r="285" spans="1:30" x14ac:dyDescent="0.25">
      <c r="H285" t="s">
        <v>612</v>
      </c>
    </row>
    <row r="286" spans="1:30" x14ac:dyDescent="0.25">
      <c r="A286">
        <v>140</v>
      </c>
      <c r="B286">
        <v>4146</v>
      </c>
      <c r="C286" t="s">
        <v>613</v>
      </c>
      <c r="D286" t="s">
        <v>112</v>
      </c>
      <c r="E286" t="s">
        <v>15</v>
      </c>
      <c r="F286" t="s">
        <v>614</v>
      </c>
      <c r="G286" t="str">
        <f>"201406009616"</f>
        <v>201406009616</v>
      </c>
      <c r="H286" t="s">
        <v>615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616</v>
      </c>
    </row>
    <row r="287" spans="1:30" x14ac:dyDescent="0.25">
      <c r="H287" t="s">
        <v>617</v>
      </c>
    </row>
    <row r="288" spans="1:30" x14ac:dyDescent="0.25">
      <c r="A288">
        <v>141</v>
      </c>
      <c r="B288">
        <v>645</v>
      </c>
      <c r="C288" t="s">
        <v>618</v>
      </c>
      <c r="D288" t="s">
        <v>619</v>
      </c>
      <c r="E288" t="s">
        <v>620</v>
      </c>
      <c r="F288" t="s">
        <v>621</v>
      </c>
      <c r="G288" t="str">
        <f>"00166061"</f>
        <v>00166061</v>
      </c>
      <c r="H288" t="s">
        <v>622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Z288">
        <v>2</v>
      </c>
      <c r="AA288">
        <v>0</v>
      </c>
      <c r="AB288">
        <v>0</v>
      </c>
      <c r="AC288">
        <v>0</v>
      </c>
      <c r="AD288" t="s">
        <v>623</v>
      </c>
    </row>
    <row r="289" spans="1:30" x14ac:dyDescent="0.25">
      <c r="H289" t="s">
        <v>152</v>
      </c>
    </row>
    <row r="290" spans="1:30" x14ac:dyDescent="0.25">
      <c r="A290">
        <v>142</v>
      </c>
      <c r="B290">
        <v>5490</v>
      </c>
      <c r="C290" t="s">
        <v>624</v>
      </c>
      <c r="D290" t="s">
        <v>625</v>
      </c>
      <c r="E290" t="s">
        <v>88</v>
      </c>
      <c r="F290" t="s">
        <v>626</v>
      </c>
      <c r="G290" t="str">
        <f>"201504000029"</f>
        <v>201504000029</v>
      </c>
      <c r="H290" t="s">
        <v>264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27</v>
      </c>
      <c r="W290">
        <v>189</v>
      </c>
      <c r="X290">
        <v>0</v>
      </c>
      <c r="Z290">
        <v>2</v>
      </c>
      <c r="AA290">
        <v>0</v>
      </c>
      <c r="AB290">
        <v>0</v>
      </c>
      <c r="AC290">
        <v>0</v>
      </c>
      <c r="AD290" t="s">
        <v>627</v>
      </c>
    </row>
    <row r="291" spans="1:30" x14ac:dyDescent="0.25">
      <c r="H291" t="s">
        <v>628</v>
      </c>
    </row>
    <row r="292" spans="1:30" x14ac:dyDescent="0.25">
      <c r="A292">
        <v>143</v>
      </c>
      <c r="B292">
        <v>2978</v>
      </c>
      <c r="C292" t="s">
        <v>629</v>
      </c>
      <c r="D292" t="s">
        <v>630</v>
      </c>
      <c r="E292" t="s">
        <v>88</v>
      </c>
      <c r="F292" t="s">
        <v>631</v>
      </c>
      <c r="G292" t="str">
        <f>"00337346"</f>
        <v>00337346</v>
      </c>
      <c r="H292" t="s">
        <v>114</v>
      </c>
      <c r="I292">
        <v>0</v>
      </c>
      <c r="J292">
        <v>0</v>
      </c>
      <c r="K292">
        <v>0</v>
      </c>
      <c r="L292">
        <v>0</v>
      </c>
      <c r="M292">
        <v>100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632</v>
      </c>
    </row>
    <row r="293" spans="1:30" x14ac:dyDescent="0.25">
      <c r="H293">
        <v>1227</v>
      </c>
    </row>
    <row r="294" spans="1:30" x14ac:dyDescent="0.25">
      <c r="A294">
        <v>144</v>
      </c>
      <c r="B294">
        <v>6052</v>
      </c>
      <c r="C294" t="s">
        <v>633</v>
      </c>
      <c r="D294" t="s">
        <v>150</v>
      </c>
      <c r="E294" t="s">
        <v>133</v>
      </c>
      <c r="F294" t="s">
        <v>634</v>
      </c>
      <c r="G294" t="str">
        <f>"00368547"</f>
        <v>00368547</v>
      </c>
      <c r="H294">
        <v>737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12</v>
      </c>
      <c r="W294">
        <v>84</v>
      </c>
      <c r="X294">
        <v>0</v>
      </c>
      <c r="Z294">
        <v>0</v>
      </c>
      <c r="AA294">
        <v>0</v>
      </c>
      <c r="AB294">
        <v>0</v>
      </c>
      <c r="AC294">
        <v>0</v>
      </c>
      <c r="AD294">
        <v>851</v>
      </c>
    </row>
    <row r="295" spans="1:30" x14ac:dyDescent="0.25">
      <c r="H295">
        <v>1227</v>
      </c>
    </row>
    <row r="296" spans="1:30" x14ac:dyDescent="0.25">
      <c r="A296">
        <v>145</v>
      </c>
      <c r="B296">
        <v>4201</v>
      </c>
      <c r="C296" t="s">
        <v>635</v>
      </c>
      <c r="D296" t="s">
        <v>112</v>
      </c>
      <c r="E296" t="s">
        <v>133</v>
      </c>
      <c r="F296" t="s">
        <v>636</v>
      </c>
      <c r="G296" t="str">
        <f>"201409001219"</f>
        <v>201409001219</v>
      </c>
      <c r="H296">
        <v>649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Z296">
        <v>0</v>
      </c>
      <c r="AA296">
        <v>0</v>
      </c>
      <c r="AB296">
        <v>0</v>
      </c>
      <c r="AC296">
        <v>0</v>
      </c>
      <c r="AD296">
        <v>849</v>
      </c>
    </row>
    <row r="297" spans="1:30" x14ac:dyDescent="0.25">
      <c r="H297" t="s">
        <v>637</v>
      </c>
    </row>
    <row r="298" spans="1:30" x14ac:dyDescent="0.25">
      <c r="A298">
        <v>146</v>
      </c>
      <c r="B298">
        <v>1597</v>
      </c>
      <c r="C298" t="s">
        <v>638</v>
      </c>
      <c r="D298" t="s">
        <v>87</v>
      </c>
      <c r="E298" t="s">
        <v>27</v>
      </c>
      <c r="F298" t="s">
        <v>639</v>
      </c>
      <c r="G298" t="str">
        <f>"00105208"</f>
        <v>00105208</v>
      </c>
      <c r="H298" t="s">
        <v>379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Z298">
        <v>2</v>
      </c>
      <c r="AA298">
        <v>0</v>
      </c>
      <c r="AB298">
        <v>0</v>
      </c>
      <c r="AC298">
        <v>0</v>
      </c>
      <c r="AD298" t="s">
        <v>640</v>
      </c>
    </row>
    <row r="299" spans="1:30" x14ac:dyDescent="0.25">
      <c r="H299" t="s">
        <v>17</v>
      </c>
    </row>
    <row r="300" spans="1:30" x14ac:dyDescent="0.25">
      <c r="A300">
        <v>147</v>
      </c>
      <c r="B300">
        <v>279</v>
      </c>
      <c r="C300" t="s">
        <v>641</v>
      </c>
      <c r="D300" t="s">
        <v>642</v>
      </c>
      <c r="E300" t="s">
        <v>395</v>
      </c>
      <c r="F300" t="s">
        <v>643</v>
      </c>
      <c r="G300" t="str">
        <f>"201604003489"</f>
        <v>201604003489</v>
      </c>
      <c r="H300" t="s">
        <v>644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Z300">
        <v>2</v>
      </c>
      <c r="AA300">
        <v>0</v>
      </c>
      <c r="AB300">
        <v>0</v>
      </c>
      <c r="AC300">
        <v>0</v>
      </c>
      <c r="AD300" t="s">
        <v>645</v>
      </c>
    </row>
    <row r="301" spans="1:30" x14ac:dyDescent="0.25">
      <c r="H301" t="s">
        <v>62</v>
      </c>
    </row>
    <row r="302" spans="1:30" x14ac:dyDescent="0.25">
      <c r="A302">
        <v>148</v>
      </c>
      <c r="B302">
        <v>4048</v>
      </c>
      <c r="C302" t="s">
        <v>646</v>
      </c>
      <c r="D302" t="s">
        <v>64</v>
      </c>
      <c r="E302" t="s">
        <v>395</v>
      </c>
      <c r="F302" t="s">
        <v>647</v>
      </c>
      <c r="G302" t="str">
        <f>"200801006213"</f>
        <v>200801006213</v>
      </c>
      <c r="H302" t="s">
        <v>420</v>
      </c>
      <c r="I302">
        <v>0</v>
      </c>
      <c r="J302">
        <v>0</v>
      </c>
      <c r="K302">
        <v>0</v>
      </c>
      <c r="L302">
        <v>0</v>
      </c>
      <c r="M302">
        <v>100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648</v>
      </c>
    </row>
    <row r="303" spans="1:30" x14ac:dyDescent="0.25">
      <c r="H303">
        <v>1227</v>
      </c>
    </row>
    <row r="304" spans="1:30" x14ac:dyDescent="0.25">
      <c r="A304">
        <v>149</v>
      </c>
      <c r="B304">
        <v>6132</v>
      </c>
      <c r="C304" t="s">
        <v>649</v>
      </c>
      <c r="D304" t="s">
        <v>27</v>
      </c>
      <c r="E304" t="s">
        <v>133</v>
      </c>
      <c r="F304">
        <v>708682015</v>
      </c>
      <c r="G304" t="str">
        <f>"00349578"</f>
        <v>00349578</v>
      </c>
      <c r="H304" t="s">
        <v>650</v>
      </c>
      <c r="I304">
        <v>0</v>
      </c>
      <c r="J304">
        <v>0</v>
      </c>
      <c r="K304">
        <v>0</v>
      </c>
      <c r="L304">
        <v>0</v>
      </c>
      <c r="M304">
        <v>100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651</v>
      </c>
    </row>
    <row r="305" spans="1:30" x14ac:dyDescent="0.25">
      <c r="H305">
        <v>1227</v>
      </c>
    </row>
    <row r="306" spans="1:30" x14ac:dyDescent="0.25">
      <c r="A306">
        <v>150</v>
      </c>
      <c r="B306">
        <v>791</v>
      </c>
      <c r="C306" t="s">
        <v>652</v>
      </c>
      <c r="D306" t="s">
        <v>653</v>
      </c>
      <c r="E306" t="s">
        <v>654</v>
      </c>
      <c r="F306" t="s">
        <v>655</v>
      </c>
      <c r="G306" t="str">
        <f>"00260024"</f>
        <v>00260024</v>
      </c>
      <c r="H306">
        <v>726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-8</v>
      </c>
      <c r="W306">
        <v>-56</v>
      </c>
      <c r="X306">
        <v>0</v>
      </c>
      <c r="Z306">
        <v>0</v>
      </c>
      <c r="AA306">
        <v>0</v>
      </c>
      <c r="AB306">
        <v>8</v>
      </c>
      <c r="AC306">
        <v>136</v>
      </c>
      <c r="AD306">
        <v>836</v>
      </c>
    </row>
    <row r="307" spans="1:30" x14ac:dyDescent="0.25">
      <c r="H307" t="s">
        <v>152</v>
      </c>
    </row>
    <row r="308" spans="1:30" x14ac:dyDescent="0.25">
      <c r="A308">
        <v>151</v>
      </c>
      <c r="B308">
        <v>288</v>
      </c>
      <c r="C308" t="s">
        <v>656</v>
      </c>
      <c r="D308" t="s">
        <v>657</v>
      </c>
      <c r="E308" t="s">
        <v>95</v>
      </c>
      <c r="F308" t="s">
        <v>658</v>
      </c>
      <c r="G308" t="str">
        <f>"00296081"</f>
        <v>00296081</v>
      </c>
      <c r="H308" t="s">
        <v>659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Z308">
        <v>0</v>
      </c>
      <c r="AA308">
        <v>0</v>
      </c>
      <c r="AB308">
        <v>8</v>
      </c>
      <c r="AC308">
        <v>136</v>
      </c>
      <c r="AD308" t="s">
        <v>660</v>
      </c>
    </row>
    <row r="309" spans="1:30" x14ac:dyDescent="0.25">
      <c r="H309">
        <v>1227</v>
      </c>
    </row>
    <row r="310" spans="1:30" x14ac:dyDescent="0.25">
      <c r="A310">
        <v>152</v>
      </c>
      <c r="B310">
        <v>5982</v>
      </c>
      <c r="C310" t="s">
        <v>661</v>
      </c>
      <c r="D310" t="s">
        <v>303</v>
      </c>
      <c r="E310" t="s">
        <v>133</v>
      </c>
      <c r="F310" t="s">
        <v>662</v>
      </c>
      <c r="G310" t="str">
        <f>"00230091"</f>
        <v>00230091</v>
      </c>
      <c r="H310" t="s">
        <v>663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50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664</v>
      </c>
    </row>
    <row r="311" spans="1:30" x14ac:dyDescent="0.25">
      <c r="H311" t="s">
        <v>152</v>
      </c>
    </row>
    <row r="312" spans="1:30" x14ac:dyDescent="0.25">
      <c r="A312">
        <v>153</v>
      </c>
      <c r="B312">
        <v>3235</v>
      </c>
      <c r="C312" t="s">
        <v>665</v>
      </c>
      <c r="D312" t="s">
        <v>43</v>
      </c>
      <c r="E312" t="s">
        <v>27</v>
      </c>
      <c r="F312" t="s">
        <v>666</v>
      </c>
      <c r="G312" t="str">
        <f>"00291282"</f>
        <v>00291282</v>
      </c>
      <c r="H312">
        <v>726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11</v>
      </c>
      <c r="W312">
        <v>77</v>
      </c>
      <c r="X312">
        <v>0</v>
      </c>
      <c r="Z312">
        <v>0</v>
      </c>
      <c r="AA312">
        <v>0</v>
      </c>
      <c r="AB312">
        <v>0</v>
      </c>
      <c r="AC312">
        <v>0</v>
      </c>
      <c r="AD312">
        <v>833</v>
      </c>
    </row>
    <row r="313" spans="1:30" x14ac:dyDescent="0.25">
      <c r="H313">
        <v>1227</v>
      </c>
    </row>
    <row r="314" spans="1:30" x14ac:dyDescent="0.25">
      <c r="A314">
        <v>154</v>
      </c>
      <c r="B314">
        <v>3868</v>
      </c>
      <c r="C314" t="s">
        <v>667</v>
      </c>
      <c r="D314" t="s">
        <v>668</v>
      </c>
      <c r="E314" t="s">
        <v>669</v>
      </c>
      <c r="F314" t="s">
        <v>670</v>
      </c>
      <c r="G314" t="str">
        <f>"00356914"</f>
        <v>00356914</v>
      </c>
      <c r="H314" t="s">
        <v>671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50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</v>
      </c>
      <c r="W314">
        <v>56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672</v>
      </c>
    </row>
    <row r="315" spans="1:30" x14ac:dyDescent="0.25">
      <c r="H315" t="s">
        <v>673</v>
      </c>
    </row>
    <row r="316" spans="1:30" x14ac:dyDescent="0.25">
      <c r="A316">
        <v>155</v>
      </c>
      <c r="B316">
        <v>4741</v>
      </c>
      <c r="C316" t="s">
        <v>674</v>
      </c>
      <c r="D316" t="s">
        <v>675</v>
      </c>
      <c r="E316" t="s">
        <v>112</v>
      </c>
      <c r="F316" t="s">
        <v>676</v>
      </c>
      <c r="G316" t="str">
        <f>"00360654"</f>
        <v>00360654</v>
      </c>
      <c r="H316" t="s">
        <v>524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16</v>
      </c>
      <c r="W316">
        <v>112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677</v>
      </c>
    </row>
    <row r="317" spans="1:30" x14ac:dyDescent="0.25">
      <c r="H317" t="s">
        <v>553</v>
      </c>
    </row>
    <row r="318" spans="1:30" x14ac:dyDescent="0.25">
      <c r="A318">
        <v>156</v>
      </c>
      <c r="B318">
        <v>5179</v>
      </c>
      <c r="C318" t="s">
        <v>678</v>
      </c>
      <c r="D318" t="s">
        <v>150</v>
      </c>
      <c r="E318" t="s">
        <v>102</v>
      </c>
      <c r="F318" t="s">
        <v>679</v>
      </c>
      <c r="G318" t="str">
        <f>"00301011"</f>
        <v>00301011</v>
      </c>
      <c r="H318" t="s">
        <v>680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681</v>
      </c>
    </row>
    <row r="319" spans="1:30" x14ac:dyDescent="0.25">
      <c r="H319" t="s">
        <v>41</v>
      </c>
    </row>
    <row r="320" spans="1:30" x14ac:dyDescent="0.25">
      <c r="A320">
        <v>157</v>
      </c>
      <c r="B320">
        <v>757</v>
      </c>
      <c r="C320" t="s">
        <v>25</v>
      </c>
      <c r="D320" t="s">
        <v>682</v>
      </c>
      <c r="E320" t="s">
        <v>683</v>
      </c>
      <c r="F320" t="s">
        <v>684</v>
      </c>
      <c r="G320" t="str">
        <f>"00305444"</f>
        <v>00305444</v>
      </c>
      <c r="H320" t="s">
        <v>680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681</v>
      </c>
    </row>
    <row r="321" spans="1:30" x14ac:dyDescent="0.25">
      <c r="H321" t="s">
        <v>152</v>
      </c>
    </row>
    <row r="322" spans="1:30" x14ac:dyDescent="0.25">
      <c r="A322">
        <v>158</v>
      </c>
      <c r="B322">
        <v>2457</v>
      </c>
      <c r="C322" t="s">
        <v>685</v>
      </c>
      <c r="D322" t="s">
        <v>642</v>
      </c>
      <c r="E322" t="s">
        <v>76</v>
      </c>
      <c r="F322" t="s">
        <v>686</v>
      </c>
      <c r="G322" t="str">
        <f>"00327406"</f>
        <v>00327406</v>
      </c>
      <c r="H322" t="s">
        <v>687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688</v>
      </c>
    </row>
    <row r="323" spans="1:30" x14ac:dyDescent="0.25">
      <c r="H323">
        <v>1227</v>
      </c>
    </row>
    <row r="324" spans="1:30" x14ac:dyDescent="0.25">
      <c r="A324">
        <v>159</v>
      </c>
      <c r="B324">
        <v>1771</v>
      </c>
      <c r="C324" t="s">
        <v>689</v>
      </c>
      <c r="D324" t="s">
        <v>87</v>
      </c>
      <c r="E324" t="s">
        <v>690</v>
      </c>
      <c r="F324" t="s">
        <v>691</v>
      </c>
      <c r="G324" t="str">
        <f>"201412006093"</f>
        <v>201412006093</v>
      </c>
      <c r="H324" t="s">
        <v>390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50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5</v>
      </c>
      <c r="W324">
        <v>35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692</v>
      </c>
    </row>
    <row r="325" spans="1:30" x14ac:dyDescent="0.25">
      <c r="H325" t="s">
        <v>17</v>
      </c>
    </row>
    <row r="326" spans="1:30" x14ac:dyDescent="0.25">
      <c r="A326">
        <v>160</v>
      </c>
      <c r="B326">
        <v>2477</v>
      </c>
      <c r="C326" t="s">
        <v>693</v>
      </c>
      <c r="D326" t="s">
        <v>76</v>
      </c>
      <c r="E326" t="s">
        <v>395</v>
      </c>
      <c r="F326" t="s">
        <v>694</v>
      </c>
      <c r="G326" t="str">
        <f>"201002000395"</f>
        <v>201002000395</v>
      </c>
      <c r="H326" t="s">
        <v>695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4</v>
      </c>
      <c r="W326">
        <v>28</v>
      </c>
      <c r="X326">
        <v>0</v>
      </c>
      <c r="Z326">
        <v>0</v>
      </c>
      <c r="AA326">
        <v>0</v>
      </c>
      <c r="AB326">
        <v>4</v>
      </c>
      <c r="AC326">
        <v>68</v>
      </c>
      <c r="AD326" t="s">
        <v>696</v>
      </c>
    </row>
    <row r="327" spans="1:30" x14ac:dyDescent="0.25">
      <c r="H327">
        <v>1227</v>
      </c>
    </row>
    <row r="328" spans="1:30" x14ac:dyDescent="0.25">
      <c r="A328">
        <v>161</v>
      </c>
      <c r="B328">
        <v>5464</v>
      </c>
      <c r="C328" t="s">
        <v>697</v>
      </c>
      <c r="D328" t="s">
        <v>150</v>
      </c>
      <c r="E328" t="s">
        <v>384</v>
      </c>
      <c r="F328" t="s">
        <v>698</v>
      </c>
      <c r="G328" t="str">
        <f>"00020925"</f>
        <v>00020925</v>
      </c>
      <c r="H328" t="s">
        <v>699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700</v>
      </c>
    </row>
    <row r="329" spans="1:30" x14ac:dyDescent="0.25">
      <c r="H329" t="s">
        <v>62</v>
      </c>
    </row>
    <row r="330" spans="1:30" x14ac:dyDescent="0.25">
      <c r="A330">
        <v>162</v>
      </c>
      <c r="B330">
        <v>2083</v>
      </c>
      <c r="C330" t="s">
        <v>701</v>
      </c>
      <c r="D330" t="s">
        <v>15</v>
      </c>
      <c r="E330" t="s">
        <v>702</v>
      </c>
      <c r="F330" t="s">
        <v>703</v>
      </c>
      <c r="G330" t="str">
        <f>"201412005832"</f>
        <v>201412005832</v>
      </c>
      <c r="H330" t="s">
        <v>109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50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5</v>
      </c>
      <c r="W330">
        <v>35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704</v>
      </c>
    </row>
    <row r="331" spans="1:30" x14ac:dyDescent="0.25">
      <c r="H331">
        <v>1227</v>
      </c>
    </row>
    <row r="332" spans="1:30" x14ac:dyDescent="0.25">
      <c r="A332">
        <v>163</v>
      </c>
      <c r="B332">
        <v>2162</v>
      </c>
      <c r="C332" t="s">
        <v>705</v>
      </c>
      <c r="D332" t="s">
        <v>461</v>
      </c>
      <c r="E332" t="s">
        <v>522</v>
      </c>
      <c r="F332" t="s">
        <v>706</v>
      </c>
      <c r="G332" t="str">
        <f>"00316015"</f>
        <v>00316015</v>
      </c>
      <c r="H332" t="s">
        <v>390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11</v>
      </c>
      <c r="W332">
        <v>77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218</v>
      </c>
    </row>
    <row r="333" spans="1:30" x14ac:dyDescent="0.25">
      <c r="H333" t="s">
        <v>62</v>
      </c>
    </row>
    <row r="334" spans="1:30" x14ac:dyDescent="0.25">
      <c r="A334">
        <v>164</v>
      </c>
      <c r="B334">
        <v>3877</v>
      </c>
      <c r="C334" t="s">
        <v>707</v>
      </c>
      <c r="D334" t="s">
        <v>708</v>
      </c>
      <c r="E334" t="s">
        <v>709</v>
      </c>
      <c r="F334" t="s">
        <v>710</v>
      </c>
      <c r="G334" t="str">
        <f>"00362909"</f>
        <v>00362909</v>
      </c>
      <c r="H334" t="s">
        <v>386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19</v>
      </c>
      <c r="W334">
        <v>133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711</v>
      </c>
    </row>
    <row r="335" spans="1:30" x14ac:dyDescent="0.25">
      <c r="H335" t="s">
        <v>712</v>
      </c>
    </row>
    <row r="336" spans="1:30" x14ac:dyDescent="0.25">
      <c r="A336">
        <v>165</v>
      </c>
      <c r="B336">
        <v>1130</v>
      </c>
      <c r="C336" t="s">
        <v>713</v>
      </c>
      <c r="D336" t="s">
        <v>347</v>
      </c>
      <c r="E336" t="s">
        <v>280</v>
      </c>
      <c r="F336" t="s">
        <v>714</v>
      </c>
      <c r="G336" t="str">
        <f>"00265230"</f>
        <v>00265230</v>
      </c>
      <c r="H336" t="s">
        <v>715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716</v>
      </c>
    </row>
    <row r="337" spans="1:30" x14ac:dyDescent="0.25">
      <c r="H337">
        <v>1227</v>
      </c>
    </row>
    <row r="338" spans="1:30" x14ac:dyDescent="0.25">
      <c r="A338">
        <v>166</v>
      </c>
      <c r="B338">
        <v>2796</v>
      </c>
      <c r="C338" t="s">
        <v>717</v>
      </c>
      <c r="D338" t="s">
        <v>718</v>
      </c>
      <c r="E338" t="s">
        <v>373</v>
      </c>
      <c r="F338" t="s">
        <v>719</v>
      </c>
      <c r="G338" t="str">
        <f>"201512002297"</f>
        <v>201512002297</v>
      </c>
      <c r="H338" t="s">
        <v>720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721</v>
      </c>
    </row>
    <row r="339" spans="1:30" x14ac:dyDescent="0.25">
      <c r="H339">
        <v>1227</v>
      </c>
    </row>
    <row r="340" spans="1:30" x14ac:dyDescent="0.25">
      <c r="A340">
        <v>167</v>
      </c>
      <c r="B340">
        <v>5001</v>
      </c>
      <c r="C340" t="s">
        <v>722</v>
      </c>
      <c r="D340" t="s">
        <v>723</v>
      </c>
      <c r="E340" t="s">
        <v>129</v>
      </c>
      <c r="F340" t="s">
        <v>724</v>
      </c>
      <c r="G340" t="str">
        <f>"00357194"</f>
        <v>00357194</v>
      </c>
      <c r="H340" t="s">
        <v>725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6</v>
      </c>
      <c r="W340">
        <v>42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726</v>
      </c>
    </row>
    <row r="341" spans="1:30" x14ac:dyDescent="0.25">
      <c r="H341" t="s">
        <v>152</v>
      </c>
    </row>
    <row r="342" spans="1:30" x14ac:dyDescent="0.25">
      <c r="A342">
        <v>168</v>
      </c>
      <c r="B342">
        <v>938</v>
      </c>
      <c r="C342" t="s">
        <v>727</v>
      </c>
      <c r="D342" t="s">
        <v>84</v>
      </c>
      <c r="E342" t="s">
        <v>27</v>
      </c>
      <c r="F342" t="s">
        <v>728</v>
      </c>
      <c r="G342" t="str">
        <f>"00212679"</f>
        <v>00212679</v>
      </c>
      <c r="H342" t="s">
        <v>729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730</v>
      </c>
    </row>
    <row r="343" spans="1:30" x14ac:dyDescent="0.25">
      <c r="H343">
        <v>1227</v>
      </c>
    </row>
    <row r="344" spans="1:30" x14ac:dyDescent="0.25">
      <c r="A344">
        <v>169</v>
      </c>
      <c r="B344">
        <v>5600</v>
      </c>
      <c r="C344" t="s">
        <v>731</v>
      </c>
      <c r="D344" t="s">
        <v>732</v>
      </c>
      <c r="E344" t="s">
        <v>27</v>
      </c>
      <c r="F344" t="s">
        <v>733</v>
      </c>
      <c r="G344" t="str">
        <f>"00360250"</f>
        <v>00360250</v>
      </c>
      <c r="H344" t="s">
        <v>734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Z344">
        <v>2</v>
      </c>
      <c r="AA344">
        <v>0</v>
      </c>
      <c r="AB344">
        <v>0</v>
      </c>
      <c r="AC344">
        <v>0</v>
      </c>
      <c r="AD344" t="s">
        <v>734</v>
      </c>
    </row>
    <row r="345" spans="1:30" x14ac:dyDescent="0.25">
      <c r="H345" t="s">
        <v>73</v>
      </c>
    </row>
    <row r="346" spans="1:30" x14ac:dyDescent="0.25">
      <c r="A346">
        <v>170</v>
      </c>
      <c r="B346">
        <v>3509</v>
      </c>
      <c r="C346" t="s">
        <v>485</v>
      </c>
      <c r="D346" t="s">
        <v>133</v>
      </c>
      <c r="E346" t="s">
        <v>84</v>
      </c>
      <c r="F346" t="s">
        <v>735</v>
      </c>
      <c r="G346" t="str">
        <f>"201504003714"</f>
        <v>201504003714</v>
      </c>
      <c r="H346">
        <v>726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50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776</v>
      </c>
    </row>
    <row r="347" spans="1:30" x14ac:dyDescent="0.25">
      <c r="H347">
        <v>1227</v>
      </c>
    </row>
    <row r="348" spans="1:30" x14ac:dyDescent="0.25">
      <c r="A348">
        <v>171</v>
      </c>
      <c r="B348">
        <v>5396</v>
      </c>
      <c r="C348" t="s">
        <v>736</v>
      </c>
      <c r="D348" t="s">
        <v>222</v>
      </c>
      <c r="E348" t="s">
        <v>84</v>
      </c>
      <c r="F348" t="s">
        <v>737</v>
      </c>
      <c r="G348" t="str">
        <f>"00215535"</f>
        <v>00215535</v>
      </c>
      <c r="H348" t="s">
        <v>738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-7</v>
      </c>
      <c r="W348">
        <v>-49</v>
      </c>
      <c r="X348">
        <v>0</v>
      </c>
      <c r="Z348">
        <v>0</v>
      </c>
      <c r="AA348">
        <v>0</v>
      </c>
      <c r="AB348">
        <v>7</v>
      </c>
      <c r="AC348">
        <v>119</v>
      </c>
      <c r="AD348" t="s">
        <v>739</v>
      </c>
    </row>
    <row r="349" spans="1:30" x14ac:dyDescent="0.25">
      <c r="H349" t="s">
        <v>41</v>
      </c>
    </row>
    <row r="350" spans="1:30" x14ac:dyDescent="0.25">
      <c r="A350">
        <v>172</v>
      </c>
      <c r="B350">
        <v>1137</v>
      </c>
      <c r="C350" t="s">
        <v>740</v>
      </c>
      <c r="D350" t="s">
        <v>112</v>
      </c>
      <c r="E350" t="s">
        <v>15</v>
      </c>
      <c r="F350" t="s">
        <v>741</v>
      </c>
      <c r="G350" t="str">
        <f>"201412002483"</f>
        <v>201412002483</v>
      </c>
      <c r="H350" t="s">
        <v>671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50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742</v>
      </c>
    </row>
    <row r="351" spans="1:30" x14ac:dyDescent="0.25">
      <c r="H351" t="s">
        <v>62</v>
      </c>
    </row>
    <row r="352" spans="1:30" x14ac:dyDescent="0.25">
      <c r="A352">
        <v>173</v>
      </c>
      <c r="B352">
        <v>489</v>
      </c>
      <c r="C352" t="s">
        <v>743</v>
      </c>
      <c r="D352" t="s">
        <v>744</v>
      </c>
      <c r="E352" t="s">
        <v>112</v>
      </c>
      <c r="F352" t="s">
        <v>745</v>
      </c>
      <c r="G352" t="str">
        <f>"00292752"</f>
        <v>00292752</v>
      </c>
      <c r="H352" t="s">
        <v>360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746</v>
      </c>
    </row>
    <row r="353" spans="1:30" x14ac:dyDescent="0.25">
      <c r="H353">
        <v>1227</v>
      </c>
    </row>
    <row r="354" spans="1:30" x14ac:dyDescent="0.25">
      <c r="A354">
        <v>174</v>
      </c>
      <c r="B354">
        <v>323</v>
      </c>
      <c r="C354" t="s">
        <v>747</v>
      </c>
      <c r="D354" t="s">
        <v>280</v>
      </c>
      <c r="E354" t="s">
        <v>112</v>
      </c>
      <c r="F354" t="s">
        <v>748</v>
      </c>
      <c r="G354" t="str">
        <f>"00298079"</f>
        <v>00298079</v>
      </c>
      <c r="H354" t="s">
        <v>253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Z354">
        <v>1</v>
      </c>
      <c r="AA354">
        <v>0</v>
      </c>
      <c r="AB354">
        <v>0</v>
      </c>
      <c r="AC354">
        <v>0</v>
      </c>
      <c r="AD354" t="s">
        <v>749</v>
      </c>
    </row>
    <row r="355" spans="1:30" x14ac:dyDescent="0.25">
      <c r="H355">
        <v>1227</v>
      </c>
    </row>
    <row r="356" spans="1:30" x14ac:dyDescent="0.25">
      <c r="A356">
        <v>175</v>
      </c>
      <c r="B356">
        <v>3154</v>
      </c>
      <c r="C356" t="s">
        <v>750</v>
      </c>
      <c r="D356" t="s">
        <v>133</v>
      </c>
      <c r="E356" t="s">
        <v>112</v>
      </c>
      <c r="F356" t="s">
        <v>751</v>
      </c>
      <c r="G356" t="str">
        <f>"00360394"</f>
        <v>00360394</v>
      </c>
      <c r="H356" t="s">
        <v>411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752</v>
      </c>
    </row>
    <row r="357" spans="1:30" x14ac:dyDescent="0.25">
      <c r="H357" t="s">
        <v>41</v>
      </c>
    </row>
    <row r="358" spans="1:30" x14ac:dyDescent="0.25">
      <c r="A358">
        <v>176</v>
      </c>
      <c r="B358">
        <v>5755</v>
      </c>
      <c r="C358" t="s">
        <v>753</v>
      </c>
      <c r="D358" t="s">
        <v>352</v>
      </c>
      <c r="E358" t="s">
        <v>754</v>
      </c>
      <c r="F358" t="s">
        <v>755</v>
      </c>
      <c r="G358" t="str">
        <f>"201412000411"</f>
        <v>201412000411</v>
      </c>
      <c r="H358" t="s">
        <v>756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756</v>
      </c>
    </row>
    <row r="359" spans="1:30" x14ac:dyDescent="0.25">
      <c r="H359">
        <v>1227</v>
      </c>
    </row>
    <row r="360" spans="1:30" x14ac:dyDescent="0.25">
      <c r="A360">
        <v>177</v>
      </c>
      <c r="B360">
        <v>5814</v>
      </c>
      <c r="C360" t="s">
        <v>757</v>
      </c>
      <c r="D360" t="s">
        <v>758</v>
      </c>
      <c r="E360" t="s">
        <v>759</v>
      </c>
      <c r="F360" t="s">
        <v>760</v>
      </c>
      <c r="G360" t="str">
        <f>"00280807"</f>
        <v>00280807</v>
      </c>
      <c r="H360" t="s">
        <v>336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761</v>
      </c>
    </row>
    <row r="361" spans="1:30" x14ac:dyDescent="0.25">
      <c r="H361">
        <v>1227</v>
      </c>
    </row>
    <row r="362" spans="1:30" x14ac:dyDescent="0.25">
      <c r="A362">
        <v>178</v>
      </c>
      <c r="B362">
        <v>4373</v>
      </c>
      <c r="C362" t="s">
        <v>762</v>
      </c>
      <c r="D362" t="s">
        <v>112</v>
      </c>
      <c r="E362" t="s">
        <v>69</v>
      </c>
      <c r="F362" t="s">
        <v>763</v>
      </c>
      <c r="G362" t="str">
        <f>"201507001388"</f>
        <v>201507001388</v>
      </c>
      <c r="H362" t="s">
        <v>244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764</v>
      </c>
    </row>
    <row r="363" spans="1:30" x14ac:dyDescent="0.25">
      <c r="H363" t="s">
        <v>765</v>
      </c>
    </row>
    <row r="364" spans="1:30" x14ac:dyDescent="0.25">
      <c r="A364">
        <v>179</v>
      </c>
      <c r="B364">
        <v>4181</v>
      </c>
      <c r="C364" t="s">
        <v>766</v>
      </c>
      <c r="D364" t="s">
        <v>216</v>
      </c>
      <c r="E364" t="s">
        <v>384</v>
      </c>
      <c r="F364" t="s">
        <v>767</v>
      </c>
      <c r="G364" t="str">
        <f>"201411002701"</f>
        <v>201411002701</v>
      </c>
      <c r="H364" t="s">
        <v>224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768</v>
      </c>
    </row>
    <row r="365" spans="1:30" x14ac:dyDescent="0.25">
      <c r="H365" t="s">
        <v>41</v>
      </c>
    </row>
    <row r="366" spans="1:30" x14ac:dyDescent="0.25">
      <c r="A366">
        <v>180</v>
      </c>
      <c r="B366">
        <v>4951</v>
      </c>
      <c r="C366" t="s">
        <v>769</v>
      </c>
      <c r="D366" t="s">
        <v>133</v>
      </c>
      <c r="E366" t="s">
        <v>20</v>
      </c>
      <c r="F366" t="s">
        <v>770</v>
      </c>
      <c r="G366" t="str">
        <f>"201510001567"</f>
        <v>201510001567</v>
      </c>
      <c r="H366" t="s">
        <v>583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6</v>
      </c>
      <c r="W366">
        <v>42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771</v>
      </c>
    </row>
    <row r="367" spans="1:30" x14ac:dyDescent="0.25">
      <c r="H367" t="s">
        <v>772</v>
      </c>
    </row>
    <row r="368" spans="1:30" x14ac:dyDescent="0.25">
      <c r="A368">
        <v>181</v>
      </c>
      <c r="B368">
        <v>4968</v>
      </c>
      <c r="C368" t="s">
        <v>773</v>
      </c>
      <c r="D368" t="s">
        <v>84</v>
      </c>
      <c r="E368" t="s">
        <v>774</v>
      </c>
      <c r="F368" t="s">
        <v>775</v>
      </c>
      <c r="G368" t="str">
        <f>"00344901"</f>
        <v>00344901</v>
      </c>
      <c r="H368" t="s">
        <v>114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Z368">
        <v>2</v>
      </c>
      <c r="AA368">
        <v>0</v>
      </c>
      <c r="AB368">
        <v>0</v>
      </c>
      <c r="AC368">
        <v>0</v>
      </c>
      <c r="AD368" t="s">
        <v>776</v>
      </c>
    </row>
    <row r="369" spans="1:30" x14ac:dyDescent="0.25">
      <c r="H369" t="s">
        <v>51</v>
      </c>
    </row>
    <row r="370" spans="1:30" x14ac:dyDescent="0.25">
      <c r="A370">
        <v>182</v>
      </c>
      <c r="B370">
        <v>4291</v>
      </c>
      <c r="C370" t="s">
        <v>777</v>
      </c>
      <c r="D370" t="s">
        <v>778</v>
      </c>
      <c r="E370" t="s">
        <v>129</v>
      </c>
      <c r="F370" t="s">
        <v>779</v>
      </c>
      <c r="G370" t="str">
        <f>"00343834"</f>
        <v>00343834</v>
      </c>
      <c r="H370" t="s">
        <v>162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780</v>
      </c>
    </row>
    <row r="371" spans="1:30" x14ac:dyDescent="0.25">
      <c r="H371" t="s">
        <v>62</v>
      </c>
    </row>
    <row r="372" spans="1:30" x14ac:dyDescent="0.25">
      <c r="A372">
        <v>183</v>
      </c>
      <c r="B372">
        <v>6075</v>
      </c>
      <c r="C372" t="s">
        <v>781</v>
      </c>
      <c r="D372" t="s">
        <v>150</v>
      </c>
      <c r="E372" t="s">
        <v>112</v>
      </c>
      <c r="F372" t="s">
        <v>782</v>
      </c>
      <c r="G372" t="str">
        <f>"00368965"</f>
        <v>00368965</v>
      </c>
      <c r="H372" t="s">
        <v>783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784</v>
      </c>
    </row>
    <row r="373" spans="1:30" x14ac:dyDescent="0.25">
      <c r="H373">
        <v>1227</v>
      </c>
    </row>
    <row r="374" spans="1:30" x14ac:dyDescent="0.25">
      <c r="A374">
        <v>184</v>
      </c>
      <c r="B374">
        <v>4272</v>
      </c>
      <c r="C374" t="s">
        <v>785</v>
      </c>
      <c r="D374" t="s">
        <v>15</v>
      </c>
      <c r="E374" t="s">
        <v>683</v>
      </c>
      <c r="F374" t="s">
        <v>786</v>
      </c>
      <c r="G374" t="str">
        <f>"00363361"</f>
        <v>00363361</v>
      </c>
      <c r="H374" t="s">
        <v>783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784</v>
      </c>
    </row>
    <row r="375" spans="1:30" x14ac:dyDescent="0.25">
      <c r="H375" t="s">
        <v>787</v>
      </c>
    </row>
    <row r="376" spans="1:30" x14ac:dyDescent="0.25">
      <c r="A376">
        <v>185</v>
      </c>
      <c r="B376">
        <v>2431</v>
      </c>
      <c r="C376" t="s">
        <v>788</v>
      </c>
      <c r="D376" t="s">
        <v>789</v>
      </c>
      <c r="E376" t="s">
        <v>112</v>
      </c>
      <c r="F376" t="s">
        <v>790</v>
      </c>
      <c r="G376" t="str">
        <f>"00009419"</f>
        <v>00009419</v>
      </c>
      <c r="H376">
        <v>715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Z376">
        <v>0</v>
      </c>
      <c r="AA376">
        <v>0</v>
      </c>
      <c r="AB376">
        <v>0</v>
      </c>
      <c r="AC376">
        <v>0</v>
      </c>
      <c r="AD376">
        <v>745</v>
      </c>
    </row>
    <row r="377" spans="1:30" x14ac:dyDescent="0.25">
      <c r="H377" t="s">
        <v>41</v>
      </c>
    </row>
    <row r="378" spans="1:30" x14ac:dyDescent="0.25">
      <c r="A378">
        <v>186</v>
      </c>
      <c r="B378">
        <v>4196</v>
      </c>
      <c r="C378" t="s">
        <v>791</v>
      </c>
      <c r="D378" t="s">
        <v>133</v>
      </c>
      <c r="E378" t="s">
        <v>84</v>
      </c>
      <c r="F378" t="s">
        <v>792</v>
      </c>
      <c r="G378" t="str">
        <f>"00359730"</f>
        <v>00359730</v>
      </c>
      <c r="H378">
        <v>671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Z378">
        <v>0</v>
      </c>
      <c r="AA378">
        <v>0</v>
      </c>
      <c r="AB378">
        <v>0</v>
      </c>
      <c r="AC378">
        <v>0</v>
      </c>
      <c r="AD378">
        <v>741</v>
      </c>
    </row>
    <row r="379" spans="1:30" x14ac:dyDescent="0.25">
      <c r="H379" t="s">
        <v>121</v>
      </c>
    </row>
    <row r="380" spans="1:30" x14ac:dyDescent="0.25">
      <c r="A380">
        <v>187</v>
      </c>
      <c r="B380">
        <v>5588</v>
      </c>
      <c r="C380" t="s">
        <v>793</v>
      </c>
      <c r="D380" t="s">
        <v>27</v>
      </c>
      <c r="E380" t="s">
        <v>15</v>
      </c>
      <c r="F380" t="s">
        <v>794</v>
      </c>
      <c r="G380" t="str">
        <f>"201411002874"</f>
        <v>201411002874</v>
      </c>
      <c r="H380" t="s">
        <v>239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795</v>
      </c>
    </row>
    <row r="381" spans="1:30" x14ac:dyDescent="0.25">
      <c r="H381" t="s">
        <v>62</v>
      </c>
    </row>
    <row r="382" spans="1:30" x14ac:dyDescent="0.25">
      <c r="A382">
        <v>188</v>
      </c>
      <c r="B382">
        <v>5516</v>
      </c>
      <c r="C382" t="s">
        <v>656</v>
      </c>
      <c r="D382" t="s">
        <v>87</v>
      </c>
      <c r="E382" t="s">
        <v>95</v>
      </c>
      <c r="F382" t="s">
        <v>796</v>
      </c>
      <c r="G382" t="str">
        <f>"00340196"</f>
        <v>00340196</v>
      </c>
      <c r="H382" t="s">
        <v>797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50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798</v>
      </c>
    </row>
    <row r="383" spans="1:30" x14ac:dyDescent="0.25">
      <c r="H383" t="s">
        <v>152</v>
      </c>
    </row>
    <row r="384" spans="1:30" x14ac:dyDescent="0.25">
      <c r="A384">
        <v>189</v>
      </c>
      <c r="B384">
        <v>4142</v>
      </c>
      <c r="C384" t="s">
        <v>799</v>
      </c>
      <c r="D384" t="s">
        <v>102</v>
      </c>
      <c r="E384" t="s">
        <v>84</v>
      </c>
      <c r="F384" t="s">
        <v>800</v>
      </c>
      <c r="G384" t="str">
        <f>"201504002256"</f>
        <v>201504002256</v>
      </c>
      <c r="H384" t="s">
        <v>264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6</v>
      </c>
      <c r="W384">
        <v>42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798</v>
      </c>
    </row>
    <row r="385" spans="1:30" x14ac:dyDescent="0.25">
      <c r="H385" t="s">
        <v>93</v>
      </c>
    </row>
    <row r="386" spans="1:30" x14ac:dyDescent="0.25">
      <c r="A386">
        <v>190</v>
      </c>
      <c r="B386">
        <v>6087</v>
      </c>
      <c r="C386" t="s">
        <v>801</v>
      </c>
      <c r="D386" t="s">
        <v>139</v>
      </c>
      <c r="E386" t="s">
        <v>15</v>
      </c>
      <c r="F386" t="s">
        <v>802</v>
      </c>
      <c r="G386" t="str">
        <f>"00187600"</f>
        <v>00187600</v>
      </c>
      <c r="H386" t="s">
        <v>375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6</v>
      </c>
      <c r="W386">
        <v>42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803</v>
      </c>
    </row>
    <row r="387" spans="1:30" x14ac:dyDescent="0.25">
      <c r="H387">
        <v>1227</v>
      </c>
    </row>
    <row r="388" spans="1:30" x14ac:dyDescent="0.25">
      <c r="A388">
        <v>191</v>
      </c>
      <c r="B388">
        <v>2064</v>
      </c>
      <c r="C388" t="s">
        <v>804</v>
      </c>
      <c r="D388" t="s">
        <v>805</v>
      </c>
      <c r="E388" t="s">
        <v>133</v>
      </c>
      <c r="F388" t="s">
        <v>806</v>
      </c>
      <c r="G388" t="str">
        <f>"201406004409"</f>
        <v>201406004409</v>
      </c>
      <c r="H388" t="s">
        <v>715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715</v>
      </c>
    </row>
    <row r="389" spans="1:30" x14ac:dyDescent="0.25">
      <c r="H389">
        <v>1227</v>
      </c>
    </row>
    <row r="390" spans="1:30" x14ac:dyDescent="0.25">
      <c r="A390">
        <v>192</v>
      </c>
      <c r="B390">
        <v>4760</v>
      </c>
      <c r="C390" t="s">
        <v>807</v>
      </c>
      <c r="D390" t="s">
        <v>808</v>
      </c>
      <c r="E390" t="s">
        <v>809</v>
      </c>
      <c r="F390" t="s">
        <v>810</v>
      </c>
      <c r="G390" t="str">
        <f>"00257115"</f>
        <v>00257115</v>
      </c>
      <c r="H390" t="s">
        <v>783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783</v>
      </c>
    </row>
    <row r="391" spans="1:30" x14ac:dyDescent="0.25">
      <c r="H391" t="s">
        <v>811</v>
      </c>
    </row>
    <row r="392" spans="1:30" x14ac:dyDescent="0.25">
      <c r="A392">
        <v>193</v>
      </c>
      <c r="B392">
        <v>3893</v>
      </c>
      <c r="C392" t="s">
        <v>812</v>
      </c>
      <c r="D392" t="s">
        <v>813</v>
      </c>
      <c r="E392" t="s">
        <v>27</v>
      </c>
      <c r="F392" t="s">
        <v>814</v>
      </c>
      <c r="G392" t="str">
        <f>"00201210"</f>
        <v>00201210</v>
      </c>
      <c r="H392" t="s">
        <v>386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50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815</v>
      </c>
    </row>
    <row r="393" spans="1:30" x14ac:dyDescent="0.25">
      <c r="H393" t="s">
        <v>41</v>
      </c>
    </row>
    <row r="394" spans="1:30" x14ac:dyDescent="0.25">
      <c r="A394">
        <v>194</v>
      </c>
      <c r="B394">
        <v>1046</v>
      </c>
      <c r="C394" t="s">
        <v>816</v>
      </c>
      <c r="D394" t="s">
        <v>87</v>
      </c>
      <c r="E394" t="s">
        <v>95</v>
      </c>
      <c r="F394" t="s">
        <v>817</v>
      </c>
      <c r="G394" t="str">
        <f>"00185721"</f>
        <v>00185721</v>
      </c>
      <c r="H394" t="s">
        <v>535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50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818</v>
      </c>
    </row>
    <row r="395" spans="1:30" x14ac:dyDescent="0.25">
      <c r="H395" t="s">
        <v>41</v>
      </c>
    </row>
    <row r="396" spans="1:30" x14ac:dyDescent="0.25">
      <c r="A396">
        <v>195</v>
      </c>
      <c r="B396">
        <v>5556</v>
      </c>
      <c r="C396" t="s">
        <v>819</v>
      </c>
      <c r="D396" t="s">
        <v>87</v>
      </c>
      <c r="E396" t="s">
        <v>15</v>
      </c>
      <c r="F396" t="s">
        <v>820</v>
      </c>
      <c r="G396" t="str">
        <f>"00340279"</f>
        <v>00340279</v>
      </c>
      <c r="H396" t="s">
        <v>695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821</v>
      </c>
    </row>
    <row r="397" spans="1:30" x14ac:dyDescent="0.25">
      <c r="H397" t="s">
        <v>41</v>
      </c>
    </row>
    <row r="398" spans="1:30" x14ac:dyDescent="0.25">
      <c r="A398">
        <v>196</v>
      </c>
      <c r="B398">
        <v>2827</v>
      </c>
      <c r="C398" t="s">
        <v>822</v>
      </c>
      <c r="D398" t="s">
        <v>280</v>
      </c>
      <c r="E398" t="s">
        <v>128</v>
      </c>
      <c r="F398" t="s">
        <v>823</v>
      </c>
      <c r="G398" t="str">
        <f>"00152023"</f>
        <v>00152023</v>
      </c>
      <c r="H398" t="s">
        <v>824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825</v>
      </c>
    </row>
    <row r="399" spans="1:30" x14ac:dyDescent="0.25">
      <c r="H399">
        <v>1227</v>
      </c>
    </row>
    <row r="400" spans="1:30" x14ac:dyDescent="0.25">
      <c r="A400">
        <v>197</v>
      </c>
      <c r="B400">
        <v>695</v>
      </c>
      <c r="C400" t="s">
        <v>826</v>
      </c>
      <c r="D400" t="s">
        <v>112</v>
      </c>
      <c r="E400" t="s">
        <v>76</v>
      </c>
      <c r="F400" t="s">
        <v>827</v>
      </c>
      <c r="G400" t="str">
        <f>"00219498"</f>
        <v>00219498</v>
      </c>
      <c r="H400" t="s">
        <v>828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828</v>
      </c>
    </row>
    <row r="401" spans="1:30" x14ac:dyDescent="0.25">
      <c r="H401">
        <v>1227</v>
      </c>
    </row>
    <row r="402" spans="1:30" x14ac:dyDescent="0.25">
      <c r="A402">
        <v>198</v>
      </c>
      <c r="B402">
        <v>4656</v>
      </c>
      <c r="C402" t="s">
        <v>829</v>
      </c>
      <c r="D402" t="s">
        <v>280</v>
      </c>
      <c r="E402" t="s">
        <v>27</v>
      </c>
      <c r="F402" t="s">
        <v>830</v>
      </c>
      <c r="G402" t="str">
        <f>"00338460"</f>
        <v>00338460</v>
      </c>
      <c r="H402" t="s">
        <v>401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401</v>
      </c>
    </row>
    <row r="403" spans="1:30" x14ac:dyDescent="0.25">
      <c r="H403">
        <v>1227</v>
      </c>
    </row>
    <row r="404" spans="1:30" x14ac:dyDescent="0.25">
      <c r="A404">
        <v>199</v>
      </c>
      <c r="B404">
        <v>2142</v>
      </c>
      <c r="C404" t="s">
        <v>831</v>
      </c>
      <c r="D404" t="s">
        <v>832</v>
      </c>
      <c r="E404" t="s">
        <v>833</v>
      </c>
      <c r="F404" t="s">
        <v>834</v>
      </c>
      <c r="G404" t="str">
        <f>"201412005721"</f>
        <v>201412005721</v>
      </c>
      <c r="H404" t="s">
        <v>835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30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836</v>
      </c>
    </row>
    <row r="405" spans="1:30" x14ac:dyDescent="0.25">
      <c r="H405" t="s">
        <v>837</v>
      </c>
    </row>
    <row r="406" spans="1:30" x14ac:dyDescent="0.25">
      <c r="A406">
        <v>200</v>
      </c>
      <c r="B406">
        <v>6027</v>
      </c>
      <c r="C406" t="s">
        <v>838</v>
      </c>
      <c r="D406" t="s">
        <v>133</v>
      </c>
      <c r="E406" t="s">
        <v>128</v>
      </c>
      <c r="F406" t="s">
        <v>839</v>
      </c>
      <c r="G406" t="str">
        <f>"00358411"</f>
        <v>00358411</v>
      </c>
      <c r="H406" t="s">
        <v>530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6</v>
      </c>
      <c r="W406">
        <v>42</v>
      </c>
      <c r="X406">
        <v>0</v>
      </c>
      <c r="Z406">
        <v>2</v>
      </c>
      <c r="AA406">
        <v>0</v>
      </c>
      <c r="AB406">
        <v>0</v>
      </c>
      <c r="AC406">
        <v>0</v>
      </c>
      <c r="AD406" t="s">
        <v>840</v>
      </c>
    </row>
    <row r="407" spans="1:30" x14ac:dyDescent="0.25">
      <c r="H407">
        <v>1227</v>
      </c>
    </row>
    <row r="408" spans="1:30" x14ac:dyDescent="0.25">
      <c r="A408">
        <v>201</v>
      </c>
      <c r="B408">
        <v>409</v>
      </c>
      <c r="C408" t="s">
        <v>841</v>
      </c>
      <c r="D408" t="s">
        <v>27</v>
      </c>
      <c r="E408" t="s">
        <v>58</v>
      </c>
      <c r="F408" t="s">
        <v>842</v>
      </c>
      <c r="G408" t="str">
        <f>"00218463"</f>
        <v>00218463</v>
      </c>
      <c r="H408" t="s">
        <v>158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843</v>
      </c>
    </row>
    <row r="409" spans="1:30" x14ac:dyDescent="0.25">
      <c r="H409" t="s">
        <v>844</v>
      </c>
    </row>
    <row r="410" spans="1:30" x14ac:dyDescent="0.25">
      <c r="A410">
        <v>202</v>
      </c>
      <c r="B410">
        <v>5704</v>
      </c>
      <c r="C410" t="s">
        <v>845</v>
      </c>
      <c r="D410" t="s">
        <v>846</v>
      </c>
      <c r="E410" t="s">
        <v>102</v>
      </c>
      <c r="F410" t="s">
        <v>847</v>
      </c>
      <c r="G410" t="str">
        <f>"00338052"</f>
        <v>00338052</v>
      </c>
      <c r="H410" t="s">
        <v>186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186</v>
      </c>
    </row>
    <row r="411" spans="1:30" x14ac:dyDescent="0.25">
      <c r="H411">
        <v>1227</v>
      </c>
    </row>
    <row r="412" spans="1:30" x14ac:dyDescent="0.25">
      <c r="A412">
        <v>203</v>
      </c>
      <c r="B412">
        <v>2138</v>
      </c>
      <c r="C412" t="s">
        <v>848</v>
      </c>
      <c r="D412" t="s">
        <v>144</v>
      </c>
      <c r="E412" t="s">
        <v>95</v>
      </c>
      <c r="F412" t="s">
        <v>849</v>
      </c>
      <c r="G412" t="str">
        <f>"201411000437"</f>
        <v>201411000437</v>
      </c>
      <c r="H412" t="s">
        <v>186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186</v>
      </c>
    </row>
    <row r="413" spans="1:30" x14ac:dyDescent="0.25">
      <c r="H413">
        <v>1227</v>
      </c>
    </row>
    <row r="414" spans="1:30" x14ac:dyDescent="0.25">
      <c r="A414">
        <v>204</v>
      </c>
      <c r="B414">
        <v>369</v>
      </c>
      <c r="C414" t="s">
        <v>850</v>
      </c>
      <c r="D414" t="s">
        <v>84</v>
      </c>
      <c r="E414" t="s">
        <v>851</v>
      </c>
      <c r="F414" t="s">
        <v>852</v>
      </c>
      <c r="G414" t="str">
        <f>"00300369"</f>
        <v>00300369</v>
      </c>
      <c r="H414" t="s">
        <v>420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420</v>
      </c>
    </row>
    <row r="415" spans="1:30" x14ac:dyDescent="0.25">
      <c r="H415" t="s">
        <v>853</v>
      </c>
    </row>
    <row r="416" spans="1:30" x14ac:dyDescent="0.25">
      <c r="A416">
        <v>205</v>
      </c>
      <c r="B416">
        <v>410</v>
      </c>
      <c r="C416" t="s">
        <v>854</v>
      </c>
      <c r="D416" t="s">
        <v>20</v>
      </c>
      <c r="E416" t="s">
        <v>112</v>
      </c>
      <c r="F416" t="s">
        <v>855</v>
      </c>
      <c r="G416" t="str">
        <f>"00242320"</f>
        <v>00242320</v>
      </c>
      <c r="H416" t="s">
        <v>856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857</v>
      </c>
    </row>
    <row r="417" spans="1:30" x14ac:dyDescent="0.25">
      <c r="H417" t="s">
        <v>62</v>
      </c>
    </row>
    <row r="418" spans="1:30" x14ac:dyDescent="0.25">
      <c r="A418">
        <v>206</v>
      </c>
      <c r="B418">
        <v>4784</v>
      </c>
      <c r="C418" t="s">
        <v>858</v>
      </c>
      <c r="D418" t="s">
        <v>311</v>
      </c>
      <c r="E418" t="s">
        <v>112</v>
      </c>
      <c r="F418" t="s">
        <v>859</v>
      </c>
      <c r="G418" t="str">
        <f>"201412004694"</f>
        <v>201412004694</v>
      </c>
      <c r="H418" t="s">
        <v>860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860</v>
      </c>
    </row>
    <row r="419" spans="1:30" x14ac:dyDescent="0.25">
      <c r="H419" t="s">
        <v>861</v>
      </c>
    </row>
    <row r="420" spans="1:30" x14ac:dyDescent="0.25">
      <c r="A420">
        <v>207</v>
      </c>
      <c r="B420">
        <v>2545</v>
      </c>
      <c r="C420" t="s">
        <v>862</v>
      </c>
      <c r="D420" t="s">
        <v>340</v>
      </c>
      <c r="E420" t="s">
        <v>863</v>
      </c>
      <c r="F420" t="s">
        <v>864</v>
      </c>
      <c r="G420" t="str">
        <f>"201409000119"</f>
        <v>201409000119</v>
      </c>
      <c r="H420" t="s">
        <v>158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158</v>
      </c>
    </row>
    <row r="421" spans="1:30" x14ac:dyDescent="0.25">
      <c r="H421">
        <v>1227</v>
      </c>
    </row>
    <row r="422" spans="1:30" x14ac:dyDescent="0.25">
      <c r="A422">
        <v>208</v>
      </c>
      <c r="B422">
        <v>1261</v>
      </c>
      <c r="C422" t="s">
        <v>865</v>
      </c>
      <c r="D422" t="s">
        <v>222</v>
      </c>
      <c r="E422" t="s">
        <v>27</v>
      </c>
      <c r="F422" t="s">
        <v>866</v>
      </c>
      <c r="G422" t="str">
        <f>"00308494"</f>
        <v>00308494</v>
      </c>
      <c r="H422" t="s">
        <v>867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Z422">
        <v>2</v>
      </c>
      <c r="AA422">
        <v>0</v>
      </c>
      <c r="AB422">
        <v>0</v>
      </c>
      <c r="AC422">
        <v>0</v>
      </c>
      <c r="AD422" t="s">
        <v>867</v>
      </c>
    </row>
    <row r="423" spans="1:30" x14ac:dyDescent="0.25">
      <c r="H423">
        <v>1227</v>
      </c>
    </row>
    <row r="424" spans="1:30" x14ac:dyDescent="0.25">
      <c r="A424">
        <v>209</v>
      </c>
      <c r="B424">
        <v>1856</v>
      </c>
      <c r="C424" t="s">
        <v>868</v>
      </c>
      <c r="D424" t="s">
        <v>869</v>
      </c>
      <c r="E424" t="s">
        <v>112</v>
      </c>
      <c r="F424" t="s">
        <v>870</v>
      </c>
      <c r="G424" t="str">
        <f>"201401000191"</f>
        <v>201401000191</v>
      </c>
      <c r="H424" t="s">
        <v>871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871</v>
      </c>
    </row>
    <row r="425" spans="1:30" x14ac:dyDescent="0.25">
      <c r="H425" t="s">
        <v>872</v>
      </c>
    </row>
    <row r="427" spans="1:30" x14ac:dyDescent="0.25">
      <c r="A427" t="s">
        <v>873</v>
      </c>
    </row>
    <row r="428" spans="1:30" x14ac:dyDescent="0.25">
      <c r="A428" t="s">
        <v>874</v>
      </c>
    </row>
    <row r="429" spans="1:30" x14ac:dyDescent="0.25">
      <c r="A429" t="s">
        <v>875</v>
      </c>
    </row>
    <row r="430" spans="1:30" x14ac:dyDescent="0.25">
      <c r="A430" t="s">
        <v>876</v>
      </c>
    </row>
    <row r="431" spans="1:30" x14ac:dyDescent="0.25">
      <c r="A431" t="s">
        <v>877</v>
      </c>
    </row>
    <row r="432" spans="1:30" x14ac:dyDescent="0.25">
      <c r="A432" t="s">
        <v>878</v>
      </c>
    </row>
    <row r="433" spans="1:1" x14ac:dyDescent="0.25">
      <c r="A433" t="s">
        <v>879</v>
      </c>
    </row>
    <row r="434" spans="1:1" x14ac:dyDescent="0.25">
      <c r="A434" t="s">
        <v>880</v>
      </c>
    </row>
    <row r="435" spans="1:1" x14ac:dyDescent="0.25">
      <c r="A435" t="s">
        <v>881</v>
      </c>
    </row>
    <row r="436" spans="1:1" x14ac:dyDescent="0.25">
      <c r="A436" t="s">
        <v>882</v>
      </c>
    </row>
    <row r="437" spans="1:1" x14ac:dyDescent="0.25">
      <c r="A437" t="s">
        <v>883</v>
      </c>
    </row>
    <row r="438" spans="1:1" x14ac:dyDescent="0.25">
      <c r="A438" t="s">
        <v>884</v>
      </c>
    </row>
    <row r="439" spans="1:1" x14ac:dyDescent="0.25">
      <c r="A439" t="s">
        <v>885</v>
      </c>
    </row>
    <row r="440" spans="1:1" x14ac:dyDescent="0.25">
      <c r="A440" t="s">
        <v>886</v>
      </c>
    </row>
    <row r="441" spans="1:1" x14ac:dyDescent="0.25">
      <c r="A441" t="s">
        <v>887</v>
      </c>
    </row>
    <row r="442" spans="1:1" x14ac:dyDescent="0.25">
      <c r="A442" t="s">
        <v>888</v>
      </c>
    </row>
    <row r="443" spans="1:1" x14ac:dyDescent="0.25">
      <c r="A443" t="s">
        <v>889</v>
      </c>
    </row>
    <row r="444" spans="1:1" x14ac:dyDescent="0.25">
      <c r="A444" t="s">
        <v>890</v>
      </c>
    </row>
    <row r="445" spans="1:1" x14ac:dyDescent="0.25">
      <c r="A445" t="s">
        <v>891</v>
      </c>
    </row>
    <row r="446" spans="1:1" x14ac:dyDescent="0.25">
      <c r="A446" t="s">
        <v>892</v>
      </c>
    </row>
    <row r="447" spans="1:1" x14ac:dyDescent="0.25">
      <c r="A447" t="s">
        <v>893</v>
      </c>
    </row>
    <row r="448" spans="1:1" x14ac:dyDescent="0.25">
      <c r="A448" t="s">
        <v>894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2018-03-28T09:32:02Z</dcterms:created>
  <dcterms:modified xsi:type="dcterms:W3CDTF">2018-03-28T09:32:04Z</dcterms:modified>
</cp:coreProperties>
</file>