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8" i="1" l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<sst xmlns="http://schemas.openxmlformats.org/spreadsheetml/2006/main" count="730" uniqueCount="584">
  <si>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</si>
  <si>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</si>
  <si>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</si>
  <si>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</si>
  <si>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ΜΗΧΑΝΙΚΩΝ ΔΟΜΙΚΩΝ ΕΡΓΩΝ ή ΥΠΟΔΟΜΩΝ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</si>
  <si>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</si>
  <si>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</si>
  <si>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</si>
  <si>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</si>
  <si>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</si>
  <si>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</si>
  <si>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</si>
  <si>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</si>
  <si>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ΚΑΤΣΑΡΟΣ</t>
  </si>
  <si>
    <t>ΔΗΜΗΤΡΙΟΣ</t>
  </si>
  <si>
    <t>ΧΡΗΣΤΟΣ</t>
  </si>
  <si>
    <t>ΑΚ965015</t>
  </si>
  <si>
    <t>851,4</t>
  </si>
  <si>
    <t>2009,4</t>
  </si>
  <si>
    <t>1264-1263-1262-1259-1265-1229-1231-1232-1266-1258-1261-1260-1230</t>
  </si>
  <si>
    <t>ΠΑΖΑΡΑ</t>
  </si>
  <si>
    <t>ΒΑΙΑ</t>
  </si>
  <si>
    <t>ΚΩΝΣΤΑΝΤΙΝΟΣ</t>
  </si>
  <si>
    <t>Χ979920</t>
  </si>
  <si>
    <t>678,7</t>
  </si>
  <si>
    <t>1876,7</t>
  </si>
  <si>
    <t>1264-1260-1262-1265-1263-1229-1259-1231-1230-1266-1232</t>
  </si>
  <si>
    <t>ΜΑΥΡΙΔΑΚΗ</t>
  </si>
  <si>
    <t>ΑΡΓΥΡΩ</t>
  </si>
  <si>
    <t>ΓΕΩΡΓΙΟΣ</t>
  </si>
  <si>
    <t>Π012130</t>
  </si>
  <si>
    <t>1230-1231</t>
  </si>
  <si>
    <t>ΚΑΨΑΛΑΚΗΣ</t>
  </si>
  <si>
    <t>ΑΙ963619</t>
  </si>
  <si>
    <t>793,1</t>
  </si>
  <si>
    <t>1801,1</t>
  </si>
  <si>
    <t>1231-1230-1215-1266-1209</t>
  </si>
  <si>
    <t>ΧΑΤΖΗΓΙΑΝΝΗ</t>
  </si>
  <si>
    <t>ΑΙΚΑΤΕΡΙΝΗ</t>
  </si>
  <si>
    <t>ΑΠΟΣΤΟΛΟΣ</t>
  </si>
  <si>
    <t>ΑΜ837344</t>
  </si>
  <si>
    <t>1262-1267-1264-1265-1260-1229-1231-1232-1263-1259-1266-1230-1258-1261-1203</t>
  </si>
  <si>
    <t>ΦΩΚΙΑΝΟΥ</t>
  </si>
  <si>
    <t>ΑΝΑΣΤΑΣΙΑ</t>
  </si>
  <si>
    <t>ΣΠΥΡΙΔΩΝ</t>
  </si>
  <si>
    <t>ΑΖ517417</t>
  </si>
  <si>
    <t>1231-1230-1266-1263-1264-1262-1232-1260-1267-1259-1229</t>
  </si>
  <si>
    <t>ΠΑΠΠΑ</t>
  </si>
  <si>
    <t>ΜΑΡΙΛΙΝΑ</t>
  </si>
  <si>
    <t>ΑΚ158802</t>
  </si>
  <si>
    <t>696,3</t>
  </si>
  <si>
    <t>1717,3</t>
  </si>
  <si>
    <t>1231-1230-1266-1265-1262-1260</t>
  </si>
  <si>
    <t>ΖΗΣΗ</t>
  </si>
  <si>
    <t>ΓΑΛΗΝΗ</t>
  </si>
  <si>
    <t>ΑΡΙΣΤΟΤΕΛΗΣ</t>
  </si>
  <si>
    <t>ΑΙ285730</t>
  </si>
  <si>
    <t>866,8</t>
  </si>
  <si>
    <t>1679,8</t>
  </si>
  <si>
    <t>1260-1262-1264-1263-1265-1259-1229-1232-1267-1258-1231-1230-1261-1266</t>
  </si>
  <si>
    <t>ΠΑΣΧΑΛΗΣ</t>
  </si>
  <si>
    <t>ΕΥΑΓΓΕΛΟΣ</t>
  </si>
  <si>
    <t>ΒΑΙΟΣ</t>
  </si>
  <si>
    <t>Τ396676</t>
  </si>
  <si>
    <t>818,4</t>
  </si>
  <si>
    <t>1659,4</t>
  </si>
  <si>
    <t>1260-1262-1263-1264-1265-1259-1258-1266-1230-1231-1232-1229</t>
  </si>
  <si>
    <t>ΚΑΤΣΙΓΙΑΝΝΗΣ</t>
  </si>
  <si>
    <t>ΘΩΜΑΣ</t>
  </si>
  <si>
    <t>ΝΙΚΟΛΑΟΣ</t>
  </si>
  <si>
    <t>ΑΖ884341</t>
  </si>
  <si>
    <t>798,6</t>
  </si>
  <si>
    <t>1656,6</t>
  </si>
  <si>
    <t>1229-1262-1260-1264-1265-1231-1230-1232-1263-1259-1266-1258-1261</t>
  </si>
  <si>
    <t>ΚΑΚΩΝΑΣ</t>
  </si>
  <si>
    <t>ΑΝΔΡΕΑΣ</t>
  </si>
  <si>
    <t>ΑΛΕΞΑΝΔΡΟΣ</t>
  </si>
  <si>
    <t>ΑΚ114347</t>
  </si>
  <si>
    <t>1262-1265-1264-1232-1263-1231-1230-1266-1229-1260-1259</t>
  </si>
  <si>
    <t>ΜΑΝΙΑΤΗΣ</t>
  </si>
  <si>
    <t>ΚΙΜΩΝ</t>
  </si>
  <si>
    <t>Σ799349</t>
  </si>
  <si>
    <t>1232-1265-1262-1260-1264-1263-1259-1258-1229-1266-1231-1230-1261</t>
  </si>
  <si>
    <t>ΙΩΑΚΕΙΜΙΔΟΥ</t>
  </si>
  <si>
    <t>ΜΑΡΙΑ</t>
  </si>
  <si>
    <t>ΑΗ881828</t>
  </si>
  <si>
    <t>734,8</t>
  </si>
  <si>
    <t>1622,8</t>
  </si>
  <si>
    <t>1229-1263-1260-1262-1259-1232-1264-1265-1230-1231-1266</t>
  </si>
  <si>
    <t>ΔΗΜΗΤΡΙΑΔΟΥ</t>
  </si>
  <si>
    <t>ΔΕΣΠΟΙΝΑ</t>
  </si>
  <si>
    <t>ΙΟΡΔΑΝΗΣ</t>
  </si>
  <si>
    <t>ΑΗ153366</t>
  </si>
  <si>
    <t>754,6</t>
  </si>
  <si>
    <t>1612,6</t>
  </si>
  <si>
    <t>1267-1229-1263-1262-1259-1230-1231-1266-1264-1265-1232-1260</t>
  </si>
  <si>
    <t>ΤΣΕΡΜΕΝΤΣΕΛΗΣ</t>
  </si>
  <si>
    <t>ΣΤΕΡΓΙΟΣ</t>
  </si>
  <si>
    <t>ΑΖ345942</t>
  </si>
  <si>
    <t>777,7</t>
  </si>
  <si>
    <t>1595,7</t>
  </si>
  <si>
    <t>1274-1262-1273-1229-1263-1264-1231-1230-1266-1260-1259-1265-1257-1267-1232-1258</t>
  </si>
  <si>
    <t>ΣΠΥΡΟΠΟΥΛΟΣ</t>
  </si>
  <si>
    <t>ΧΑΡΑΛΑΜΠΟΣ</t>
  </si>
  <si>
    <t>ΑΖ799114</t>
  </si>
  <si>
    <t>1263-1259-1229-1260-1262-1264-1231-1230-1232-1258-1265-1266-1261</t>
  </si>
  <si>
    <t>ΑΡΧΟΝΤΙΔΟΥ</t>
  </si>
  <si>
    <t>ΑΜ931699</t>
  </si>
  <si>
    <t>1231-1230-1266-1262-1263-1267-1229-1260-1261-1265-1264-1258-1259-1232</t>
  </si>
  <si>
    <t>ΣΙΓΚΑΡΗ</t>
  </si>
  <si>
    <t>ΑΣΠΑΣΙΑ</t>
  </si>
  <si>
    <t>ΘΕΟΔΩΡΟΣ</t>
  </si>
  <si>
    <t>Χ889840</t>
  </si>
  <si>
    <t>937,2</t>
  </si>
  <si>
    <t>1590,2</t>
  </si>
  <si>
    <t>1259-1263-1260-1264-1262-1229-1232-1265-1230-1231-1266-1261</t>
  </si>
  <si>
    <t>ΠΑΠΑΕΥΘΥΜΙΟΥ</t>
  </si>
  <si>
    <t>ΑΘΑΝΑΣΙΟΣ</t>
  </si>
  <si>
    <t>ΑΙ724342</t>
  </si>
  <si>
    <t>1232-1259-1269-1231-1230-1260</t>
  </si>
  <si>
    <t>ΠΑΝΤΟΥΒΑΚΗΣ</t>
  </si>
  <si>
    <t>ΕΛΕΥΘΕΡΙΟΣ</t>
  </si>
  <si>
    <t>ΙΩΑΝΝΗΣ</t>
  </si>
  <si>
    <t>ΑΜ454147</t>
  </si>
  <si>
    <t>722,7</t>
  </si>
  <si>
    <t>1580,7</t>
  </si>
  <si>
    <t>1266-1230-1231-1232-1267-1265-1260-1262-1263-1264-1259-1258-1229</t>
  </si>
  <si>
    <t>ΠΑΠΑΔΑΚΗ</t>
  </si>
  <si>
    <t>ΕΛΕΝΑ</t>
  </si>
  <si>
    <t>ΑΖ471927</t>
  </si>
  <si>
    <t>1231-1230-1266-1232-1229-1262</t>
  </si>
  <si>
    <t>ΠΙΣΜΙΧΟΥ</t>
  </si>
  <si>
    <t>ΝΙΚΟΛΙΝΑ</t>
  </si>
  <si>
    <t>ΑΗ298407</t>
  </si>
  <si>
    <t>1259-1263-1260-1264-1229-1262-1266-1230-1231-1232-1265</t>
  </si>
  <si>
    <t>ΚΟΤΛΙΔΑ</t>
  </si>
  <si>
    <t>ΕΛΕΝΗ</t>
  </si>
  <si>
    <t>ΑΕ337560</t>
  </si>
  <si>
    <t>772,2</t>
  </si>
  <si>
    <t>1572,2</t>
  </si>
  <si>
    <t>1259-1264-1260-1263-1232-1265-1262-1258-1229-1230-1231-1261-1266-1267</t>
  </si>
  <si>
    <t>ΚΑΡΤΣΩΝΑΚΗ</t>
  </si>
  <si>
    <t>ΕΛΕΥΘΕΡΙΑ</t>
  </si>
  <si>
    <t>ΑΝΤΩΝΙΟΣ</t>
  </si>
  <si>
    <t>Χ497894</t>
  </si>
  <si>
    <t>694,1</t>
  </si>
  <si>
    <t>1566,1</t>
  </si>
  <si>
    <t>1230-1231-1266-1265-1232-1262-1264-1260-1263-1229-1259</t>
  </si>
  <si>
    <t>ΜΑΝΙΚΑ</t>
  </si>
  <si>
    <t>ΑΗ742841</t>
  </si>
  <si>
    <t>1232-1259-1264-1260-1262-1263-1265-1266-1230-1231-1229</t>
  </si>
  <si>
    <t>ΚΟΥΤΟΥΡΑ</t>
  </si>
  <si>
    <t>ΧΡΙΣΤΙΝΑ</t>
  </si>
  <si>
    <t>Σ999264</t>
  </si>
  <si>
    <t>706,2</t>
  </si>
  <si>
    <t>1554,2</t>
  </si>
  <si>
    <t>1262-1230-1231-1265-1260-1266-1263-1264-1259-1232-1267</t>
  </si>
  <si>
    <t>ΤΣΙΟΥΛΗΣ</t>
  </si>
  <si>
    <t>ΠΕΡΙΚΛΗΣ</t>
  </si>
  <si>
    <t>ΣΤΑΜΑΤΙΟΣ</t>
  </si>
  <si>
    <t>ΑΙ734905</t>
  </si>
  <si>
    <t>695,2</t>
  </si>
  <si>
    <t>1553,2</t>
  </si>
  <si>
    <t>1258-1263-1260-1259-1262-1229-1230-1231-1266-1264-1265-1232</t>
  </si>
  <si>
    <t>ΚΟΚΚΑΛΗΣ</t>
  </si>
  <si>
    <t>ΑΖ648030</t>
  </si>
  <si>
    <t>1260-1230-1231-1262-1264-1263-1265-1259-1266-1232-1229-1258-1261</t>
  </si>
  <si>
    <t>ΜΕΤΑΞΑΚΗΣ</t>
  </si>
  <si>
    <t>ΑΜ585176</t>
  </si>
  <si>
    <t>1266-1230-1231-1260-1263-1262-1264-1229</t>
  </si>
  <si>
    <t>ΝΤΕΜΚΑΣ</t>
  </si>
  <si>
    <t>ΣΩΤΗΡΙΟΣ</t>
  </si>
  <si>
    <t>ΑΖ182146</t>
  </si>
  <si>
    <t>1262-1260-1264-1265-1263-1231-1230-1229-1273-1259</t>
  </si>
  <si>
    <t>ΠΑΠΑΔΟΠΟΥΛΟΣ</t>
  </si>
  <si>
    <t>ΗΛΙΑΣ-ΓΕΩΡΓΙΟΣ</t>
  </si>
  <si>
    <t>Π503373</t>
  </si>
  <si>
    <t>712,8</t>
  </si>
  <si>
    <t>1530,8</t>
  </si>
  <si>
    <t>1229-1230-1231-1232-1258-1259-1260-1262-1263-1264-1265-1266</t>
  </si>
  <si>
    <t>ΓΑΛΑΝΗ</t>
  </si>
  <si>
    <t>ΚΩΝΣΤΑΝΤΙΝΑ</t>
  </si>
  <si>
    <t>ΑΒ604257</t>
  </si>
  <si>
    <t>1260-1230-1264-1263-1262-1265-1229-1231-1232-1259-1266-1258</t>
  </si>
  <si>
    <t>ΤΣΑΠΑΚΗΣ</t>
  </si>
  <si>
    <t>ΒΑΡΔΗΣ</t>
  </si>
  <si>
    <t>ΕΜΜΑΝΟΥΗΛ</t>
  </si>
  <si>
    <t>Τ323339</t>
  </si>
  <si>
    <t>721,6</t>
  </si>
  <si>
    <t>1503,6</t>
  </si>
  <si>
    <t>1266-1230-1231</t>
  </si>
  <si>
    <t>ΚΑΡΑΚΟΛΙΑ</t>
  </si>
  <si>
    <t>ΒΑΣΙΛΙΚΗ</t>
  </si>
  <si>
    <t>ΣΠΥΡΟΣ</t>
  </si>
  <si>
    <t>ΑΙ251590</t>
  </si>
  <si>
    <t>1229-1230-1231-1263-1262-1260-1264-1266-1259-1265-1258-1232-1261-1267-1203</t>
  </si>
  <si>
    <t>ΖΕΚΙΟΣ</t>
  </si>
  <si>
    <t>ΒΑΣΙΛΕΙΟΣ</t>
  </si>
  <si>
    <t>ΠΑΝΑΓΙΩΤΗΣ</t>
  </si>
  <si>
    <t>Ν453673</t>
  </si>
  <si>
    <t>1230-1231-1266-1263-1229-1259-1262-1265-1232-1260-1264-1261-1258</t>
  </si>
  <si>
    <t>ΚΟΣΜΙΔΟΥ</t>
  </si>
  <si>
    <t>ΜΑΚΡΙΝΑ ΕΛΙΣΑΒΕΤ</t>
  </si>
  <si>
    <t>ΑΕ920290</t>
  </si>
  <si>
    <t>1229-1230-1231-1266-1262-1263-1264</t>
  </si>
  <si>
    <t>ΚΟΡΔΑΛΗΣ</t>
  </si>
  <si>
    <t>ΔΗΜΗΤΡΗΣ</t>
  </si>
  <si>
    <t>ΑΝΑΣΤΑΣΙΟΣ</t>
  </si>
  <si>
    <t>ΑΒ210476</t>
  </si>
  <si>
    <t>697,4</t>
  </si>
  <si>
    <t>1475,4</t>
  </si>
  <si>
    <t>1265-1262-1264-1260-1232-1263-1229-1230</t>
  </si>
  <si>
    <t>ΚΟΣΣΥΒΑΚΗ</t>
  </si>
  <si>
    <t>ΚΑΤΕΡΙΝΑ</t>
  </si>
  <si>
    <t>ΑΚ750833</t>
  </si>
  <si>
    <t>1472,6</t>
  </si>
  <si>
    <t>1265-1232-1262-1264-1260-1263-1259-1258-1229-1231-1230-1266</t>
  </si>
  <si>
    <t>ΒΟΥΛΒΟΥΛΗ</t>
  </si>
  <si>
    <t>ΑΕ425389</t>
  </si>
  <si>
    <t>668,8</t>
  </si>
  <si>
    <t>1466,8</t>
  </si>
  <si>
    <t>1261-1229-1230-1231-1264</t>
  </si>
  <si>
    <t>ΡΑΝΤΗ</t>
  </si>
  <si>
    <t>ΑΝΝΑ</t>
  </si>
  <si>
    <t>ΑΒ199374</t>
  </si>
  <si>
    <t>1265-1262-1260-1264-1232-1259-1263-1258-1266-1231-1230</t>
  </si>
  <si>
    <t>ΜΑΝΟΥΚΑΣ</t>
  </si>
  <si>
    <t>Χ749232</t>
  </si>
  <si>
    <t>1265-1260-1230-1231-1259-1262-1263-1264-1258-1232-1229-1261-1273-1274</t>
  </si>
  <si>
    <t>ΚΑΨΑΛΗ</t>
  </si>
  <si>
    <t>ΠΟΛΥΞΕΝΗ</t>
  </si>
  <si>
    <t>ΑΜ818859</t>
  </si>
  <si>
    <t>819,5</t>
  </si>
  <si>
    <t>1437,5</t>
  </si>
  <si>
    <t>1260-1264-1262-1263-1267-1269-1273-1231-1230-1274-1258-1272-1265-1259-1232-1266-1257</t>
  </si>
  <si>
    <t>ΗΛΙΟΠΟΥΛΟΣ</t>
  </si>
  <si>
    <t>ΑΡΓΥΡΙΟΣ</t>
  </si>
  <si>
    <t>ΗΛΙΑΣ</t>
  </si>
  <si>
    <t>Ρ351610</t>
  </si>
  <si>
    <t>794,2</t>
  </si>
  <si>
    <t>1432,2</t>
  </si>
  <si>
    <t>1259-1260-1263-1264-1229-1262-1265-1232-1266-1231-1230-1258-1261-1267</t>
  </si>
  <si>
    <t>ΚΤΕΝΑΣ</t>
  </si>
  <si>
    <t>ΣΤΑΜΑΤΗΣ</t>
  </si>
  <si>
    <t>ΧΡΙΣΤΟΦΥΛΗΣ</t>
  </si>
  <si>
    <t>ΑΖ366038</t>
  </si>
  <si>
    <t>1229-1263-1265-1260-1259-1262-1264-1232-1231-1230-1266</t>
  </si>
  <si>
    <t>ΑΜΑΝΑΤΙΔΟΥ</t>
  </si>
  <si>
    <t>ΣΟΥΜΕΛΑ</t>
  </si>
  <si>
    <t>ΑΙ333353</t>
  </si>
  <si>
    <t>1259-1263-1260-1264-1262-1265-1232-1230-1266</t>
  </si>
  <si>
    <t>ΤΣΙΣΜΕΝΑΚΗ</t>
  </si>
  <si>
    <t>ΧΡΥΣΗ</t>
  </si>
  <si>
    <t>ΑΗ972704</t>
  </si>
  <si>
    <t>1231-1230</t>
  </si>
  <si>
    <t>ΤΡΙΤΑΚΗ</t>
  </si>
  <si>
    <t>ΜΑΡΙΝΑ</t>
  </si>
  <si>
    <t>ΑΒ406221</t>
  </si>
  <si>
    <t>665,5</t>
  </si>
  <si>
    <t>1425,5</t>
  </si>
  <si>
    <t>1262-1229-1260-1264-1265-1230-1231</t>
  </si>
  <si>
    <t>ΓΟΥΜΠΙΔΕΝΗΣ</t>
  </si>
  <si>
    <t>Χ379375</t>
  </si>
  <si>
    <t>788,7</t>
  </si>
  <si>
    <t>1420,7</t>
  </si>
  <si>
    <t>1259-1230-1231-1232-1229-1264-1263-1262-1265-1266-1260</t>
  </si>
  <si>
    <t>ΛΑΙΝΑ</t>
  </si>
  <si>
    <t>EΛΕΝΗ</t>
  </si>
  <si>
    <t>ΑΛΕΞΙΟΣ</t>
  </si>
  <si>
    <t>ΑΕ728847</t>
  </si>
  <si>
    <t>1420,2</t>
  </si>
  <si>
    <t>1232-1260-1265-1264-1259-1258-1229-1262-1263-1230-1231-1266-1267</t>
  </si>
  <si>
    <t>ΠΑΠΟΥΤΣΗ</t>
  </si>
  <si>
    <t>ΣΤΥΛΙΑΝΗ</t>
  </si>
  <si>
    <t>Π978034</t>
  </si>
  <si>
    <t>778,8</t>
  </si>
  <si>
    <t>1416,8</t>
  </si>
  <si>
    <t>1229-1230-1231-1232-1259-1260-1262-1263-1264-1265-1266</t>
  </si>
  <si>
    <t>ΓΕΩΡΓΙΑ</t>
  </si>
  <si>
    <t>ΑΒ466699</t>
  </si>
  <si>
    <t>1229-1230-1231-1232-1259-1260-1262-1263-1264-1265-1266-1267</t>
  </si>
  <si>
    <t>ΚΥΡΙΑΚΙΔΗ</t>
  </si>
  <si>
    <t>ΦΩΤΕΙΝΗ</t>
  </si>
  <si>
    <t>ΑΒ183992</t>
  </si>
  <si>
    <t>853,6</t>
  </si>
  <si>
    <t>1403,6</t>
  </si>
  <si>
    <t>1209-1266-1231-1215-1230-1225-1211-1262</t>
  </si>
  <si>
    <t>ΧΑΛΚΙΑΔΑΚΗ</t>
  </si>
  <si>
    <t>ΔΟΞΑ</t>
  </si>
  <si>
    <t>ΔΙΚΑΙΟΚΡΑΤΗΣ</t>
  </si>
  <si>
    <t>ΑΖ471589</t>
  </si>
  <si>
    <t>ΒΙΔΑΛΑΚΗ</t>
  </si>
  <si>
    <t>ΚΟΡΙΝΑ</t>
  </si>
  <si>
    <t>Ρ994718</t>
  </si>
  <si>
    <t>ΠΑΠΠΑΣ</t>
  </si>
  <si>
    <t>ΑΜ791006</t>
  </si>
  <si>
    <t>1231-1230-1266-1232-1262-1260-1229-1265-1264-1259-1263-1258</t>
  </si>
  <si>
    <t>ΝΟΥΤΣΟΥ</t>
  </si>
  <si>
    <t xml:space="preserve">ΒΑΣΙΛΙΚΗ </t>
  </si>
  <si>
    <t xml:space="preserve">ΔΗΜHΤΡΙΟΣ  </t>
  </si>
  <si>
    <t>ΑΚ392527</t>
  </si>
  <si>
    <t>713,9</t>
  </si>
  <si>
    <t>1384,9</t>
  </si>
  <si>
    <t>1230-1231-1266-1260-1264-1262-1263-1232-1229-1259-1265</t>
  </si>
  <si>
    <t>ΠΑΡΑΘΥΡΑ</t>
  </si>
  <si>
    <t>Ρ348409</t>
  </si>
  <si>
    <t>766,7</t>
  </si>
  <si>
    <t>1384,7</t>
  </si>
  <si>
    <t>1264-1262-1265-1263-1267-1232-1259-1229-1260-1231-1266-1230</t>
  </si>
  <si>
    <t>ΤΗΛΚΕΡΙΔΗΣ</t>
  </si>
  <si>
    <t>ΑΕ186632</t>
  </si>
  <si>
    <t>1267-1258-1272-1263-1274-1229-1273-1260-1203-1259-1262-1264-1265-1232-1261-1266-1231-1230</t>
  </si>
  <si>
    <t>ΜΑΣΤΡΑΦΤΣΗΣ</t>
  </si>
  <si>
    <t>ΣΤΑΥΡΟΣ</t>
  </si>
  <si>
    <t>ΑΕ376880</t>
  </si>
  <si>
    <t>1229-1230-1260-1259-1263-1262-1264-1265-1266-1231-1232-1258-1274</t>
  </si>
  <si>
    <t>ΑΝΑΣΤΑΣΙΑΔΟΥ</t>
  </si>
  <si>
    <t>ΜΠΟΓΔΑΝΑ</t>
  </si>
  <si>
    <t>ΑΜ403109</t>
  </si>
  <si>
    <t>785,4</t>
  </si>
  <si>
    <t>1362,4</t>
  </si>
  <si>
    <t>1259-1267-1260-1229-1231-1266-1230-1262-1263-1264-1265-1258-1261-1232</t>
  </si>
  <si>
    <t>ΣΤΑΥΡΟΥΛΑΚΗ</t>
  </si>
  <si>
    <t>ΦΙΛΟΘΕΗ</t>
  </si>
  <si>
    <t>ΑΜ453145</t>
  </si>
  <si>
    <t>1231-1230-1266-1260-1265-1262-1232-1264-1263-1229-1259-1258-1261</t>
  </si>
  <si>
    <t>ΣΑΜΙΩΤΗΣ</t>
  </si>
  <si>
    <t>ΑΜ107413</t>
  </si>
  <si>
    <t>743,6</t>
  </si>
  <si>
    <t>1361,6</t>
  </si>
  <si>
    <t>1265-1262-1264-1232-1260-1267-1263-1259-1258-1229-1261-1266-1230-1231-1203</t>
  </si>
  <si>
    <t>ΤΟΨΗΣ</t>
  </si>
  <si>
    <t>ΝΑΠΟΛΕΩΝ</t>
  </si>
  <si>
    <t>ΑΖ791803</t>
  </si>
  <si>
    <t>1259-1263-1260-1262-1258-1264-1229-1265-1232-1231-1230-1266</t>
  </si>
  <si>
    <t>ΝΙΚΟΛΑΟΥ</t>
  </si>
  <si>
    <t>ΙΟΥΛΙΑ</t>
  </si>
  <si>
    <t>Χ924392</t>
  </si>
  <si>
    <t>729,3</t>
  </si>
  <si>
    <t>1347,3</t>
  </si>
  <si>
    <t>1260-1267-1259-1232-1231-1230-1266</t>
  </si>
  <si>
    <t>ΔΑΣΚΑΛΟΥ</t>
  </si>
  <si>
    <t>ΑΒ410008</t>
  </si>
  <si>
    <t>1230-1232-1264-1259-1231-1229-1265-1258-1256</t>
  </si>
  <si>
    <t>ΡΕΝΤΟΥΛΗ</t>
  </si>
  <si>
    <t>ΕΥΘΥΜΊΑ</t>
  </si>
  <si>
    <t>ΣΠΥΡΙΔΟΝ</t>
  </si>
  <si>
    <t>ΑΖ212807</t>
  </si>
  <si>
    <t>720,5</t>
  </si>
  <si>
    <t>1338,5</t>
  </si>
  <si>
    <t>1230-1231-1232-1265-1262-1260-1264-1259-1263-1266</t>
  </si>
  <si>
    <t>ΤΣΕΜΠΕΚΙΔΗΣ</t>
  </si>
  <si>
    <t>ΑΙ181583</t>
  </si>
  <si>
    <t>719,4</t>
  </si>
  <si>
    <t>1337,4</t>
  </si>
  <si>
    <t>1229-1230-1231-1258-1259-1260-1262-1263-1266-1267</t>
  </si>
  <si>
    <t>ΛΑΜΠΡΟΠΟΥΛΟΣ</t>
  </si>
  <si>
    <t>Φ214915</t>
  </si>
  <si>
    <t>677,6</t>
  </si>
  <si>
    <t>1335,6</t>
  </si>
  <si>
    <t>1230-1260-1232-1266-1262-1231-1263-1265-1264-1229-1259-1261</t>
  </si>
  <si>
    <t>ΚΥΡΙΑΖΟΠΟΥΛΟΥ</t>
  </si>
  <si>
    <t>ΖΗΝΟΒΙΑ</t>
  </si>
  <si>
    <t>ΑΙ365924</t>
  </si>
  <si>
    <t>705,1</t>
  </si>
  <si>
    <t>1323,1</t>
  </si>
  <si>
    <t>1230-1229-1263-1262-1259-1260-1264-1265-1231-1266-1258-1232</t>
  </si>
  <si>
    <t>ΤΖΩΡΤΖΗΣ</t>
  </si>
  <si>
    <t>ΑΓΓΕΛΟΣ</t>
  </si>
  <si>
    <t>ΜΙΧΑΗΛ</t>
  </si>
  <si>
    <t>ΑΚ206588</t>
  </si>
  <si>
    <t>683,1</t>
  </si>
  <si>
    <t>1320,1</t>
  </si>
  <si>
    <t>ΜΑΡΚΟΥ</t>
  </si>
  <si>
    <t>ΑΡΤΕΜΙΣΑ</t>
  </si>
  <si>
    <t>ΠΑΟΥΛΙΝ</t>
  </si>
  <si>
    <t>ΑΚ501502</t>
  </si>
  <si>
    <t>753,5</t>
  </si>
  <si>
    <t>1311,5</t>
  </si>
  <si>
    <t>1266-1230-1231-1267-1229-1264-1201-1261-1265-1258-1259-1232-1260-1262-1263</t>
  </si>
  <si>
    <t>ΑΛΕΞΑΝΔΡΙΔΟΥ</t>
  </si>
  <si>
    <t>ΕΛΛΗ</t>
  </si>
  <si>
    <t>ΑΝ895482</t>
  </si>
  <si>
    <t>1258-1263-1259-1260-1229-1262-1230-1231-1232-1264-1265-1266</t>
  </si>
  <si>
    <t>ΚΡΑΣΑΚΗ</t>
  </si>
  <si>
    <t>ΧΡΙΣΤΙΝΑ ΕΥΑΓΓΕΛΙΑ</t>
  </si>
  <si>
    <t>ΑΖ470223</t>
  </si>
  <si>
    <t>ΡΙΓΓΟΣ</t>
  </si>
  <si>
    <t>ΑΕ644983</t>
  </si>
  <si>
    <t>1258-1259-1260-1261-1262-1263-1264-1265-1266-1229-1230-1231-1232</t>
  </si>
  <si>
    <t>ΜΑΡΚΑΚΗΣ</t>
  </si>
  <si>
    <t>Π262560</t>
  </si>
  <si>
    <t>1230-1231-1262-1264-1265-1266-1260-1263-1229-1258-1259-1232</t>
  </si>
  <si>
    <t>ΜΠΟΖΑΤΖΙΔΗΣ</t>
  </si>
  <si>
    <t>ΑΖ 926799</t>
  </si>
  <si>
    <t>709,5</t>
  </si>
  <si>
    <t>1297,5</t>
  </si>
  <si>
    <t>1229-1231-1230-1259-1260-1262-1263-1264-1265-1266</t>
  </si>
  <si>
    <t>ΚΟΡΝΑΡΟΥ</t>
  </si>
  <si>
    <t>ΑΗ970482</t>
  </si>
  <si>
    <t>1296,7</t>
  </si>
  <si>
    <t>ΤΕΡΝΕΝΟΠΟΥΛΟΣ</t>
  </si>
  <si>
    <t>Ρ875827</t>
  </si>
  <si>
    <t>1260-1259-1264-1262-1263-1265-1266-1231-1230</t>
  </si>
  <si>
    <t>ΜΥΛΩΝΗ</t>
  </si>
  <si>
    <t>ΑΙ475380</t>
  </si>
  <si>
    <t>776,6</t>
  </si>
  <si>
    <t>1291,6</t>
  </si>
  <si>
    <t>1260-1265-1264-1262-1232-1231-1230-1266-1263-1259-1229-1261</t>
  </si>
  <si>
    <t>ΓΙΑΝΝΟΠΟΥΛΟΣ</t>
  </si>
  <si>
    <t>ΑΗ716729</t>
  </si>
  <si>
    <t>1230-1231-1262-1266-1229</t>
  </si>
  <si>
    <t>ΧΑΤΖΗΣΤΑΜΟΥ</t>
  </si>
  <si>
    <t>ΗΡΑΚΛΗΣ</t>
  </si>
  <si>
    <t>ΑΙ981098</t>
  </si>
  <si>
    <t>1288,7</t>
  </si>
  <si>
    <t>1260-1262-1263-1264-1259-1265-1229-1230-1258-1231-1232-1267-1266</t>
  </si>
  <si>
    <t>ΧΕΛΙΑΤΣΙΔΟΥ</t>
  </si>
  <si>
    <t>ΙΩΑΝΝΑ</t>
  </si>
  <si>
    <t>ΑΕ331280</t>
  </si>
  <si>
    <t>666,6</t>
  </si>
  <si>
    <t>1288,6</t>
  </si>
  <si>
    <t>1259-1229-1260-1230-1263-1264-1265-1232-1262-1231-1266-1258</t>
  </si>
  <si>
    <t>ΠΑΠΑΦΙΛΙΠΠΟΥ</t>
  </si>
  <si>
    <t>ΜΑΡΙΑ ΔΕΣΠΟΙΝΑ</t>
  </si>
  <si>
    <t>Σ405831</t>
  </si>
  <si>
    <t>742,5</t>
  </si>
  <si>
    <t>1283,5</t>
  </si>
  <si>
    <t>1260-1230-1262-1229-1263-1264-1259-1231-1266-1265-1232</t>
  </si>
  <si>
    <t>ΓΕΩΡΓΑΚΟΠΟΥΛΟΣ</t>
  </si>
  <si>
    <t>ΜΑΡΙΟΣ</t>
  </si>
  <si>
    <t>ΑΗ723121</t>
  </si>
  <si>
    <t>654,5</t>
  </si>
  <si>
    <t>1272,5</t>
  </si>
  <si>
    <t>1265-1262-1260-1231-1230-1266-1229-1264-1232-1263-1259</t>
  </si>
  <si>
    <t>ΚΑΡΑΜΠΑΛΙΟΣ</t>
  </si>
  <si>
    <t>ΑΜ815492</t>
  </si>
  <si>
    <t>1263,6</t>
  </si>
  <si>
    <t>1257-1273-1274-1272-1267-1262-1263-1264-1229-1266-1265-1230-1231-1259-1232-1258-1261-1260</t>
  </si>
  <si>
    <t>ΚΑΡΔΑΚΟΣ</t>
  </si>
  <si>
    <t>ΑΝΕΣΤΗΣ</t>
  </si>
  <si>
    <t>ΑΜ852029</t>
  </si>
  <si>
    <t>717,2</t>
  </si>
  <si>
    <t>1256,2</t>
  </si>
  <si>
    <t>1259-1263-1258-1264-1260-1229-1262-1265-1230-1261-1231</t>
  </si>
  <si>
    <t>ΓΕΡΑΚΗ</t>
  </si>
  <si>
    <t>ΠΑΝΑΓΙΩΤΑ</t>
  </si>
  <si>
    <t>ΓΡΗΓΟΡΙΟΣ</t>
  </si>
  <si>
    <t>Χ725289</t>
  </si>
  <si>
    <t>1255,6</t>
  </si>
  <si>
    <t>1267-1272-1258-1274-1273-1263-1229-1262-1259-1260-1265-1257-1232-1231-1266-1230</t>
  </si>
  <si>
    <t>ΔΕΛΗΓΙΑΝΝΗΣ</t>
  </si>
  <si>
    <t>Φ212603</t>
  </si>
  <si>
    <t>1255,3</t>
  </si>
  <si>
    <t>1231-1265-1262-1264-1229-1263-1259-1266-1232-1230-1260</t>
  </si>
  <si>
    <t>ΜΟΣΧΟΒΟΥΔΗ</t>
  </si>
  <si>
    <t>ΣΟΦΙΑ</t>
  </si>
  <si>
    <t>ΑΗ580421</t>
  </si>
  <si>
    <t>1249,5</t>
  </si>
  <si>
    <t>1229-1263-1260-1262-1259-1264-1265-1232-1230-1231-1266</t>
  </si>
  <si>
    <t>ΜΙΧΑΛΙΟΣ</t>
  </si>
  <si>
    <t>ΑΕ701800</t>
  </si>
  <si>
    <t>1245,1</t>
  </si>
  <si>
    <t>1232-1229-1231-1259-1230-1260</t>
  </si>
  <si>
    <t>ΠΑΠΑΧΡΗΣΤΟΣ</t>
  </si>
  <si>
    <t>ΑΜ782743</t>
  </si>
  <si>
    <t>624,8</t>
  </si>
  <si>
    <t>1223,8</t>
  </si>
  <si>
    <t>1266-1230-1231-1229-1232-1260-1259-1262-1263-1264-1265-1258</t>
  </si>
  <si>
    <t>ΜΗΤΤΑ</t>
  </si>
  <si>
    <t>ΚΑΛΛΙΟΠΗ</t>
  </si>
  <si>
    <t>ΕΥΡΙΠΙΔΗΣ</t>
  </si>
  <si>
    <t>ΑΚ289561</t>
  </si>
  <si>
    <t>1229-1230-1263-1231-1232-1258-1259-1260-1262-1264-1265-1266-1274-1273</t>
  </si>
  <si>
    <t>ΠΑΠΑΓΡΗΓΟΡΑΚΗ</t>
  </si>
  <si>
    <t>ΕΥΤΥΧΙΑ</t>
  </si>
  <si>
    <t>ΑΒ489045</t>
  </si>
  <si>
    <t>1186,6</t>
  </si>
  <si>
    <t>ΚΥΡΚΟΠΟΥΛΟΣ</t>
  </si>
  <si>
    <t>ΑΗ301285</t>
  </si>
  <si>
    <t>691,9</t>
  </si>
  <si>
    <t>1134,9</t>
  </si>
  <si>
    <t>ΤΖΟΥΜΕΡΚΙΩΤΗΣ</t>
  </si>
  <si>
    <t>ΑΜ795077</t>
  </si>
  <si>
    <t>1259-1260-1262-1263-1264-1265-1258-1229-1230-1231-1232</t>
  </si>
  <si>
    <t>ΔΑΤΣΕΡΗ</t>
  </si>
  <si>
    <t>ΑΖ969814</t>
  </si>
  <si>
    <t>775,5</t>
  </si>
  <si>
    <t>1129,5</t>
  </si>
  <si>
    <t>1266-1231-1230-1267-1262-1232-1264-1260-1265-1229-1258-1263-1259-1261</t>
  </si>
  <si>
    <t>ΣΑΡΑΝΤΙΔΗΣ</t>
  </si>
  <si>
    <t>Χ466597</t>
  </si>
  <si>
    <t>716,1</t>
  </si>
  <si>
    <t>1124,1</t>
  </si>
  <si>
    <t>1267-1259-1263-1272-1273-1274-1258-1229-1230-1260-1264-1232-1231-1262-1265-1257-1266-1227</t>
  </si>
  <si>
    <t>ΕΥΑΓΓΕΛΙΑ</t>
  </si>
  <si>
    <t>ΑΚ388350</t>
  </si>
  <si>
    <t>1121,3</t>
  </si>
  <si>
    <t>1232-1262-1231-1266-1230-1264-1229-1267</t>
  </si>
  <si>
    <t>ΖΕΡΒΑΚΗΣ</t>
  </si>
  <si>
    <t>ΑΒ480810</t>
  </si>
  <si>
    <t>918,5</t>
  </si>
  <si>
    <t>1102,5</t>
  </si>
  <si>
    <t>ΠΑΙΖΑΚΗ</t>
  </si>
  <si>
    <t>ΒΑΡΒΑΡΑ</t>
  </si>
  <si>
    <t>ΚΥΡΙΑΚΟΣ</t>
  </si>
  <si>
    <t>ΑΚ739420</t>
  </si>
  <si>
    <t>642,4</t>
  </si>
  <si>
    <t>1057,4</t>
  </si>
  <si>
    <t>ΗΛΙΑΝΑ</t>
  </si>
  <si>
    <t>Χ487555</t>
  </si>
  <si>
    <t>700,7</t>
  </si>
  <si>
    <t>1051,7</t>
  </si>
  <si>
    <t>1259-1229-1263-1260-1264-1262-1232-1230-1266-1231-1265</t>
  </si>
  <si>
    <t>ΤΣΑΓΚΑΡΑΚΗ</t>
  </si>
  <si>
    <t>Χ916730</t>
  </si>
  <si>
    <t>1028,7</t>
  </si>
  <si>
    <t>1229-1230</t>
  </si>
  <si>
    <t>ΚΩΣΤΟΓΛΟΥ</t>
  </si>
  <si>
    <t>ΕΙΡΗΝΗ</t>
  </si>
  <si>
    <t>ΑΑ923282</t>
  </si>
  <si>
    <t>1229-1259-1263-1262-1264-1265-1232-1260-1258-1261-1231-1230-1266</t>
  </si>
  <si>
    <t>ΖΗΛΕΛΙΔΗΣ</t>
  </si>
  <si>
    <t>Χ388754</t>
  </si>
  <si>
    <t>731,5</t>
  </si>
  <si>
    <t>964,5</t>
  </si>
  <si>
    <t>1258-1263-1259-1229-1262-1260-1264-1232-1265-1230-1231-1266</t>
  </si>
  <si>
    <t>ΜΑΝΤΑΔΑΚΗ</t>
  </si>
  <si>
    <t>ΝΙΚΗ</t>
  </si>
  <si>
    <t>ΜΑΡΚΟΣ</t>
  </si>
  <si>
    <t>ΑΑ490268</t>
  </si>
  <si>
    <t>701,8</t>
  </si>
  <si>
    <t>929,8</t>
  </si>
  <si>
    <t>ΤΣΟΥΚΑΛΑΣ</t>
  </si>
  <si>
    <t>ΑΒ776638</t>
  </si>
  <si>
    <t>647,9</t>
  </si>
  <si>
    <t>887,9</t>
  </si>
  <si>
    <t>1232-1260-1262-1264-1265-1263-1259-1266-1258-1230-1231-1229-1267-1272-1273-1274-1257-1227</t>
  </si>
  <si>
    <t>ΣΗΜΑΝΤΗΡΑΚΗ</t>
  </si>
  <si>
    <t>ΠΟΛΥΧΡΟΝΗΣ</t>
  </si>
  <si>
    <t>ΑΗ566720</t>
  </si>
  <si>
    <t>883,7</t>
  </si>
  <si>
    <t>1230-1231-1266-1265-1229-1232-1264-1262-1260-1259-1263-1258-1267</t>
  </si>
  <si>
    <t>ΒΑΝΤΣΙΩΤΗΣ</t>
  </si>
  <si>
    <t>Χ892380</t>
  </si>
  <si>
    <t>667,7</t>
  </si>
  <si>
    <t>879,7</t>
  </si>
  <si>
    <t>1259-1262-1263-1264-1265-1229-1266-1231-1230</t>
  </si>
  <si>
    <t>ΑΝΑΓΝΩΣΤΟΠΟΥΛΟΥ</t>
  </si>
  <si>
    <t>Σ809663</t>
  </si>
  <si>
    <t>680,9</t>
  </si>
  <si>
    <t>871,9</t>
  </si>
  <si>
    <t>1264-1229-1273-1259-1263-1265-1257-1262-1232-1231-1266-1260-1230</t>
  </si>
  <si>
    <t>ΖΑΧΑΡΑΚΗΣ</t>
  </si>
  <si>
    <t>ΛΕΩΝΙΔΑΣ</t>
  </si>
  <si>
    <t>ΑΒ346214</t>
  </si>
  <si>
    <t>614,9</t>
  </si>
  <si>
    <t>754,9</t>
  </si>
  <si>
    <t>1261-1229-1263-1259-1258-1264-1262-1230-1231-1265-1266-1232-1260</t>
  </si>
  <si>
    <t>ΓΕΩΡΓΙΚΟΠΟΥΛΟΣ</t>
  </si>
  <si>
    <t>ΑΕ988297</t>
  </si>
  <si>
    <t>1229-1230-1231-1232-1259-1260-1262-1263-1264-1265-1266-1272-1273-1274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</si>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</sst>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1092</v>
      </c>
      <c r="C8" t="s">
        <v>13</v>
      </c>
      <c r="D8" t="s">
        <v>14</v>
      </c>
      <c r="E8" t="s">
        <v>15</v>
      </c>
      <c r="F8" t="s">
        <v>16</v>
      </c>
      <c r="G8" t="str">
        <f>"200801004128"</f>
        <v>200801004128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30</v>
      </c>
      <c r="R8">
        <v>30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5054</v>
      </c>
      <c r="C10" t="s">
        <v>20</v>
      </c>
      <c r="D10" t="s">
        <v>21</v>
      </c>
      <c r="E10" t="s">
        <v>22</v>
      </c>
      <c r="F10" t="s">
        <v>23</v>
      </c>
      <c r="G10" t="str">
        <f>"00027798"</f>
        <v>00027798</v>
      </c>
      <c r="H10" t="s">
        <v>24</v>
      </c>
      <c r="I10">
        <v>150</v>
      </c>
      <c r="J10">
        <v>0</v>
      </c>
      <c r="K10">
        <v>0</v>
      </c>
      <c r="L10">
        <v>0</v>
      </c>
      <c r="M10">
        <v>0</v>
      </c>
      <c r="N10">
        <v>70</v>
      </c>
      <c r="O10">
        <v>30</v>
      </c>
      <c r="P10">
        <v>50</v>
      </c>
      <c r="Q10">
        <v>0</v>
      </c>
      <c r="R10">
        <v>70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5339</v>
      </c>
      <c r="C12" t="s">
        <v>27</v>
      </c>
      <c r="D12" t="s">
        <v>28</v>
      </c>
      <c r="E12" t="s">
        <v>29</v>
      </c>
      <c r="F12" t="s">
        <v>30</v>
      </c>
      <c r="G12" t="str">
        <f>"00281580"</f>
        <v>00281580</v>
      </c>
      <c r="H12">
        <v>748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>
        <v>1846</v>
      </c>
    </row>
    <row r="13" spans="1:30" x14ac:dyDescent="0.25">
      <c r="H13" t="s">
        <v>31</v>
      </c>
    </row>
    <row r="14" spans="1:30" x14ac:dyDescent="0.25">
      <c r="A14">
        <v>4</v>
      </c>
      <c r="B14">
        <v>463</v>
      </c>
      <c r="C14" t="s">
        <v>32</v>
      </c>
      <c r="D14" t="s">
        <v>22</v>
      </c>
      <c r="E14" t="s">
        <v>29</v>
      </c>
      <c r="F14" t="s">
        <v>33</v>
      </c>
      <c r="G14" t="str">
        <f>"00007084"</f>
        <v>00007084</v>
      </c>
      <c r="H14" t="s">
        <v>34</v>
      </c>
      <c r="I14">
        <v>150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2</v>
      </c>
      <c r="AA14">
        <v>0</v>
      </c>
      <c r="AB14">
        <v>24</v>
      </c>
      <c r="AC14">
        <v>408</v>
      </c>
      <c r="AD14" t="s">
        <v>35</v>
      </c>
    </row>
    <row r="15" spans="1:30" x14ac:dyDescent="0.25">
      <c r="H15" t="s">
        <v>36</v>
      </c>
    </row>
    <row r="16" spans="1:30" x14ac:dyDescent="0.25">
      <c r="A16">
        <v>5</v>
      </c>
      <c r="B16">
        <v>4380</v>
      </c>
      <c r="C16" t="s">
        <v>37</v>
      </c>
      <c r="D16" t="s">
        <v>38</v>
      </c>
      <c r="E16" t="s">
        <v>39</v>
      </c>
      <c r="F16" t="s">
        <v>40</v>
      </c>
      <c r="G16" t="str">
        <f>"201512005417"</f>
        <v>201512005417</v>
      </c>
      <c r="H16">
        <v>715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70</v>
      </c>
      <c r="P16">
        <v>0</v>
      </c>
      <c r="Q16">
        <v>50</v>
      </c>
      <c r="R16">
        <v>0</v>
      </c>
      <c r="S16">
        <v>0</v>
      </c>
      <c r="T16">
        <v>0</v>
      </c>
      <c r="U16">
        <v>0</v>
      </c>
      <c r="V16">
        <v>38</v>
      </c>
      <c r="W16">
        <v>266</v>
      </c>
      <c r="X16">
        <v>0</v>
      </c>
      <c r="Z16">
        <v>0</v>
      </c>
      <c r="AA16">
        <v>0</v>
      </c>
      <c r="AB16">
        <v>24</v>
      </c>
      <c r="AC16">
        <v>408</v>
      </c>
      <c r="AD16">
        <v>1779</v>
      </c>
    </row>
    <row r="17" spans="1:30" x14ac:dyDescent="0.25">
      <c r="H17" t="s">
        <v>41</v>
      </c>
    </row>
    <row r="18" spans="1:30" x14ac:dyDescent="0.25">
      <c r="A18">
        <v>6</v>
      </c>
      <c r="B18">
        <v>18</v>
      </c>
      <c r="C18" t="s">
        <v>42</v>
      </c>
      <c r="D18" t="s">
        <v>43</v>
      </c>
      <c r="E18" t="s">
        <v>44</v>
      </c>
      <c r="F18" t="s">
        <v>45</v>
      </c>
      <c r="G18" t="str">
        <f>"201507002293"</f>
        <v>201507002293</v>
      </c>
      <c r="H18">
        <v>671</v>
      </c>
      <c r="I18">
        <v>0</v>
      </c>
      <c r="J18">
        <v>0</v>
      </c>
      <c r="K18">
        <v>0</v>
      </c>
      <c r="L18">
        <v>200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>
        <v>1729</v>
      </c>
    </row>
    <row r="19" spans="1:30" x14ac:dyDescent="0.25">
      <c r="H19" t="s">
        <v>46</v>
      </c>
    </row>
    <row r="20" spans="1:30" x14ac:dyDescent="0.25">
      <c r="A20">
        <v>7</v>
      </c>
      <c r="B20">
        <v>2325</v>
      </c>
      <c r="C20" t="s">
        <v>47</v>
      </c>
      <c r="D20" t="s">
        <v>48</v>
      </c>
      <c r="E20" t="s">
        <v>14</v>
      </c>
      <c r="F20" t="s">
        <v>49</v>
      </c>
      <c r="G20" t="str">
        <f>"00009042"</f>
        <v>00009042</v>
      </c>
      <c r="H20" t="s">
        <v>50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49</v>
      </c>
      <c r="W20">
        <v>343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51</v>
      </c>
    </row>
    <row r="21" spans="1:30" x14ac:dyDescent="0.25">
      <c r="H21" t="s">
        <v>52</v>
      </c>
    </row>
    <row r="22" spans="1:30" x14ac:dyDescent="0.25">
      <c r="A22">
        <v>8</v>
      </c>
      <c r="B22">
        <v>1089</v>
      </c>
      <c r="C22" t="s">
        <v>53</v>
      </c>
      <c r="D22" t="s">
        <v>54</v>
      </c>
      <c r="E22" t="s">
        <v>55</v>
      </c>
      <c r="F22" t="s">
        <v>56</v>
      </c>
      <c r="G22" t="str">
        <f>"201204000098"</f>
        <v>201204000098</v>
      </c>
      <c r="H22" t="s">
        <v>57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44</v>
      </c>
      <c r="W22">
        <v>308</v>
      </c>
      <c r="X22">
        <v>0</v>
      </c>
      <c r="Z22">
        <v>0</v>
      </c>
      <c r="AA22">
        <v>0</v>
      </c>
      <c r="AB22">
        <v>5</v>
      </c>
      <c r="AC22">
        <v>85</v>
      </c>
      <c r="AD22" t="s">
        <v>58</v>
      </c>
    </row>
    <row r="23" spans="1:30" x14ac:dyDescent="0.25">
      <c r="H23" t="s">
        <v>59</v>
      </c>
    </row>
    <row r="24" spans="1:30" x14ac:dyDescent="0.25">
      <c r="A24">
        <v>9</v>
      </c>
      <c r="B24">
        <v>4227</v>
      </c>
      <c r="C24" t="s">
        <v>60</v>
      </c>
      <c r="D24" t="s">
        <v>61</v>
      </c>
      <c r="E24" t="s">
        <v>62</v>
      </c>
      <c r="F24" t="s">
        <v>63</v>
      </c>
      <c r="G24" t="str">
        <f>"00017547"</f>
        <v>00017547</v>
      </c>
      <c r="H24" t="s">
        <v>64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29</v>
      </c>
      <c r="W24">
        <v>203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65</v>
      </c>
    </row>
    <row r="25" spans="1:30" x14ac:dyDescent="0.25">
      <c r="H25" t="s">
        <v>66</v>
      </c>
    </row>
    <row r="26" spans="1:30" x14ac:dyDescent="0.25">
      <c r="A26">
        <v>10</v>
      </c>
      <c r="B26">
        <v>359</v>
      </c>
      <c r="C26" t="s">
        <v>67</v>
      </c>
      <c r="D26" t="s">
        <v>68</v>
      </c>
      <c r="E26" t="s">
        <v>69</v>
      </c>
      <c r="F26" t="s">
        <v>70</v>
      </c>
      <c r="G26" t="str">
        <f>"00008876"</f>
        <v>00008876</v>
      </c>
      <c r="H26" t="s">
        <v>71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72</v>
      </c>
    </row>
    <row r="27" spans="1:30" x14ac:dyDescent="0.25">
      <c r="H27" t="s">
        <v>73</v>
      </c>
    </row>
    <row r="28" spans="1:30" x14ac:dyDescent="0.25">
      <c r="A28">
        <v>11</v>
      </c>
      <c r="B28">
        <v>46</v>
      </c>
      <c r="C28" t="s">
        <v>74</v>
      </c>
      <c r="D28" t="s">
        <v>75</v>
      </c>
      <c r="E28" t="s">
        <v>76</v>
      </c>
      <c r="F28" t="s">
        <v>77</v>
      </c>
      <c r="G28" t="str">
        <f>"00017039"</f>
        <v>00017039</v>
      </c>
      <c r="H28">
        <v>792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>
        <v>1650</v>
      </c>
    </row>
    <row r="29" spans="1:30" x14ac:dyDescent="0.25">
      <c r="H29" t="s">
        <v>78</v>
      </c>
    </row>
    <row r="30" spans="1:30" x14ac:dyDescent="0.25">
      <c r="A30">
        <v>12</v>
      </c>
      <c r="B30">
        <v>5409</v>
      </c>
      <c r="C30" t="s">
        <v>79</v>
      </c>
      <c r="D30" t="s">
        <v>80</v>
      </c>
      <c r="E30" t="s">
        <v>15</v>
      </c>
      <c r="F30" t="s">
        <v>81</v>
      </c>
      <c r="G30" t="str">
        <f>"00008779"</f>
        <v>00008779</v>
      </c>
      <c r="H30">
        <v>770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>
        <v>1628</v>
      </c>
    </row>
    <row r="31" spans="1:30" x14ac:dyDescent="0.25">
      <c r="H31" t="s">
        <v>82</v>
      </c>
    </row>
    <row r="32" spans="1:30" x14ac:dyDescent="0.25">
      <c r="A32">
        <v>13</v>
      </c>
      <c r="B32">
        <v>322</v>
      </c>
      <c r="C32" t="s">
        <v>83</v>
      </c>
      <c r="D32" t="s">
        <v>84</v>
      </c>
      <c r="E32" t="s">
        <v>29</v>
      </c>
      <c r="F32" t="s">
        <v>85</v>
      </c>
      <c r="G32" t="str">
        <f>"00185684"</f>
        <v>00185684</v>
      </c>
      <c r="H32" t="s">
        <v>86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30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1</v>
      </c>
      <c r="AA32">
        <v>0</v>
      </c>
      <c r="AB32">
        <v>24</v>
      </c>
      <c r="AC32">
        <v>408</v>
      </c>
      <c r="AD32" t="s">
        <v>87</v>
      </c>
    </row>
    <row r="33" spans="1:30" x14ac:dyDescent="0.25">
      <c r="H33" t="s">
        <v>88</v>
      </c>
    </row>
    <row r="34" spans="1:30" x14ac:dyDescent="0.25">
      <c r="A34">
        <v>14</v>
      </c>
      <c r="B34">
        <v>1684</v>
      </c>
      <c r="C34" t="s">
        <v>89</v>
      </c>
      <c r="D34" t="s">
        <v>90</v>
      </c>
      <c r="E34" t="s">
        <v>91</v>
      </c>
      <c r="F34" t="s">
        <v>92</v>
      </c>
      <c r="G34" t="str">
        <f>"00264771"</f>
        <v>00264771</v>
      </c>
      <c r="H34" t="s">
        <v>93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94</v>
      </c>
    </row>
    <row r="35" spans="1:30" x14ac:dyDescent="0.25">
      <c r="H35" t="s">
        <v>95</v>
      </c>
    </row>
    <row r="36" spans="1:30" x14ac:dyDescent="0.25">
      <c r="A36">
        <v>15</v>
      </c>
      <c r="B36">
        <v>1078</v>
      </c>
      <c r="C36" t="s">
        <v>96</v>
      </c>
      <c r="D36" t="s">
        <v>29</v>
      </c>
      <c r="E36" t="s">
        <v>97</v>
      </c>
      <c r="F36" t="s">
        <v>98</v>
      </c>
      <c r="G36" t="str">
        <f>"201511035351"</f>
        <v>201511035351</v>
      </c>
      <c r="H36" t="s">
        <v>99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100</v>
      </c>
    </row>
    <row r="37" spans="1:30" x14ac:dyDescent="0.25">
      <c r="H37" t="s">
        <v>101</v>
      </c>
    </row>
    <row r="38" spans="1:30" x14ac:dyDescent="0.25">
      <c r="A38">
        <v>16</v>
      </c>
      <c r="B38">
        <v>282</v>
      </c>
      <c r="C38" t="s">
        <v>102</v>
      </c>
      <c r="D38" t="s">
        <v>69</v>
      </c>
      <c r="E38" t="s">
        <v>103</v>
      </c>
      <c r="F38" t="s">
        <v>104</v>
      </c>
      <c r="G38" t="str">
        <f>"00018186"</f>
        <v>00018186</v>
      </c>
      <c r="H38">
        <v>737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>
        <v>1595</v>
      </c>
    </row>
    <row r="39" spans="1:30" x14ac:dyDescent="0.25">
      <c r="H39" t="s">
        <v>105</v>
      </c>
    </row>
    <row r="40" spans="1:30" x14ac:dyDescent="0.25">
      <c r="A40">
        <v>17</v>
      </c>
      <c r="B40">
        <v>302</v>
      </c>
      <c r="C40" t="s">
        <v>106</v>
      </c>
      <c r="D40" t="s">
        <v>90</v>
      </c>
      <c r="E40" t="s">
        <v>14</v>
      </c>
      <c r="F40" t="s">
        <v>107</v>
      </c>
      <c r="G40" t="str">
        <f>"00241022"</f>
        <v>00241022</v>
      </c>
      <c r="H40">
        <v>737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2</v>
      </c>
      <c r="AA40">
        <v>0</v>
      </c>
      <c r="AB40">
        <v>24</v>
      </c>
      <c r="AC40">
        <v>408</v>
      </c>
      <c r="AD40">
        <v>1595</v>
      </c>
    </row>
    <row r="41" spans="1:30" x14ac:dyDescent="0.25">
      <c r="H41" t="s">
        <v>108</v>
      </c>
    </row>
    <row r="42" spans="1:30" x14ac:dyDescent="0.25">
      <c r="A42">
        <v>18</v>
      </c>
      <c r="B42">
        <v>3756</v>
      </c>
      <c r="C42" t="s">
        <v>109</v>
      </c>
      <c r="D42" t="s">
        <v>110</v>
      </c>
      <c r="E42" t="s">
        <v>111</v>
      </c>
      <c r="F42" t="s">
        <v>112</v>
      </c>
      <c r="G42" t="str">
        <f>"00025212"</f>
        <v>00025212</v>
      </c>
      <c r="H42" t="s">
        <v>113</v>
      </c>
      <c r="I42">
        <v>0</v>
      </c>
      <c r="J42">
        <v>0</v>
      </c>
      <c r="K42">
        <v>0</v>
      </c>
      <c r="L42">
        <v>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25</v>
      </c>
      <c r="W42">
        <v>175</v>
      </c>
      <c r="X42">
        <v>0</v>
      </c>
      <c r="Z42">
        <v>0</v>
      </c>
      <c r="AA42">
        <v>0</v>
      </c>
      <c r="AB42">
        <v>24</v>
      </c>
      <c r="AC42">
        <v>408</v>
      </c>
      <c r="AD42" t="s">
        <v>114</v>
      </c>
    </row>
    <row r="43" spans="1:30" x14ac:dyDescent="0.25">
      <c r="H43" t="s">
        <v>115</v>
      </c>
    </row>
    <row r="44" spans="1:30" x14ac:dyDescent="0.25">
      <c r="A44">
        <v>19</v>
      </c>
      <c r="B44">
        <v>4182</v>
      </c>
      <c r="C44" t="s">
        <v>14</v>
      </c>
      <c r="D44" t="s">
        <v>116</v>
      </c>
      <c r="E44" t="s">
        <v>117</v>
      </c>
      <c r="F44" t="s">
        <v>118</v>
      </c>
      <c r="G44" t="str">
        <f>"00015797"</f>
        <v>00015797</v>
      </c>
      <c r="H44">
        <v>726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30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>
        <v>1584</v>
      </c>
    </row>
    <row r="45" spans="1:30" x14ac:dyDescent="0.25">
      <c r="H45" t="s">
        <v>119</v>
      </c>
    </row>
    <row r="46" spans="1:30" x14ac:dyDescent="0.25">
      <c r="A46">
        <v>20</v>
      </c>
      <c r="B46">
        <v>981</v>
      </c>
      <c r="C46" t="s">
        <v>120</v>
      </c>
      <c r="D46" t="s">
        <v>121</v>
      </c>
      <c r="E46" t="s">
        <v>122</v>
      </c>
      <c r="F46" t="s">
        <v>123</v>
      </c>
      <c r="G46" t="str">
        <f>"00008073"</f>
        <v>00008073</v>
      </c>
      <c r="H46" t="s">
        <v>124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125</v>
      </c>
    </row>
    <row r="47" spans="1:30" x14ac:dyDescent="0.25">
      <c r="H47" t="s">
        <v>126</v>
      </c>
    </row>
    <row r="48" spans="1:30" x14ac:dyDescent="0.25">
      <c r="A48">
        <v>21</v>
      </c>
      <c r="B48">
        <v>502</v>
      </c>
      <c r="C48" t="s">
        <v>127</v>
      </c>
      <c r="D48" t="s">
        <v>128</v>
      </c>
      <c r="E48" t="s">
        <v>122</v>
      </c>
      <c r="F48" t="s">
        <v>129</v>
      </c>
      <c r="G48" t="str">
        <f>"00223757"</f>
        <v>00223757</v>
      </c>
      <c r="H48">
        <v>825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30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74</v>
      </c>
      <c r="W48">
        <v>518</v>
      </c>
      <c r="X48">
        <v>0</v>
      </c>
      <c r="Z48">
        <v>0</v>
      </c>
      <c r="AA48">
        <v>0</v>
      </c>
      <c r="AB48">
        <v>10</v>
      </c>
      <c r="AC48">
        <v>170</v>
      </c>
      <c r="AD48">
        <v>1573</v>
      </c>
    </row>
    <row r="49" spans="1:30" x14ac:dyDescent="0.25">
      <c r="H49" t="s">
        <v>130</v>
      </c>
    </row>
    <row r="50" spans="1:30" x14ac:dyDescent="0.25">
      <c r="A50">
        <v>22</v>
      </c>
      <c r="B50">
        <v>296</v>
      </c>
      <c r="C50" t="s">
        <v>131</v>
      </c>
      <c r="D50" t="s">
        <v>132</v>
      </c>
      <c r="E50" t="s">
        <v>29</v>
      </c>
      <c r="F50" t="s">
        <v>133</v>
      </c>
      <c r="G50" t="str">
        <f>"200803000359"</f>
        <v>200803000359</v>
      </c>
      <c r="H50">
        <v>715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>
        <v>1573</v>
      </c>
    </row>
    <row r="51" spans="1:30" x14ac:dyDescent="0.25">
      <c r="H51" t="s">
        <v>134</v>
      </c>
    </row>
    <row r="52" spans="1:30" x14ac:dyDescent="0.25">
      <c r="A52">
        <v>23</v>
      </c>
      <c r="B52">
        <v>1981</v>
      </c>
      <c r="C52" t="s">
        <v>135</v>
      </c>
      <c r="D52" t="s">
        <v>136</v>
      </c>
      <c r="E52" t="s">
        <v>29</v>
      </c>
      <c r="F52" t="s">
        <v>137</v>
      </c>
      <c r="G52" t="str">
        <f>"00321280"</f>
        <v>00321280</v>
      </c>
      <c r="H52" t="s">
        <v>138</v>
      </c>
      <c r="I52">
        <v>0</v>
      </c>
      <c r="J52">
        <v>0</v>
      </c>
      <c r="K52">
        <v>0</v>
      </c>
      <c r="L52">
        <v>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46</v>
      </c>
      <c r="W52">
        <v>322</v>
      </c>
      <c r="X52">
        <v>0</v>
      </c>
      <c r="Z52">
        <v>0</v>
      </c>
      <c r="AA52">
        <v>0</v>
      </c>
      <c r="AB52">
        <v>24</v>
      </c>
      <c r="AC52">
        <v>408</v>
      </c>
      <c r="AD52" t="s">
        <v>139</v>
      </c>
    </row>
    <row r="53" spans="1:30" x14ac:dyDescent="0.25">
      <c r="H53" t="s">
        <v>140</v>
      </c>
    </row>
    <row r="54" spans="1:30" x14ac:dyDescent="0.25">
      <c r="A54">
        <v>24</v>
      </c>
      <c r="B54">
        <v>4672</v>
      </c>
      <c r="C54" t="s">
        <v>141</v>
      </c>
      <c r="D54" t="s">
        <v>142</v>
      </c>
      <c r="E54" t="s">
        <v>143</v>
      </c>
      <c r="F54" t="s">
        <v>144</v>
      </c>
      <c r="G54" t="str">
        <f>"00250006"</f>
        <v>00250006</v>
      </c>
      <c r="H54" t="s">
        <v>145</v>
      </c>
      <c r="I54">
        <v>0</v>
      </c>
      <c r="J54">
        <v>0</v>
      </c>
      <c r="K54">
        <v>0</v>
      </c>
      <c r="L54">
        <v>0</v>
      </c>
      <c r="M54">
        <v>0</v>
      </c>
      <c r="N54">
        <v>70</v>
      </c>
      <c r="O54">
        <v>30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52</v>
      </c>
      <c r="W54">
        <v>364</v>
      </c>
      <c r="X54">
        <v>0</v>
      </c>
      <c r="Z54">
        <v>0</v>
      </c>
      <c r="AA54">
        <v>0</v>
      </c>
      <c r="AB54">
        <v>24</v>
      </c>
      <c r="AC54">
        <v>408</v>
      </c>
      <c r="AD54" t="s">
        <v>146</v>
      </c>
    </row>
    <row r="55" spans="1:30" x14ac:dyDescent="0.25">
      <c r="H55" t="s">
        <v>147</v>
      </c>
    </row>
    <row r="56" spans="1:30" x14ac:dyDescent="0.25">
      <c r="A56">
        <v>25</v>
      </c>
      <c r="B56">
        <v>4850</v>
      </c>
      <c r="C56" t="s">
        <v>148</v>
      </c>
      <c r="D56" t="s">
        <v>136</v>
      </c>
      <c r="E56" t="s">
        <v>117</v>
      </c>
      <c r="F56" t="s">
        <v>149</v>
      </c>
      <c r="G56" t="str">
        <f>"00315618"</f>
        <v>00315618</v>
      </c>
      <c r="H56">
        <v>704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>
        <v>1562</v>
      </c>
    </row>
    <row r="57" spans="1:30" x14ac:dyDescent="0.25">
      <c r="H57" t="s">
        <v>150</v>
      </c>
    </row>
    <row r="58" spans="1:30" x14ac:dyDescent="0.25">
      <c r="A58">
        <v>26</v>
      </c>
      <c r="B58">
        <v>1012</v>
      </c>
      <c r="C58" t="s">
        <v>151</v>
      </c>
      <c r="D58" t="s">
        <v>152</v>
      </c>
      <c r="E58" t="s">
        <v>29</v>
      </c>
      <c r="F58" t="s">
        <v>153</v>
      </c>
      <c r="G58" t="str">
        <f>"200801009355"</f>
        <v>200801009355</v>
      </c>
      <c r="H58" t="s">
        <v>154</v>
      </c>
      <c r="I58">
        <v>0</v>
      </c>
      <c r="J58">
        <v>0</v>
      </c>
      <c r="K58">
        <v>0</v>
      </c>
      <c r="L58">
        <v>200</v>
      </c>
      <c r="M58">
        <v>0</v>
      </c>
      <c r="N58">
        <v>30</v>
      </c>
      <c r="O58">
        <v>0</v>
      </c>
      <c r="P58">
        <v>30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155</v>
      </c>
    </row>
    <row r="59" spans="1:30" x14ac:dyDescent="0.25">
      <c r="H59" t="s">
        <v>156</v>
      </c>
    </row>
    <row r="60" spans="1:30" x14ac:dyDescent="0.25">
      <c r="A60">
        <v>27</v>
      </c>
      <c r="B60">
        <v>6004</v>
      </c>
      <c r="C60" t="s">
        <v>157</v>
      </c>
      <c r="D60" t="s">
        <v>158</v>
      </c>
      <c r="E60" t="s">
        <v>159</v>
      </c>
      <c r="F60" t="s">
        <v>160</v>
      </c>
      <c r="G60" t="str">
        <f>"00010324"</f>
        <v>00010324</v>
      </c>
      <c r="H60" t="s">
        <v>161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162</v>
      </c>
    </row>
    <row r="61" spans="1:30" x14ac:dyDescent="0.25">
      <c r="H61" t="s">
        <v>163</v>
      </c>
    </row>
    <row r="62" spans="1:30" x14ac:dyDescent="0.25">
      <c r="A62">
        <v>28</v>
      </c>
      <c r="B62">
        <v>6168</v>
      </c>
      <c r="C62" t="s">
        <v>164</v>
      </c>
      <c r="D62" t="s">
        <v>14</v>
      </c>
      <c r="E62" t="s">
        <v>22</v>
      </c>
      <c r="F62" t="s">
        <v>165</v>
      </c>
      <c r="G62" t="str">
        <f>"00367032"</f>
        <v>00367032</v>
      </c>
      <c r="H62">
        <v>715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51</v>
      </c>
      <c r="W62">
        <v>357</v>
      </c>
      <c r="X62">
        <v>0</v>
      </c>
      <c r="Z62">
        <v>0</v>
      </c>
      <c r="AA62">
        <v>0</v>
      </c>
      <c r="AB62">
        <v>24</v>
      </c>
      <c r="AC62">
        <v>408</v>
      </c>
      <c r="AD62">
        <v>1550</v>
      </c>
    </row>
    <row r="63" spans="1:30" x14ac:dyDescent="0.25">
      <c r="H63" t="s">
        <v>166</v>
      </c>
    </row>
    <row r="64" spans="1:30" x14ac:dyDescent="0.25">
      <c r="A64">
        <v>29</v>
      </c>
      <c r="B64">
        <v>3578</v>
      </c>
      <c r="C64" t="s">
        <v>167</v>
      </c>
      <c r="D64" t="s">
        <v>22</v>
      </c>
      <c r="E64" t="s">
        <v>14</v>
      </c>
      <c r="F64" t="s">
        <v>168</v>
      </c>
      <c r="G64" t="str">
        <f>"00361077"</f>
        <v>00361077</v>
      </c>
      <c r="H64">
        <v>704</v>
      </c>
      <c r="I64">
        <v>150</v>
      </c>
      <c r="J64">
        <v>0</v>
      </c>
      <c r="K64">
        <v>0</v>
      </c>
      <c r="L64">
        <v>0</v>
      </c>
      <c r="M64">
        <v>0</v>
      </c>
      <c r="N64">
        <v>50</v>
      </c>
      <c r="O64">
        <v>50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>
        <v>1542</v>
      </c>
    </row>
    <row r="65" spans="1:30" x14ac:dyDescent="0.25">
      <c r="H65" t="s">
        <v>169</v>
      </c>
    </row>
    <row r="66" spans="1:30" x14ac:dyDescent="0.25">
      <c r="A66">
        <v>30</v>
      </c>
      <c r="B66">
        <v>4237</v>
      </c>
      <c r="C66" t="s">
        <v>170</v>
      </c>
      <c r="D66" t="s">
        <v>22</v>
      </c>
      <c r="E66" t="s">
        <v>171</v>
      </c>
      <c r="F66" t="s">
        <v>172</v>
      </c>
      <c r="G66" t="str">
        <f>"00324200"</f>
        <v>00324200</v>
      </c>
      <c r="H66">
        <v>704</v>
      </c>
      <c r="I66">
        <v>0</v>
      </c>
      <c r="J66">
        <v>0</v>
      </c>
      <c r="K66">
        <v>0</v>
      </c>
      <c r="L66">
        <v>200</v>
      </c>
      <c r="M66">
        <v>0</v>
      </c>
      <c r="N66">
        <v>50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>
        <v>1542</v>
      </c>
    </row>
    <row r="67" spans="1:30" x14ac:dyDescent="0.25">
      <c r="H67" t="s">
        <v>173</v>
      </c>
    </row>
    <row r="68" spans="1:30" x14ac:dyDescent="0.25">
      <c r="A68">
        <v>31</v>
      </c>
      <c r="B68">
        <v>3506</v>
      </c>
      <c r="C68" t="s">
        <v>174</v>
      </c>
      <c r="D68" t="s">
        <v>175</v>
      </c>
      <c r="E68" t="s">
        <v>15</v>
      </c>
      <c r="F68" t="s">
        <v>176</v>
      </c>
      <c r="G68" t="str">
        <f>"200802000242"</f>
        <v>200802000242</v>
      </c>
      <c r="H68" t="s">
        <v>177</v>
      </c>
      <c r="I68">
        <v>0</v>
      </c>
      <c r="J68">
        <v>0</v>
      </c>
      <c r="K68">
        <v>0</v>
      </c>
      <c r="L68">
        <v>200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178</v>
      </c>
    </row>
    <row r="69" spans="1:30" x14ac:dyDescent="0.25">
      <c r="H69" t="s">
        <v>179</v>
      </c>
    </row>
    <row r="70" spans="1:30" x14ac:dyDescent="0.25">
      <c r="A70">
        <v>32</v>
      </c>
      <c r="B70">
        <v>127</v>
      </c>
      <c r="C70" t="s">
        <v>180</v>
      </c>
      <c r="D70" t="s">
        <v>181</v>
      </c>
      <c r="E70" t="s">
        <v>111</v>
      </c>
      <c r="F70" t="s">
        <v>182</v>
      </c>
      <c r="G70" t="str">
        <f>"00017654"</f>
        <v>00017654</v>
      </c>
      <c r="H70">
        <v>693</v>
      </c>
      <c r="I70">
        <v>0</v>
      </c>
      <c r="J70">
        <v>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>
        <v>1511</v>
      </c>
    </row>
    <row r="71" spans="1:30" x14ac:dyDescent="0.25">
      <c r="H71" t="s">
        <v>183</v>
      </c>
    </row>
    <row r="72" spans="1:30" x14ac:dyDescent="0.25">
      <c r="A72">
        <v>33</v>
      </c>
      <c r="B72">
        <v>3813</v>
      </c>
      <c r="C72" t="s">
        <v>184</v>
      </c>
      <c r="D72" t="s">
        <v>185</v>
      </c>
      <c r="E72" t="s">
        <v>186</v>
      </c>
      <c r="F72" t="s">
        <v>187</v>
      </c>
      <c r="G72" t="str">
        <f>"200904000593"</f>
        <v>200904000593</v>
      </c>
      <c r="H72" t="s">
        <v>188</v>
      </c>
      <c r="I72">
        <v>0</v>
      </c>
      <c r="J72">
        <v>0</v>
      </c>
      <c r="K72">
        <v>0</v>
      </c>
      <c r="L72">
        <v>200</v>
      </c>
      <c r="M72">
        <v>0</v>
      </c>
      <c r="N72">
        <v>50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76</v>
      </c>
      <c r="W72">
        <v>532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189</v>
      </c>
    </row>
    <row r="73" spans="1:30" x14ac:dyDescent="0.25">
      <c r="H73" t="s">
        <v>190</v>
      </c>
    </row>
    <row r="74" spans="1:30" x14ac:dyDescent="0.25">
      <c r="A74">
        <v>34</v>
      </c>
      <c r="B74">
        <v>5846</v>
      </c>
      <c r="C74" t="s">
        <v>191</v>
      </c>
      <c r="D74" t="s">
        <v>192</v>
      </c>
      <c r="E74" t="s">
        <v>193</v>
      </c>
      <c r="F74" t="s">
        <v>194</v>
      </c>
      <c r="G74" t="str">
        <f>"201406015105"</f>
        <v>201406015105</v>
      </c>
      <c r="H74">
        <v>814</v>
      </c>
      <c r="I74">
        <v>0</v>
      </c>
      <c r="J74">
        <v>0</v>
      </c>
      <c r="K74">
        <v>0</v>
      </c>
      <c r="L74">
        <v>0</v>
      </c>
      <c r="M74">
        <v>0</v>
      </c>
      <c r="N74">
        <v>70</v>
      </c>
      <c r="O74">
        <v>0</v>
      </c>
      <c r="P74">
        <v>0</v>
      </c>
      <c r="Q74">
        <v>30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1502</v>
      </c>
    </row>
    <row r="75" spans="1:30" x14ac:dyDescent="0.25">
      <c r="H75" t="s">
        <v>195</v>
      </c>
    </row>
    <row r="76" spans="1:30" x14ac:dyDescent="0.25">
      <c r="A76">
        <v>35</v>
      </c>
      <c r="B76">
        <v>5110</v>
      </c>
      <c r="C76" t="s">
        <v>196</v>
      </c>
      <c r="D76" t="s">
        <v>197</v>
      </c>
      <c r="E76" t="s">
        <v>198</v>
      </c>
      <c r="F76" t="s">
        <v>199</v>
      </c>
      <c r="G76" t="str">
        <f>"200908000198"</f>
        <v>200908000198</v>
      </c>
      <c r="H76">
        <v>660</v>
      </c>
      <c r="I76">
        <v>0</v>
      </c>
      <c r="J76">
        <v>0</v>
      </c>
      <c r="K76">
        <v>0</v>
      </c>
      <c r="L76">
        <v>200</v>
      </c>
      <c r="M76">
        <v>0</v>
      </c>
      <c r="N76">
        <v>50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>
        <v>1498</v>
      </c>
    </row>
    <row r="77" spans="1:30" x14ac:dyDescent="0.25">
      <c r="H77" t="s">
        <v>200</v>
      </c>
    </row>
    <row r="78" spans="1:30" x14ac:dyDescent="0.25">
      <c r="A78">
        <v>36</v>
      </c>
      <c r="B78">
        <v>4642</v>
      </c>
      <c r="C78" t="s">
        <v>201</v>
      </c>
      <c r="D78" t="s">
        <v>202</v>
      </c>
      <c r="E78" t="s">
        <v>15</v>
      </c>
      <c r="F78" t="s">
        <v>203</v>
      </c>
      <c r="G78" t="str">
        <f>"00345369"</f>
        <v>00345369</v>
      </c>
      <c r="H78">
        <v>671</v>
      </c>
      <c r="I78">
        <v>0</v>
      </c>
      <c r="J78">
        <v>0</v>
      </c>
      <c r="K78">
        <v>0</v>
      </c>
      <c r="L78">
        <v>0</v>
      </c>
      <c r="M78">
        <v>0</v>
      </c>
      <c r="N78">
        <v>50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66</v>
      </c>
      <c r="W78">
        <v>462</v>
      </c>
      <c r="X78">
        <v>0</v>
      </c>
      <c r="Z78">
        <v>0</v>
      </c>
      <c r="AA78">
        <v>0</v>
      </c>
      <c r="AB78">
        <v>18</v>
      </c>
      <c r="AC78">
        <v>306</v>
      </c>
      <c r="AD78">
        <v>1489</v>
      </c>
    </row>
    <row r="79" spans="1:30" x14ac:dyDescent="0.25">
      <c r="H79" t="s">
        <v>204</v>
      </c>
    </row>
    <row r="80" spans="1:30" x14ac:dyDescent="0.25">
      <c r="A80">
        <v>37</v>
      </c>
      <c r="B80">
        <v>1145</v>
      </c>
      <c r="C80" t="s">
        <v>205</v>
      </c>
      <c r="D80" t="s">
        <v>206</v>
      </c>
      <c r="E80" t="s">
        <v>207</v>
      </c>
      <c r="F80" t="s">
        <v>208</v>
      </c>
      <c r="G80" t="str">
        <f>"201406002291"</f>
        <v>201406002291</v>
      </c>
      <c r="H80" t="s">
        <v>209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68</v>
      </c>
      <c r="W80">
        <v>476</v>
      </c>
      <c r="X80">
        <v>0</v>
      </c>
      <c r="Z80">
        <v>0</v>
      </c>
      <c r="AA80">
        <v>0</v>
      </c>
      <c r="AB80">
        <v>16</v>
      </c>
      <c r="AC80">
        <v>272</v>
      </c>
      <c r="AD80" t="s">
        <v>210</v>
      </c>
    </row>
    <row r="81" spans="1:30" x14ac:dyDescent="0.25">
      <c r="H81" t="s">
        <v>211</v>
      </c>
    </row>
    <row r="82" spans="1:30" x14ac:dyDescent="0.25">
      <c r="A82">
        <v>38</v>
      </c>
      <c r="B82">
        <v>5560</v>
      </c>
      <c r="C82" t="s">
        <v>212</v>
      </c>
      <c r="D82" t="s">
        <v>213</v>
      </c>
      <c r="E82" t="s">
        <v>22</v>
      </c>
      <c r="F82" t="s">
        <v>214</v>
      </c>
      <c r="G82" t="str">
        <f>"00338317"</f>
        <v>00338317</v>
      </c>
      <c r="H82" t="s">
        <v>93</v>
      </c>
      <c r="I82">
        <v>0</v>
      </c>
      <c r="J82">
        <v>0</v>
      </c>
      <c r="K82">
        <v>0</v>
      </c>
      <c r="L82">
        <v>200</v>
      </c>
      <c r="M82">
        <v>0</v>
      </c>
      <c r="N82">
        <v>30</v>
      </c>
      <c r="O82">
        <v>30</v>
      </c>
      <c r="P82">
        <v>30</v>
      </c>
      <c r="Q82">
        <v>0</v>
      </c>
      <c r="R82">
        <v>0</v>
      </c>
      <c r="S82">
        <v>0</v>
      </c>
      <c r="T82">
        <v>0</v>
      </c>
      <c r="U82">
        <v>0</v>
      </c>
      <c r="V82">
        <v>49</v>
      </c>
      <c r="W82">
        <v>343</v>
      </c>
      <c r="X82">
        <v>0</v>
      </c>
      <c r="Z82">
        <v>0</v>
      </c>
      <c r="AA82">
        <v>0</v>
      </c>
      <c r="AB82">
        <v>5</v>
      </c>
      <c r="AC82">
        <v>85</v>
      </c>
      <c r="AD82" t="s">
        <v>215</v>
      </c>
    </row>
    <row r="83" spans="1:30" x14ac:dyDescent="0.25">
      <c r="H83" t="s">
        <v>216</v>
      </c>
    </row>
    <row r="84" spans="1:30" x14ac:dyDescent="0.25">
      <c r="A84">
        <v>39</v>
      </c>
      <c r="B84">
        <v>3525</v>
      </c>
      <c r="C84" t="s">
        <v>217</v>
      </c>
      <c r="D84" t="s">
        <v>84</v>
      </c>
      <c r="E84" t="s">
        <v>14</v>
      </c>
      <c r="F84" t="s">
        <v>218</v>
      </c>
      <c r="G84" t="str">
        <f>"00157166"</f>
        <v>00157166</v>
      </c>
      <c r="H84" t="s">
        <v>219</v>
      </c>
      <c r="I84">
        <v>0</v>
      </c>
      <c r="J84">
        <v>0</v>
      </c>
      <c r="K84">
        <v>0</v>
      </c>
      <c r="L84">
        <v>0</v>
      </c>
      <c r="M84">
        <v>100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76</v>
      </c>
      <c r="W84">
        <v>532</v>
      </c>
      <c r="X84">
        <v>0</v>
      </c>
      <c r="Z84">
        <v>0</v>
      </c>
      <c r="AA84">
        <v>0</v>
      </c>
      <c r="AB84">
        <v>8</v>
      </c>
      <c r="AC84">
        <v>136</v>
      </c>
      <c r="AD84" t="s">
        <v>220</v>
      </c>
    </row>
    <row r="85" spans="1:30" x14ac:dyDescent="0.25">
      <c r="H85" t="s">
        <v>221</v>
      </c>
    </row>
    <row r="86" spans="1:30" x14ac:dyDescent="0.25">
      <c r="A86">
        <v>40</v>
      </c>
      <c r="B86">
        <v>2689</v>
      </c>
      <c r="C86" t="s">
        <v>222</v>
      </c>
      <c r="D86" t="s">
        <v>223</v>
      </c>
      <c r="E86" t="s">
        <v>198</v>
      </c>
      <c r="F86" t="s">
        <v>224</v>
      </c>
      <c r="G86" t="str">
        <f>"201412006229"</f>
        <v>201412006229</v>
      </c>
      <c r="H86">
        <v>726</v>
      </c>
      <c r="I86">
        <v>0</v>
      </c>
      <c r="J86">
        <v>0</v>
      </c>
      <c r="K86">
        <v>0</v>
      </c>
      <c r="L86">
        <v>0</v>
      </c>
      <c r="M86">
        <v>100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2</v>
      </c>
      <c r="AA86">
        <v>0</v>
      </c>
      <c r="AB86">
        <v>0</v>
      </c>
      <c r="AC86">
        <v>0</v>
      </c>
      <c r="AD86">
        <v>1444</v>
      </c>
    </row>
    <row r="87" spans="1:30" x14ac:dyDescent="0.25">
      <c r="H87" t="s">
        <v>225</v>
      </c>
    </row>
    <row r="88" spans="1:30" x14ac:dyDescent="0.25">
      <c r="A88">
        <v>41</v>
      </c>
      <c r="B88">
        <v>4469</v>
      </c>
      <c r="C88" t="s">
        <v>226</v>
      </c>
      <c r="D88" t="s">
        <v>69</v>
      </c>
      <c r="E88" t="s">
        <v>15</v>
      </c>
      <c r="F88" t="s">
        <v>227</v>
      </c>
      <c r="G88" t="str">
        <f>"00294736"</f>
        <v>00294736</v>
      </c>
      <c r="H88">
        <v>671</v>
      </c>
      <c r="I88">
        <v>150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2</v>
      </c>
      <c r="AA88">
        <v>0</v>
      </c>
      <c r="AB88">
        <v>0</v>
      </c>
      <c r="AC88">
        <v>0</v>
      </c>
      <c r="AD88">
        <v>1439</v>
      </c>
    </row>
    <row r="89" spans="1:30" x14ac:dyDescent="0.25">
      <c r="H89" t="s">
        <v>228</v>
      </c>
    </row>
    <row r="90" spans="1:30" x14ac:dyDescent="0.25">
      <c r="A90">
        <v>42</v>
      </c>
      <c r="B90">
        <v>3804</v>
      </c>
      <c r="C90" t="s">
        <v>229</v>
      </c>
      <c r="D90" t="s">
        <v>230</v>
      </c>
      <c r="E90" t="s">
        <v>22</v>
      </c>
      <c r="F90" t="s">
        <v>231</v>
      </c>
      <c r="G90" t="str">
        <f>"00294946"</f>
        <v>00294946</v>
      </c>
      <c r="H90" t="s">
        <v>232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233</v>
      </c>
    </row>
    <row r="91" spans="1:30" x14ac:dyDescent="0.25">
      <c r="H91" t="s">
        <v>234</v>
      </c>
    </row>
    <row r="92" spans="1:30" x14ac:dyDescent="0.25">
      <c r="A92">
        <v>43</v>
      </c>
      <c r="B92">
        <v>2220</v>
      </c>
      <c r="C92" t="s">
        <v>235</v>
      </c>
      <c r="D92" t="s">
        <v>236</v>
      </c>
      <c r="E92" t="s">
        <v>237</v>
      </c>
      <c r="F92" t="s">
        <v>238</v>
      </c>
      <c r="G92" t="str">
        <f>"201511035545"</f>
        <v>201511035545</v>
      </c>
      <c r="H92" t="s">
        <v>239</v>
      </c>
      <c r="I92">
        <v>0</v>
      </c>
      <c r="J92">
        <v>0</v>
      </c>
      <c r="K92">
        <v>0</v>
      </c>
      <c r="L92">
        <v>0</v>
      </c>
      <c r="M92">
        <v>0</v>
      </c>
      <c r="N92">
        <v>50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240</v>
      </c>
    </row>
    <row r="93" spans="1:30" x14ac:dyDescent="0.25">
      <c r="H93" t="s">
        <v>241</v>
      </c>
    </row>
    <row r="94" spans="1:30" x14ac:dyDescent="0.25">
      <c r="A94">
        <v>44</v>
      </c>
      <c r="B94">
        <v>4835</v>
      </c>
      <c r="C94" t="s">
        <v>242</v>
      </c>
      <c r="D94" t="s">
        <v>243</v>
      </c>
      <c r="E94" t="s">
        <v>244</v>
      </c>
      <c r="F94" t="s">
        <v>245</v>
      </c>
      <c r="G94" t="str">
        <f>"00300165"</f>
        <v>00300165</v>
      </c>
      <c r="H94">
        <v>814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>
        <v>1432</v>
      </c>
    </row>
    <row r="95" spans="1:30" x14ac:dyDescent="0.25">
      <c r="H95" t="s">
        <v>246</v>
      </c>
    </row>
    <row r="96" spans="1:30" x14ac:dyDescent="0.25">
      <c r="A96">
        <v>45</v>
      </c>
      <c r="B96">
        <v>3900</v>
      </c>
      <c r="C96" t="s">
        <v>247</v>
      </c>
      <c r="D96" t="s">
        <v>248</v>
      </c>
      <c r="E96" t="s">
        <v>22</v>
      </c>
      <c r="F96" t="s">
        <v>249</v>
      </c>
      <c r="G96" t="str">
        <f>"00034993"</f>
        <v>00034993</v>
      </c>
      <c r="H96">
        <v>814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>
        <v>1432</v>
      </c>
    </row>
    <row r="97" spans="1:30" x14ac:dyDescent="0.25">
      <c r="H97" t="s">
        <v>250</v>
      </c>
    </row>
    <row r="98" spans="1:30" x14ac:dyDescent="0.25">
      <c r="A98">
        <v>46</v>
      </c>
      <c r="B98">
        <v>825</v>
      </c>
      <c r="C98" t="s">
        <v>251</v>
      </c>
      <c r="D98" t="s">
        <v>252</v>
      </c>
      <c r="E98" t="s">
        <v>69</v>
      </c>
      <c r="F98" t="s">
        <v>253</v>
      </c>
      <c r="G98" t="str">
        <f>"201406002451"</f>
        <v>201406002451</v>
      </c>
      <c r="H98">
        <v>814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>
        <v>1432</v>
      </c>
    </row>
    <row r="99" spans="1:30" x14ac:dyDescent="0.25">
      <c r="H99" t="s">
        <v>254</v>
      </c>
    </row>
    <row r="100" spans="1:30" x14ac:dyDescent="0.25">
      <c r="A100">
        <v>47</v>
      </c>
      <c r="B100">
        <v>3457</v>
      </c>
      <c r="C100" t="s">
        <v>255</v>
      </c>
      <c r="D100" t="s">
        <v>256</v>
      </c>
      <c r="E100" t="s">
        <v>122</v>
      </c>
      <c r="F100" t="s">
        <v>257</v>
      </c>
      <c r="G100" t="str">
        <f>"200802011676"</f>
        <v>200802011676</v>
      </c>
      <c r="H100" t="s">
        <v>258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30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36</v>
      </c>
      <c r="W100">
        <v>252</v>
      </c>
      <c r="X100">
        <v>0</v>
      </c>
      <c r="Z100">
        <v>0</v>
      </c>
      <c r="AA100">
        <v>0</v>
      </c>
      <c r="AB100">
        <v>24</v>
      </c>
      <c r="AC100">
        <v>408</v>
      </c>
      <c r="AD100" t="s">
        <v>259</v>
      </c>
    </row>
    <row r="101" spans="1:30" x14ac:dyDescent="0.25">
      <c r="H101" t="s">
        <v>260</v>
      </c>
    </row>
    <row r="102" spans="1:30" x14ac:dyDescent="0.25">
      <c r="A102">
        <v>48</v>
      </c>
      <c r="B102">
        <v>15</v>
      </c>
      <c r="C102" t="s">
        <v>261</v>
      </c>
      <c r="D102" t="s">
        <v>122</v>
      </c>
      <c r="E102" t="s">
        <v>61</v>
      </c>
      <c r="F102" t="s">
        <v>262</v>
      </c>
      <c r="G102" t="str">
        <f>"00007617"</f>
        <v>00007617</v>
      </c>
      <c r="H102" t="s">
        <v>263</v>
      </c>
      <c r="I102">
        <v>0</v>
      </c>
      <c r="J102">
        <v>0</v>
      </c>
      <c r="K102">
        <v>0</v>
      </c>
      <c r="L102">
        <v>0</v>
      </c>
      <c r="M102">
        <v>100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66</v>
      </c>
      <c r="W102">
        <v>462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264</v>
      </c>
    </row>
    <row r="103" spans="1:30" x14ac:dyDescent="0.25">
      <c r="H103" t="s">
        <v>265</v>
      </c>
    </row>
    <row r="104" spans="1:30" x14ac:dyDescent="0.25">
      <c r="A104">
        <v>49</v>
      </c>
      <c r="B104">
        <v>2013</v>
      </c>
      <c r="C104" t="s">
        <v>266</v>
      </c>
      <c r="D104" t="s">
        <v>267</v>
      </c>
      <c r="E104" t="s">
        <v>268</v>
      </c>
      <c r="F104" t="s">
        <v>269</v>
      </c>
      <c r="G104" t="str">
        <f>"00006661"</f>
        <v>00006661</v>
      </c>
      <c r="H104" t="s">
        <v>138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30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2</v>
      </c>
      <c r="AA104">
        <v>0</v>
      </c>
      <c r="AB104">
        <v>0</v>
      </c>
      <c r="AC104">
        <v>0</v>
      </c>
      <c r="AD104" t="s">
        <v>270</v>
      </c>
    </row>
    <row r="105" spans="1:30" x14ac:dyDescent="0.25">
      <c r="H105" t="s">
        <v>271</v>
      </c>
    </row>
    <row r="106" spans="1:30" x14ac:dyDescent="0.25">
      <c r="A106">
        <v>50</v>
      </c>
      <c r="B106">
        <v>2521</v>
      </c>
      <c r="C106" t="s">
        <v>272</v>
      </c>
      <c r="D106" t="s">
        <v>273</v>
      </c>
      <c r="E106" t="s">
        <v>44</v>
      </c>
      <c r="F106" t="s">
        <v>274</v>
      </c>
      <c r="G106" t="str">
        <f>"00023058"</f>
        <v>00023058</v>
      </c>
      <c r="H106" t="s">
        <v>275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50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276</v>
      </c>
    </row>
    <row r="107" spans="1:30" x14ac:dyDescent="0.25">
      <c r="H107" t="s">
        <v>277</v>
      </c>
    </row>
    <row r="108" spans="1:30" x14ac:dyDescent="0.25">
      <c r="A108">
        <v>51</v>
      </c>
      <c r="B108">
        <v>1850</v>
      </c>
      <c r="C108" t="s">
        <v>201</v>
      </c>
      <c r="D108" t="s">
        <v>278</v>
      </c>
      <c r="E108" t="s">
        <v>22</v>
      </c>
      <c r="F108" t="s">
        <v>279</v>
      </c>
      <c r="G108" t="str">
        <f>"00265081"</f>
        <v>00265081</v>
      </c>
      <c r="H108">
        <v>770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50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>
        <v>1408</v>
      </c>
    </row>
    <row r="109" spans="1:30" x14ac:dyDescent="0.25">
      <c r="H109" t="s">
        <v>280</v>
      </c>
    </row>
    <row r="110" spans="1:30" x14ac:dyDescent="0.25">
      <c r="A110">
        <v>52</v>
      </c>
      <c r="B110">
        <v>5259</v>
      </c>
      <c r="C110" t="s">
        <v>281</v>
      </c>
      <c r="D110" t="s">
        <v>282</v>
      </c>
      <c r="E110" t="s">
        <v>22</v>
      </c>
      <c r="F110" t="s">
        <v>283</v>
      </c>
      <c r="G110" t="str">
        <f>"200802007333"</f>
        <v>200802007333</v>
      </c>
      <c r="H110" t="s">
        <v>284</v>
      </c>
      <c r="I110">
        <v>150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30</v>
      </c>
      <c r="R110">
        <v>0</v>
      </c>
      <c r="S110">
        <v>0</v>
      </c>
      <c r="T110">
        <v>0</v>
      </c>
      <c r="U110">
        <v>0</v>
      </c>
      <c r="V110">
        <v>20</v>
      </c>
      <c r="W110">
        <v>140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285</v>
      </c>
    </row>
    <row r="111" spans="1:30" x14ac:dyDescent="0.25">
      <c r="H111" t="s">
        <v>286</v>
      </c>
    </row>
    <row r="112" spans="1:30" x14ac:dyDescent="0.25">
      <c r="A112">
        <v>53</v>
      </c>
      <c r="B112">
        <v>761</v>
      </c>
      <c r="C112" t="s">
        <v>287</v>
      </c>
      <c r="D112" t="s">
        <v>288</v>
      </c>
      <c r="E112" t="s">
        <v>289</v>
      </c>
      <c r="F112" t="s">
        <v>290</v>
      </c>
      <c r="G112" t="str">
        <f>"00256129"</f>
        <v>00256129</v>
      </c>
      <c r="H112">
        <v>781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2</v>
      </c>
      <c r="AA112">
        <v>0</v>
      </c>
      <c r="AB112">
        <v>0</v>
      </c>
      <c r="AC112">
        <v>0</v>
      </c>
      <c r="AD112">
        <v>1399</v>
      </c>
    </row>
    <row r="113" spans="1:30" x14ac:dyDescent="0.25">
      <c r="H113" t="s">
        <v>254</v>
      </c>
    </row>
    <row r="114" spans="1:30" x14ac:dyDescent="0.25">
      <c r="A114">
        <v>54</v>
      </c>
      <c r="B114">
        <v>2383</v>
      </c>
      <c r="C114" t="s">
        <v>291</v>
      </c>
      <c r="D114" t="s">
        <v>292</v>
      </c>
      <c r="E114" t="s">
        <v>14</v>
      </c>
      <c r="F114" t="s">
        <v>293</v>
      </c>
      <c r="G114" t="str">
        <f>"00292997"</f>
        <v>00292997</v>
      </c>
      <c r="H114">
        <v>737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>
        <v>1395</v>
      </c>
    </row>
    <row r="115" spans="1:30" x14ac:dyDescent="0.25">
      <c r="H115" t="s">
        <v>254</v>
      </c>
    </row>
    <row r="116" spans="1:30" x14ac:dyDescent="0.25">
      <c r="A116">
        <v>55</v>
      </c>
      <c r="B116">
        <v>3915</v>
      </c>
      <c r="C116" t="s">
        <v>294</v>
      </c>
      <c r="D116" t="s">
        <v>69</v>
      </c>
      <c r="E116" t="s">
        <v>193</v>
      </c>
      <c r="F116" t="s">
        <v>295</v>
      </c>
      <c r="G116" t="str">
        <f>"00359846"</f>
        <v>00359846</v>
      </c>
      <c r="H116">
        <v>770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>
        <v>1388</v>
      </c>
    </row>
    <row r="117" spans="1:30" x14ac:dyDescent="0.25">
      <c r="H117" t="s">
        <v>296</v>
      </c>
    </row>
    <row r="118" spans="1:30" x14ac:dyDescent="0.25">
      <c r="A118">
        <v>56</v>
      </c>
      <c r="B118">
        <v>1548</v>
      </c>
      <c r="C118" t="s">
        <v>297</v>
      </c>
      <c r="D118" t="s">
        <v>298</v>
      </c>
      <c r="E118" t="s">
        <v>299</v>
      </c>
      <c r="F118" t="s">
        <v>300</v>
      </c>
      <c r="G118" t="str">
        <f>"00020706"</f>
        <v>00020706</v>
      </c>
      <c r="H118" t="s">
        <v>301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53</v>
      </c>
      <c r="W118">
        <v>371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302</v>
      </c>
    </row>
    <row r="119" spans="1:30" x14ac:dyDescent="0.25">
      <c r="H119" t="s">
        <v>303</v>
      </c>
    </row>
    <row r="120" spans="1:30" x14ac:dyDescent="0.25">
      <c r="A120">
        <v>57</v>
      </c>
      <c r="B120">
        <v>4791</v>
      </c>
      <c r="C120" t="s">
        <v>304</v>
      </c>
      <c r="D120" t="s">
        <v>136</v>
      </c>
      <c r="E120" t="s">
        <v>29</v>
      </c>
      <c r="F120" t="s">
        <v>305</v>
      </c>
      <c r="G120" t="str">
        <f>"201012000193"</f>
        <v>201012000193</v>
      </c>
      <c r="H120" t="s">
        <v>306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2</v>
      </c>
      <c r="AA120">
        <v>0</v>
      </c>
      <c r="AB120">
        <v>0</v>
      </c>
      <c r="AC120">
        <v>0</v>
      </c>
      <c r="AD120" t="s">
        <v>307</v>
      </c>
    </row>
    <row r="121" spans="1:30" x14ac:dyDescent="0.25">
      <c r="H121" t="s">
        <v>308</v>
      </c>
    </row>
    <row r="122" spans="1:30" x14ac:dyDescent="0.25">
      <c r="A122">
        <v>58</v>
      </c>
      <c r="B122">
        <v>2532</v>
      </c>
      <c r="C122" t="s">
        <v>309</v>
      </c>
      <c r="D122" t="s">
        <v>75</v>
      </c>
      <c r="E122" t="s">
        <v>29</v>
      </c>
      <c r="F122" t="s">
        <v>310</v>
      </c>
      <c r="G122" t="str">
        <f>"200712001750"</f>
        <v>200712001750</v>
      </c>
      <c r="H122">
        <v>726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>
        <v>1384</v>
      </c>
    </row>
    <row r="123" spans="1:30" x14ac:dyDescent="0.25">
      <c r="H123" t="s">
        <v>311</v>
      </c>
    </row>
    <row r="124" spans="1:30" x14ac:dyDescent="0.25">
      <c r="A124">
        <v>59</v>
      </c>
      <c r="B124">
        <v>1437</v>
      </c>
      <c r="C124" t="s">
        <v>312</v>
      </c>
      <c r="D124" t="s">
        <v>117</v>
      </c>
      <c r="E124" t="s">
        <v>313</v>
      </c>
      <c r="F124" t="s">
        <v>314</v>
      </c>
      <c r="G124" t="str">
        <f>"201510001511"</f>
        <v>201510001511</v>
      </c>
      <c r="H124">
        <v>748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>
        <v>1366</v>
      </c>
    </row>
    <row r="125" spans="1:30" x14ac:dyDescent="0.25">
      <c r="H125" t="s">
        <v>315</v>
      </c>
    </row>
    <row r="126" spans="1:30" x14ac:dyDescent="0.25">
      <c r="A126">
        <v>60</v>
      </c>
      <c r="B126">
        <v>2657</v>
      </c>
      <c r="C126" t="s">
        <v>316</v>
      </c>
      <c r="D126" t="s">
        <v>317</v>
      </c>
      <c r="E126" t="s">
        <v>313</v>
      </c>
      <c r="F126" t="s">
        <v>318</v>
      </c>
      <c r="G126" t="str">
        <f>"200802003234"</f>
        <v>200802003234</v>
      </c>
      <c r="H126" t="s">
        <v>319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50</v>
      </c>
      <c r="O126">
        <v>0</v>
      </c>
      <c r="P126">
        <v>0</v>
      </c>
      <c r="Q126">
        <v>30</v>
      </c>
      <c r="R126">
        <v>0</v>
      </c>
      <c r="S126">
        <v>0</v>
      </c>
      <c r="T126">
        <v>0</v>
      </c>
      <c r="U126">
        <v>0</v>
      </c>
      <c r="V126">
        <v>71</v>
      </c>
      <c r="W126">
        <v>497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320</v>
      </c>
    </row>
    <row r="127" spans="1:30" x14ac:dyDescent="0.25">
      <c r="H127" t="s">
        <v>321</v>
      </c>
    </row>
    <row r="128" spans="1:30" x14ac:dyDescent="0.25">
      <c r="A128">
        <v>61</v>
      </c>
      <c r="B128">
        <v>2784</v>
      </c>
      <c r="C128" t="s">
        <v>322</v>
      </c>
      <c r="D128" t="s">
        <v>323</v>
      </c>
      <c r="E128" t="s">
        <v>22</v>
      </c>
      <c r="F128" t="s">
        <v>324</v>
      </c>
      <c r="G128" t="str">
        <f>"00300637"</f>
        <v>00300637</v>
      </c>
      <c r="H128">
        <v>704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1362</v>
      </c>
    </row>
    <row r="129" spans="1:30" x14ac:dyDescent="0.25">
      <c r="H129" t="s">
        <v>325</v>
      </c>
    </row>
    <row r="130" spans="1:30" x14ac:dyDescent="0.25">
      <c r="A130">
        <v>62</v>
      </c>
      <c r="B130">
        <v>4074</v>
      </c>
      <c r="C130" t="s">
        <v>326</v>
      </c>
      <c r="D130" t="s">
        <v>103</v>
      </c>
      <c r="E130" t="s">
        <v>14</v>
      </c>
      <c r="F130" t="s">
        <v>327</v>
      </c>
      <c r="G130" t="str">
        <f>"00321261"</f>
        <v>00321261</v>
      </c>
      <c r="H130" t="s">
        <v>328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329</v>
      </c>
    </row>
    <row r="131" spans="1:30" x14ac:dyDescent="0.25">
      <c r="H131" t="s">
        <v>330</v>
      </c>
    </row>
    <row r="132" spans="1:30" x14ac:dyDescent="0.25">
      <c r="A132">
        <v>63</v>
      </c>
      <c r="B132">
        <v>1337</v>
      </c>
      <c r="C132" t="s">
        <v>331</v>
      </c>
      <c r="D132" t="s">
        <v>122</v>
      </c>
      <c r="E132" t="s">
        <v>332</v>
      </c>
      <c r="F132" t="s">
        <v>333</v>
      </c>
      <c r="G132" t="str">
        <f>"200801010810"</f>
        <v>200801010810</v>
      </c>
      <c r="H132">
        <v>737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>
        <v>1355</v>
      </c>
    </row>
    <row r="133" spans="1:30" x14ac:dyDescent="0.25">
      <c r="H133" t="s">
        <v>334</v>
      </c>
    </row>
    <row r="134" spans="1:30" x14ac:dyDescent="0.25">
      <c r="A134">
        <v>64</v>
      </c>
      <c r="B134">
        <v>5248</v>
      </c>
      <c r="C134" t="s">
        <v>335</v>
      </c>
      <c r="D134" t="s">
        <v>336</v>
      </c>
      <c r="E134" t="s">
        <v>14</v>
      </c>
      <c r="F134" t="s">
        <v>337</v>
      </c>
      <c r="G134" t="str">
        <f>"00356269"</f>
        <v>00356269</v>
      </c>
      <c r="H134" t="s">
        <v>338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30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339</v>
      </c>
    </row>
    <row r="135" spans="1:30" x14ac:dyDescent="0.25">
      <c r="H135" t="s">
        <v>340</v>
      </c>
    </row>
    <row r="136" spans="1:30" x14ac:dyDescent="0.25">
      <c r="A136">
        <v>65</v>
      </c>
      <c r="B136">
        <v>5810</v>
      </c>
      <c r="C136" t="s">
        <v>341</v>
      </c>
      <c r="D136" t="s">
        <v>181</v>
      </c>
      <c r="E136" t="s">
        <v>29</v>
      </c>
      <c r="F136" t="s">
        <v>342</v>
      </c>
      <c r="G136" t="str">
        <f>"00284238"</f>
        <v>00284238</v>
      </c>
      <c r="H136">
        <v>693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30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1341</v>
      </c>
    </row>
    <row r="137" spans="1:30" x14ac:dyDescent="0.25">
      <c r="H137" t="s">
        <v>343</v>
      </c>
    </row>
    <row r="138" spans="1:30" x14ac:dyDescent="0.25">
      <c r="A138">
        <v>66</v>
      </c>
      <c r="B138">
        <v>2247</v>
      </c>
      <c r="C138" t="s">
        <v>344</v>
      </c>
      <c r="D138" t="s">
        <v>345</v>
      </c>
      <c r="E138" t="s">
        <v>346</v>
      </c>
      <c r="F138" t="s">
        <v>347</v>
      </c>
      <c r="G138" t="str">
        <f>"00034596"</f>
        <v>00034596</v>
      </c>
      <c r="H138" t="s">
        <v>348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349</v>
      </c>
    </row>
    <row r="139" spans="1:30" x14ac:dyDescent="0.25">
      <c r="H139" t="s">
        <v>350</v>
      </c>
    </row>
    <row r="140" spans="1:30" x14ac:dyDescent="0.25">
      <c r="A140">
        <v>67</v>
      </c>
      <c r="B140">
        <v>5590</v>
      </c>
      <c r="C140" t="s">
        <v>351</v>
      </c>
      <c r="D140" t="s">
        <v>29</v>
      </c>
      <c r="E140" t="s">
        <v>122</v>
      </c>
      <c r="F140" t="s">
        <v>352</v>
      </c>
      <c r="G140" t="str">
        <f>"00019518"</f>
        <v>00019518</v>
      </c>
      <c r="H140" t="s">
        <v>353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1</v>
      </c>
      <c r="AA140">
        <v>0</v>
      </c>
      <c r="AB140">
        <v>0</v>
      </c>
      <c r="AC140">
        <v>0</v>
      </c>
      <c r="AD140" t="s">
        <v>354</v>
      </c>
    </row>
    <row r="141" spans="1:30" x14ac:dyDescent="0.25">
      <c r="H141" t="s">
        <v>355</v>
      </c>
    </row>
    <row r="142" spans="1:30" x14ac:dyDescent="0.25">
      <c r="A142">
        <v>68</v>
      </c>
      <c r="B142">
        <v>4644</v>
      </c>
      <c r="C142" t="s">
        <v>356</v>
      </c>
      <c r="D142" t="s">
        <v>237</v>
      </c>
      <c r="E142" t="s">
        <v>29</v>
      </c>
      <c r="F142" t="s">
        <v>357</v>
      </c>
      <c r="G142" t="str">
        <f>"00314324"</f>
        <v>00314324</v>
      </c>
      <c r="H142" t="s">
        <v>358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2</v>
      </c>
      <c r="AA142">
        <v>0</v>
      </c>
      <c r="AB142">
        <v>0</v>
      </c>
      <c r="AC142">
        <v>0</v>
      </c>
      <c r="AD142" t="s">
        <v>359</v>
      </c>
    </row>
    <row r="143" spans="1:30" x14ac:dyDescent="0.25">
      <c r="H143" t="s">
        <v>360</v>
      </c>
    </row>
    <row r="144" spans="1:30" x14ac:dyDescent="0.25">
      <c r="A144">
        <v>69</v>
      </c>
      <c r="B144">
        <v>1139</v>
      </c>
      <c r="C144" t="s">
        <v>361</v>
      </c>
      <c r="D144" t="s">
        <v>362</v>
      </c>
      <c r="E144" t="s">
        <v>111</v>
      </c>
      <c r="F144" t="s">
        <v>363</v>
      </c>
      <c r="G144" t="str">
        <f>"00023363"</f>
        <v>00023363</v>
      </c>
      <c r="H144" t="s">
        <v>364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365</v>
      </c>
    </row>
    <row r="145" spans="1:30" x14ac:dyDescent="0.25">
      <c r="H145" t="s">
        <v>366</v>
      </c>
    </row>
    <row r="146" spans="1:30" x14ac:dyDescent="0.25">
      <c r="A146">
        <v>70</v>
      </c>
      <c r="B146">
        <v>6153</v>
      </c>
      <c r="C146" t="s">
        <v>367</v>
      </c>
      <c r="D146" t="s">
        <v>368</v>
      </c>
      <c r="E146" t="s">
        <v>369</v>
      </c>
      <c r="F146" t="s">
        <v>370</v>
      </c>
      <c r="G146" t="str">
        <f>"00337875"</f>
        <v>00337875</v>
      </c>
      <c r="H146" t="s">
        <v>371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46</v>
      </c>
      <c r="W146">
        <v>322</v>
      </c>
      <c r="X146">
        <v>0</v>
      </c>
      <c r="Z146">
        <v>0</v>
      </c>
      <c r="AA146">
        <v>0</v>
      </c>
      <c r="AB146">
        <v>5</v>
      </c>
      <c r="AC146">
        <v>85</v>
      </c>
      <c r="AD146" t="s">
        <v>372</v>
      </c>
    </row>
    <row r="147" spans="1:30" x14ac:dyDescent="0.25">
      <c r="H147" t="s">
        <v>179</v>
      </c>
    </row>
    <row r="148" spans="1:30" x14ac:dyDescent="0.25">
      <c r="A148">
        <v>71</v>
      </c>
      <c r="B148">
        <v>466</v>
      </c>
      <c r="C148" t="s">
        <v>373</v>
      </c>
      <c r="D148" t="s">
        <v>374</v>
      </c>
      <c r="E148" t="s">
        <v>375</v>
      </c>
      <c r="F148" t="s">
        <v>376</v>
      </c>
      <c r="G148" t="str">
        <f>"00006031"</f>
        <v>00006031</v>
      </c>
      <c r="H148" t="s">
        <v>377</v>
      </c>
      <c r="I148">
        <v>150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54</v>
      </c>
      <c r="W148">
        <v>378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378</v>
      </c>
    </row>
    <row r="149" spans="1:30" x14ac:dyDescent="0.25">
      <c r="H149" t="s">
        <v>379</v>
      </c>
    </row>
    <row r="150" spans="1:30" x14ac:dyDescent="0.25">
      <c r="A150">
        <v>72</v>
      </c>
      <c r="B150">
        <v>4953</v>
      </c>
      <c r="C150" t="s">
        <v>380</v>
      </c>
      <c r="D150" t="s">
        <v>381</v>
      </c>
      <c r="E150" t="s">
        <v>111</v>
      </c>
      <c r="F150" t="s">
        <v>382</v>
      </c>
      <c r="G150" t="str">
        <f>"00367387"</f>
        <v>00367387</v>
      </c>
      <c r="H150">
        <v>693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>
        <v>1311</v>
      </c>
    </row>
    <row r="151" spans="1:30" x14ac:dyDescent="0.25">
      <c r="H151" t="s">
        <v>383</v>
      </c>
    </row>
    <row r="152" spans="1:30" x14ac:dyDescent="0.25">
      <c r="A152">
        <v>73</v>
      </c>
      <c r="B152">
        <v>290</v>
      </c>
      <c r="C152" t="s">
        <v>384</v>
      </c>
      <c r="D152" t="s">
        <v>385</v>
      </c>
      <c r="E152" t="s">
        <v>69</v>
      </c>
      <c r="F152" t="s">
        <v>386</v>
      </c>
      <c r="G152" t="str">
        <f>"00293377"</f>
        <v>00293377</v>
      </c>
      <c r="H152">
        <v>693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78</v>
      </c>
      <c r="W152">
        <v>546</v>
      </c>
      <c r="X152">
        <v>0</v>
      </c>
      <c r="Z152">
        <v>0</v>
      </c>
      <c r="AA152">
        <v>0</v>
      </c>
      <c r="AB152">
        <v>0</v>
      </c>
      <c r="AC152">
        <v>0</v>
      </c>
      <c r="AD152">
        <v>1309</v>
      </c>
    </row>
    <row r="153" spans="1:30" x14ac:dyDescent="0.25">
      <c r="H153" t="s">
        <v>254</v>
      </c>
    </row>
    <row r="154" spans="1:30" x14ac:dyDescent="0.25">
      <c r="A154">
        <v>74</v>
      </c>
      <c r="B154">
        <v>3471</v>
      </c>
      <c r="C154" t="s">
        <v>387</v>
      </c>
      <c r="D154" t="s">
        <v>15</v>
      </c>
      <c r="E154" t="s">
        <v>122</v>
      </c>
      <c r="F154" t="s">
        <v>388</v>
      </c>
      <c r="G154" t="str">
        <f>"200802006275"</f>
        <v>200802006275</v>
      </c>
      <c r="H154">
        <v>682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>
        <v>1300</v>
      </c>
    </row>
    <row r="155" spans="1:30" x14ac:dyDescent="0.25">
      <c r="H155" t="s">
        <v>389</v>
      </c>
    </row>
    <row r="156" spans="1:30" x14ac:dyDescent="0.25">
      <c r="A156">
        <v>75</v>
      </c>
      <c r="B156">
        <v>5868</v>
      </c>
      <c r="C156" t="s">
        <v>390</v>
      </c>
      <c r="D156" t="s">
        <v>198</v>
      </c>
      <c r="E156" t="s">
        <v>29</v>
      </c>
      <c r="F156" t="s">
        <v>391</v>
      </c>
      <c r="G156" t="str">
        <f>"00248006"</f>
        <v>00248006</v>
      </c>
      <c r="H156">
        <v>682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>
        <v>1300</v>
      </c>
    </row>
    <row r="157" spans="1:30" x14ac:dyDescent="0.25">
      <c r="H157" t="s">
        <v>392</v>
      </c>
    </row>
    <row r="158" spans="1:30" x14ac:dyDescent="0.25">
      <c r="A158">
        <v>76</v>
      </c>
      <c r="B158">
        <v>304</v>
      </c>
      <c r="C158" t="s">
        <v>393</v>
      </c>
      <c r="D158" t="s">
        <v>14</v>
      </c>
      <c r="E158" t="s">
        <v>61</v>
      </c>
      <c r="F158" t="s">
        <v>394</v>
      </c>
      <c r="G158" t="str">
        <f>"00299881"</f>
        <v>00299881</v>
      </c>
      <c r="H158" t="s">
        <v>395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396</v>
      </c>
    </row>
    <row r="159" spans="1:30" x14ac:dyDescent="0.25">
      <c r="H159" t="s">
        <v>397</v>
      </c>
    </row>
    <row r="160" spans="1:30" x14ac:dyDescent="0.25">
      <c r="A160">
        <v>77</v>
      </c>
      <c r="B160">
        <v>3396</v>
      </c>
      <c r="C160" t="s">
        <v>398</v>
      </c>
      <c r="D160" t="s">
        <v>38</v>
      </c>
      <c r="E160" t="s">
        <v>186</v>
      </c>
      <c r="F160" t="s">
        <v>399</v>
      </c>
      <c r="G160" t="str">
        <f>"200804000943"</f>
        <v>200804000943</v>
      </c>
      <c r="H160" t="s">
        <v>24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400</v>
      </c>
    </row>
    <row r="161" spans="1:30" x14ac:dyDescent="0.25">
      <c r="H161" t="s">
        <v>254</v>
      </c>
    </row>
    <row r="162" spans="1:30" x14ac:dyDescent="0.25">
      <c r="A162">
        <v>78</v>
      </c>
      <c r="B162">
        <v>4166</v>
      </c>
      <c r="C162" t="s">
        <v>401</v>
      </c>
      <c r="D162" t="s">
        <v>14</v>
      </c>
      <c r="E162" t="s">
        <v>29</v>
      </c>
      <c r="F162" t="s">
        <v>402</v>
      </c>
      <c r="G162" t="str">
        <f>"00360681"</f>
        <v>00360681</v>
      </c>
      <c r="H162">
        <v>704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>
        <v>1292</v>
      </c>
    </row>
    <row r="163" spans="1:30" x14ac:dyDescent="0.25">
      <c r="H163" t="s">
        <v>403</v>
      </c>
    </row>
    <row r="164" spans="1:30" x14ac:dyDescent="0.25">
      <c r="A164">
        <v>79</v>
      </c>
      <c r="B164">
        <v>3223</v>
      </c>
      <c r="C164" t="s">
        <v>404</v>
      </c>
      <c r="D164" t="s">
        <v>192</v>
      </c>
      <c r="E164" t="s">
        <v>121</v>
      </c>
      <c r="F164" t="s">
        <v>405</v>
      </c>
      <c r="G164" t="str">
        <f>"200810000626"</f>
        <v>200810000626</v>
      </c>
      <c r="H164" t="s">
        <v>406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35</v>
      </c>
      <c r="W164">
        <v>245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407</v>
      </c>
    </row>
    <row r="165" spans="1:30" x14ac:dyDescent="0.25">
      <c r="H165" t="s">
        <v>408</v>
      </c>
    </row>
    <row r="166" spans="1:30" x14ac:dyDescent="0.25">
      <c r="A166">
        <v>80</v>
      </c>
      <c r="B166">
        <v>3174</v>
      </c>
      <c r="C166" t="s">
        <v>409</v>
      </c>
      <c r="D166" t="s">
        <v>22</v>
      </c>
      <c r="E166" t="s">
        <v>44</v>
      </c>
      <c r="F166" t="s">
        <v>410</v>
      </c>
      <c r="G166" t="str">
        <f>"200712005781"</f>
        <v>200712005781</v>
      </c>
      <c r="H166">
        <v>671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>
        <v>1289</v>
      </c>
    </row>
    <row r="167" spans="1:30" x14ac:dyDescent="0.25">
      <c r="H167" t="s">
        <v>411</v>
      </c>
    </row>
    <row r="168" spans="1:30" x14ac:dyDescent="0.25">
      <c r="A168">
        <v>81</v>
      </c>
      <c r="B168">
        <v>5911</v>
      </c>
      <c r="C168" t="s">
        <v>412</v>
      </c>
      <c r="D168" t="s">
        <v>122</v>
      </c>
      <c r="E168" t="s">
        <v>413</v>
      </c>
      <c r="F168" t="s">
        <v>414</v>
      </c>
      <c r="G168" t="str">
        <f>"00360098"</f>
        <v>00360098</v>
      </c>
      <c r="H168" t="s">
        <v>24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50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80</v>
      </c>
      <c r="W168">
        <v>560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415</v>
      </c>
    </row>
    <row r="169" spans="1:30" x14ac:dyDescent="0.25">
      <c r="H169" t="s">
        <v>416</v>
      </c>
    </row>
    <row r="170" spans="1:30" x14ac:dyDescent="0.25">
      <c r="A170">
        <v>82</v>
      </c>
      <c r="B170">
        <v>5885</v>
      </c>
      <c r="C170" t="s">
        <v>417</v>
      </c>
      <c r="D170" t="s">
        <v>418</v>
      </c>
      <c r="E170" t="s">
        <v>29</v>
      </c>
      <c r="F170" t="s">
        <v>419</v>
      </c>
      <c r="G170" t="str">
        <f>"201405000927"</f>
        <v>201405000927</v>
      </c>
      <c r="H170" t="s">
        <v>420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30</v>
      </c>
      <c r="O170">
        <v>0</v>
      </c>
      <c r="P170">
        <v>0</v>
      </c>
      <c r="Q170">
        <v>30</v>
      </c>
      <c r="R170">
        <v>30</v>
      </c>
      <c r="S170">
        <v>0</v>
      </c>
      <c r="T170">
        <v>0</v>
      </c>
      <c r="U170">
        <v>0</v>
      </c>
      <c r="V170">
        <v>76</v>
      </c>
      <c r="W170">
        <v>532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421</v>
      </c>
    </row>
    <row r="171" spans="1:30" x14ac:dyDescent="0.25">
      <c r="H171" t="s">
        <v>422</v>
      </c>
    </row>
    <row r="172" spans="1:30" x14ac:dyDescent="0.25">
      <c r="A172">
        <v>83</v>
      </c>
      <c r="B172">
        <v>333</v>
      </c>
      <c r="C172" t="s">
        <v>423</v>
      </c>
      <c r="D172" t="s">
        <v>424</v>
      </c>
      <c r="E172" t="s">
        <v>15</v>
      </c>
      <c r="F172" t="s">
        <v>425</v>
      </c>
      <c r="G172" t="str">
        <f>"00011373"</f>
        <v>00011373</v>
      </c>
      <c r="H172" t="s">
        <v>426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73</v>
      </c>
      <c r="W172">
        <v>511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427</v>
      </c>
    </row>
    <row r="173" spans="1:30" x14ac:dyDescent="0.25">
      <c r="H173" t="s">
        <v>428</v>
      </c>
    </row>
    <row r="174" spans="1:30" x14ac:dyDescent="0.25">
      <c r="A174">
        <v>84</v>
      </c>
      <c r="B174">
        <v>2124</v>
      </c>
      <c r="C174" t="s">
        <v>429</v>
      </c>
      <c r="D174" t="s">
        <v>430</v>
      </c>
      <c r="E174" t="s">
        <v>29</v>
      </c>
      <c r="F174" t="s">
        <v>431</v>
      </c>
      <c r="G174" t="str">
        <f>"00324337"</f>
        <v>00324337</v>
      </c>
      <c r="H174" t="s">
        <v>432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433</v>
      </c>
    </row>
    <row r="175" spans="1:30" x14ac:dyDescent="0.25">
      <c r="H175" t="s">
        <v>434</v>
      </c>
    </row>
    <row r="176" spans="1:30" x14ac:dyDescent="0.25">
      <c r="A176">
        <v>85</v>
      </c>
      <c r="B176">
        <v>426</v>
      </c>
      <c r="C176" t="s">
        <v>435</v>
      </c>
      <c r="D176" t="s">
        <v>122</v>
      </c>
      <c r="E176" t="s">
        <v>22</v>
      </c>
      <c r="F176" t="s">
        <v>436</v>
      </c>
      <c r="G176" t="str">
        <f>"00250520"</f>
        <v>00250520</v>
      </c>
      <c r="H176" t="s">
        <v>420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81</v>
      </c>
      <c r="W176">
        <v>567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437</v>
      </c>
    </row>
    <row r="177" spans="1:30" x14ac:dyDescent="0.25">
      <c r="H177" t="s">
        <v>438</v>
      </c>
    </row>
    <row r="178" spans="1:30" x14ac:dyDescent="0.25">
      <c r="A178">
        <v>86</v>
      </c>
      <c r="B178">
        <v>3422</v>
      </c>
      <c r="C178" t="s">
        <v>439</v>
      </c>
      <c r="D178" t="s">
        <v>15</v>
      </c>
      <c r="E178" t="s">
        <v>440</v>
      </c>
      <c r="F178" t="s">
        <v>441</v>
      </c>
      <c r="G178" t="str">
        <f>"00368732"</f>
        <v>00368732</v>
      </c>
      <c r="H178" t="s">
        <v>442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67</v>
      </c>
      <c r="W178">
        <v>469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443</v>
      </c>
    </row>
    <row r="179" spans="1:30" x14ac:dyDescent="0.25">
      <c r="H179" t="s">
        <v>444</v>
      </c>
    </row>
    <row r="180" spans="1:30" x14ac:dyDescent="0.25">
      <c r="A180">
        <v>87</v>
      </c>
      <c r="B180">
        <v>4637</v>
      </c>
      <c r="C180" t="s">
        <v>445</v>
      </c>
      <c r="D180" t="s">
        <v>446</v>
      </c>
      <c r="E180" t="s">
        <v>447</v>
      </c>
      <c r="F180" t="s">
        <v>448</v>
      </c>
      <c r="G180" t="str">
        <f>"201511031192"</f>
        <v>201511031192</v>
      </c>
      <c r="H180" t="s">
        <v>71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61</v>
      </c>
      <c r="W180">
        <v>427</v>
      </c>
      <c r="X180">
        <v>0</v>
      </c>
      <c r="Z180">
        <v>2</v>
      </c>
      <c r="AA180">
        <v>0</v>
      </c>
      <c r="AB180">
        <v>0</v>
      </c>
      <c r="AC180">
        <v>0</v>
      </c>
      <c r="AD180" t="s">
        <v>449</v>
      </c>
    </row>
    <row r="181" spans="1:30" x14ac:dyDescent="0.25">
      <c r="H181" t="s">
        <v>450</v>
      </c>
    </row>
    <row r="182" spans="1:30" x14ac:dyDescent="0.25">
      <c r="A182">
        <v>88</v>
      </c>
      <c r="B182">
        <v>4606</v>
      </c>
      <c r="C182" t="s">
        <v>451</v>
      </c>
      <c r="D182" t="s">
        <v>14</v>
      </c>
      <c r="E182" t="s">
        <v>207</v>
      </c>
      <c r="F182" t="s">
        <v>452</v>
      </c>
      <c r="G182" t="str">
        <f>"00362306"</f>
        <v>00362306</v>
      </c>
      <c r="H182" t="s">
        <v>338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50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68</v>
      </c>
      <c r="W182">
        <v>476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453</v>
      </c>
    </row>
    <row r="183" spans="1:30" x14ac:dyDescent="0.25">
      <c r="H183" t="s">
        <v>454</v>
      </c>
    </row>
    <row r="184" spans="1:30" x14ac:dyDescent="0.25">
      <c r="A184">
        <v>89</v>
      </c>
      <c r="B184">
        <v>2044</v>
      </c>
      <c r="C184" t="s">
        <v>455</v>
      </c>
      <c r="D184" t="s">
        <v>456</v>
      </c>
      <c r="E184" t="s">
        <v>369</v>
      </c>
      <c r="F184" t="s">
        <v>457</v>
      </c>
      <c r="G184" t="str">
        <f>"201511025331"</f>
        <v>201511025331</v>
      </c>
      <c r="H184" t="s">
        <v>348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13</v>
      </c>
      <c r="W184">
        <v>91</v>
      </c>
      <c r="X184">
        <v>0</v>
      </c>
      <c r="Z184">
        <v>0</v>
      </c>
      <c r="AA184">
        <v>0</v>
      </c>
      <c r="AB184">
        <v>24</v>
      </c>
      <c r="AC184">
        <v>408</v>
      </c>
      <c r="AD184" t="s">
        <v>458</v>
      </c>
    </row>
    <row r="185" spans="1:30" x14ac:dyDescent="0.25">
      <c r="H185" t="s">
        <v>459</v>
      </c>
    </row>
    <row r="186" spans="1:30" x14ac:dyDescent="0.25">
      <c r="A186">
        <v>90</v>
      </c>
      <c r="B186">
        <v>1317</v>
      </c>
      <c r="C186" t="s">
        <v>460</v>
      </c>
      <c r="D186" t="s">
        <v>68</v>
      </c>
      <c r="E186" t="s">
        <v>69</v>
      </c>
      <c r="F186" t="s">
        <v>461</v>
      </c>
      <c r="G186" t="str">
        <f>"00221562"</f>
        <v>00221562</v>
      </c>
      <c r="H186" t="s">
        <v>145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21</v>
      </c>
      <c r="W186">
        <v>147</v>
      </c>
      <c r="X186">
        <v>0</v>
      </c>
      <c r="Z186">
        <v>1</v>
      </c>
      <c r="AA186">
        <v>0</v>
      </c>
      <c r="AB186">
        <v>22</v>
      </c>
      <c r="AC186">
        <v>374</v>
      </c>
      <c r="AD186" t="s">
        <v>462</v>
      </c>
    </row>
    <row r="187" spans="1:30" x14ac:dyDescent="0.25">
      <c r="H187" t="s">
        <v>463</v>
      </c>
    </row>
    <row r="188" spans="1:30" x14ac:dyDescent="0.25">
      <c r="A188">
        <v>91</v>
      </c>
      <c r="B188">
        <v>5930</v>
      </c>
      <c r="C188" t="s">
        <v>464</v>
      </c>
      <c r="D188" t="s">
        <v>171</v>
      </c>
      <c r="E188" t="s">
        <v>22</v>
      </c>
      <c r="F188" t="s">
        <v>465</v>
      </c>
      <c r="G188" t="str">
        <f>"00365735"</f>
        <v>00365735</v>
      </c>
      <c r="H188" t="s">
        <v>466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30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77</v>
      </c>
      <c r="W188">
        <v>539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467</v>
      </c>
    </row>
    <row r="189" spans="1:30" x14ac:dyDescent="0.25">
      <c r="H189" t="s">
        <v>468</v>
      </c>
    </row>
    <row r="190" spans="1:30" x14ac:dyDescent="0.25">
      <c r="A190">
        <v>92</v>
      </c>
      <c r="B190">
        <v>3267</v>
      </c>
      <c r="C190" t="s">
        <v>469</v>
      </c>
      <c r="D190" t="s">
        <v>470</v>
      </c>
      <c r="E190" t="s">
        <v>471</v>
      </c>
      <c r="F190" t="s">
        <v>472</v>
      </c>
      <c r="G190" t="str">
        <f>"200802005572"</f>
        <v>200802005572</v>
      </c>
      <c r="H190">
        <v>671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71</v>
      </c>
      <c r="W190">
        <v>497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1198</v>
      </c>
    </row>
    <row r="191" spans="1:30" x14ac:dyDescent="0.25">
      <c r="H191" t="s">
        <v>473</v>
      </c>
    </row>
    <row r="192" spans="1:30" x14ac:dyDescent="0.25">
      <c r="A192">
        <v>93</v>
      </c>
      <c r="B192">
        <v>4636</v>
      </c>
      <c r="C192" t="s">
        <v>474</v>
      </c>
      <c r="D192" t="s">
        <v>475</v>
      </c>
      <c r="E192" t="s">
        <v>122</v>
      </c>
      <c r="F192" t="s">
        <v>476</v>
      </c>
      <c r="G192" t="str">
        <f>"00342651"</f>
        <v>00342651</v>
      </c>
      <c r="H192" t="s">
        <v>420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6</v>
      </c>
      <c r="W192">
        <v>42</v>
      </c>
      <c r="X192">
        <v>0</v>
      </c>
      <c r="Z192">
        <v>0</v>
      </c>
      <c r="AA192">
        <v>0</v>
      </c>
      <c r="AB192">
        <v>24</v>
      </c>
      <c r="AC192">
        <v>408</v>
      </c>
      <c r="AD192" t="s">
        <v>477</v>
      </c>
    </row>
    <row r="193" spans="1:30" x14ac:dyDescent="0.25">
      <c r="H193" t="s">
        <v>31</v>
      </c>
    </row>
    <row r="194" spans="1:30" x14ac:dyDescent="0.25">
      <c r="A194">
        <v>94</v>
      </c>
      <c r="B194">
        <v>236</v>
      </c>
      <c r="C194" t="s">
        <v>478</v>
      </c>
      <c r="D194" t="s">
        <v>69</v>
      </c>
      <c r="E194" t="s">
        <v>198</v>
      </c>
      <c r="F194" t="s">
        <v>479</v>
      </c>
      <c r="G194" t="str">
        <f>"00017580"</f>
        <v>00017580</v>
      </c>
      <c r="H194" t="s">
        <v>480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59</v>
      </c>
      <c r="W194">
        <v>413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481</v>
      </c>
    </row>
    <row r="195" spans="1:30" x14ac:dyDescent="0.25">
      <c r="H195" t="s">
        <v>179</v>
      </c>
    </row>
    <row r="196" spans="1:30" x14ac:dyDescent="0.25">
      <c r="A196">
        <v>95</v>
      </c>
      <c r="B196">
        <v>3711</v>
      </c>
      <c r="C196" t="s">
        <v>482</v>
      </c>
      <c r="D196" t="s">
        <v>75</v>
      </c>
      <c r="E196" t="s">
        <v>15</v>
      </c>
      <c r="F196" t="s">
        <v>483</v>
      </c>
      <c r="G196" t="str">
        <f>"00313434"</f>
        <v>00313434</v>
      </c>
      <c r="H196">
        <v>627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62</v>
      </c>
      <c r="W196">
        <v>434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1131</v>
      </c>
    </row>
    <row r="197" spans="1:30" x14ac:dyDescent="0.25">
      <c r="H197" t="s">
        <v>484</v>
      </c>
    </row>
    <row r="198" spans="1:30" x14ac:dyDescent="0.25">
      <c r="A198">
        <v>96</v>
      </c>
      <c r="B198">
        <v>4861</v>
      </c>
      <c r="C198" t="s">
        <v>485</v>
      </c>
      <c r="D198" t="s">
        <v>84</v>
      </c>
      <c r="E198" t="s">
        <v>29</v>
      </c>
      <c r="F198" t="s">
        <v>486</v>
      </c>
      <c r="G198" t="str">
        <f>"00073337"</f>
        <v>00073337</v>
      </c>
      <c r="H198" t="s">
        <v>487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70</v>
      </c>
      <c r="S198">
        <v>0</v>
      </c>
      <c r="T198">
        <v>0</v>
      </c>
      <c r="U198">
        <v>0</v>
      </c>
      <c r="V198">
        <v>2</v>
      </c>
      <c r="W198">
        <v>14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488</v>
      </c>
    </row>
    <row r="199" spans="1:30" x14ac:dyDescent="0.25">
      <c r="H199" t="s">
        <v>489</v>
      </c>
    </row>
    <row r="200" spans="1:30" x14ac:dyDescent="0.25">
      <c r="A200">
        <v>97</v>
      </c>
      <c r="B200">
        <v>6259</v>
      </c>
      <c r="C200" t="s">
        <v>490</v>
      </c>
      <c r="D200" t="s">
        <v>143</v>
      </c>
      <c r="E200" t="s">
        <v>22</v>
      </c>
      <c r="F200" t="s">
        <v>491</v>
      </c>
      <c r="G200" t="str">
        <f>"201402009676"</f>
        <v>201402009676</v>
      </c>
      <c r="H200" t="s">
        <v>492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54</v>
      </c>
      <c r="W200">
        <v>378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493</v>
      </c>
    </row>
    <row r="201" spans="1:30" x14ac:dyDescent="0.25">
      <c r="H201" t="s">
        <v>494</v>
      </c>
    </row>
    <row r="202" spans="1:30" x14ac:dyDescent="0.25">
      <c r="A202">
        <v>98</v>
      </c>
      <c r="B202">
        <v>6078</v>
      </c>
      <c r="C202" t="s">
        <v>53</v>
      </c>
      <c r="D202" t="s">
        <v>495</v>
      </c>
      <c r="E202" t="s">
        <v>69</v>
      </c>
      <c r="F202" t="s">
        <v>496</v>
      </c>
      <c r="G202" t="str">
        <f>"201411001260"</f>
        <v>201411001260</v>
      </c>
      <c r="H202" t="s">
        <v>338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</v>
      </c>
      <c r="W202">
        <v>56</v>
      </c>
      <c r="X202">
        <v>0</v>
      </c>
      <c r="Z202">
        <v>1</v>
      </c>
      <c r="AA202">
        <v>0</v>
      </c>
      <c r="AB202">
        <v>18</v>
      </c>
      <c r="AC202">
        <v>306</v>
      </c>
      <c r="AD202" t="s">
        <v>497</v>
      </c>
    </row>
    <row r="203" spans="1:30" x14ac:dyDescent="0.25">
      <c r="H203" t="s">
        <v>498</v>
      </c>
    </row>
    <row r="204" spans="1:30" x14ac:dyDescent="0.25">
      <c r="A204">
        <v>99</v>
      </c>
      <c r="B204">
        <v>4269</v>
      </c>
      <c r="C204" t="s">
        <v>499</v>
      </c>
      <c r="D204" t="s">
        <v>186</v>
      </c>
      <c r="E204" t="s">
        <v>69</v>
      </c>
      <c r="F204" t="s">
        <v>500</v>
      </c>
      <c r="G204" t="str">
        <f>"00104105"</f>
        <v>00104105</v>
      </c>
      <c r="H204" t="s">
        <v>501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22</v>
      </c>
      <c r="W204">
        <v>154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502</v>
      </c>
    </row>
    <row r="205" spans="1:30" x14ac:dyDescent="0.25">
      <c r="H205" t="s">
        <v>190</v>
      </c>
    </row>
    <row r="206" spans="1:30" x14ac:dyDescent="0.25">
      <c r="A206">
        <v>100</v>
      </c>
      <c r="B206">
        <v>4534</v>
      </c>
      <c r="C206" t="s">
        <v>503</v>
      </c>
      <c r="D206" t="s">
        <v>504</v>
      </c>
      <c r="E206" t="s">
        <v>505</v>
      </c>
      <c r="F206" t="s">
        <v>506</v>
      </c>
      <c r="G206" t="str">
        <f>"00284807"</f>
        <v>00284807</v>
      </c>
      <c r="H206" t="s">
        <v>507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55</v>
      </c>
      <c r="W206">
        <v>385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508</v>
      </c>
    </row>
    <row r="207" spans="1:30" x14ac:dyDescent="0.25">
      <c r="H207" t="s">
        <v>31</v>
      </c>
    </row>
    <row r="208" spans="1:30" x14ac:dyDescent="0.25">
      <c r="A208">
        <v>101</v>
      </c>
      <c r="B208">
        <v>4113</v>
      </c>
      <c r="C208" t="s">
        <v>89</v>
      </c>
      <c r="D208" t="s">
        <v>509</v>
      </c>
      <c r="E208" t="s">
        <v>22</v>
      </c>
      <c r="F208" t="s">
        <v>510</v>
      </c>
      <c r="G208" t="str">
        <f>"201309000065"</f>
        <v>201309000065</v>
      </c>
      <c r="H208" t="s">
        <v>511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50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43</v>
      </c>
      <c r="W208">
        <v>301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512</v>
      </c>
    </row>
    <row r="209" spans="1:30" x14ac:dyDescent="0.25">
      <c r="H209" t="s">
        <v>513</v>
      </c>
    </row>
    <row r="210" spans="1:30" x14ac:dyDescent="0.25">
      <c r="A210">
        <v>102</v>
      </c>
      <c r="B210">
        <v>5215</v>
      </c>
      <c r="C210" t="s">
        <v>514</v>
      </c>
      <c r="D210" t="s">
        <v>223</v>
      </c>
      <c r="E210" t="s">
        <v>122</v>
      </c>
      <c r="F210" t="s">
        <v>515</v>
      </c>
      <c r="G210" t="str">
        <f>"00341772"</f>
        <v>00341772</v>
      </c>
      <c r="H210" t="s">
        <v>24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50</v>
      </c>
      <c r="W210">
        <v>350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516</v>
      </c>
    </row>
    <row r="211" spans="1:30" x14ac:dyDescent="0.25">
      <c r="H211" t="s">
        <v>517</v>
      </c>
    </row>
    <row r="212" spans="1:30" x14ac:dyDescent="0.25">
      <c r="A212">
        <v>103</v>
      </c>
      <c r="B212">
        <v>5950</v>
      </c>
      <c r="C212" t="s">
        <v>518</v>
      </c>
      <c r="D212" t="s">
        <v>519</v>
      </c>
      <c r="E212" t="s">
        <v>29</v>
      </c>
      <c r="F212" t="s">
        <v>520</v>
      </c>
      <c r="G212" t="str">
        <f>"201405000972"</f>
        <v>201405000972</v>
      </c>
      <c r="H212">
        <v>847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</v>
      </c>
      <c r="W212">
        <v>56</v>
      </c>
      <c r="X212">
        <v>0</v>
      </c>
      <c r="Z212">
        <v>0</v>
      </c>
      <c r="AA212">
        <v>0</v>
      </c>
      <c r="AB212">
        <v>0</v>
      </c>
      <c r="AC212">
        <v>0</v>
      </c>
      <c r="AD212">
        <v>973</v>
      </c>
    </row>
    <row r="213" spans="1:30" x14ac:dyDescent="0.25">
      <c r="H213" t="s">
        <v>521</v>
      </c>
    </row>
    <row r="214" spans="1:30" x14ac:dyDescent="0.25">
      <c r="A214">
        <v>104</v>
      </c>
      <c r="B214">
        <v>4149</v>
      </c>
      <c r="C214" t="s">
        <v>522</v>
      </c>
      <c r="D214" t="s">
        <v>198</v>
      </c>
      <c r="E214" t="s">
        <v>22</v>
      </c>
      <c r="F214" t="s">
        <v>523</v>
      </c>
      <c r="G214" t="str">
        <f>"00333609"</f>
        <v>00333609</v>
      </c>
      <c r="H214" t="s">
        <v>524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29</v>
      </c>
      <c r="W214">
        <v>203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525</v>
      </c>
    </row>
    <row r="215" spans="1:30" x14ac:dyDescent="0.25">
      <c r="H215" t="s">
        <v>526</v>
      </c>
    </row>
    <row r="216" spans="1:30" x14ac:dyDescent="0.25">
      <c r="A216">
        <v>105</v>
      </c>
      <c r="B216">
        <v>6118</v>
      </c>
      <c r="C216" t="s">
        <v>527</v>
      </c>
      <c r="D216" t="s">
        <v>528</v>
      </c>
      <c r="E216" t="s">
        <v>529</v>
      </c>
      <c r="F216" t="s">
        <v>530</v>
      </c>
      <c r="G216" t="str">
        <f>"00337726"</f>
        <v>00337726</v>
      </c>
      <c r="H216" t="s">
        <v>531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30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24</v>
      </c>
      <c r="W216">
        <v>168</v>
      </c>
      <c r="X216">
        <v>0</v>
      </c>
      <c r="Z216">
        <v>2</v>
      </c>
      <c r="AA216">
        <v>0</v>
      </c>
      <c r="AB216">
        <v>0</v>
      </c>
      <c r="AC216">
        <v>0</v>
      </c>
      <c r="AD216" t="s">
        <v>532</v>
      </c>
    </row>
    <row r="217" spans="1:30" x14ac:dyDescent="0.25">
      <c r="H217" t="s">
        <v>31</v>
      </c>
    </row>
    <row r="218" spans="1:30" x14ac:dyDescent="0.25">
      <c r="A218">
        <v>106</v>
      </c>
      <c r="B218">
        <v>3579</v>
      </c>
      <c r="C218" t="s">
        <v>533</v>
      </c>
      <c r="D218" t="s">
        <v>22</v>
      </c>
      <c r="E218" t="s">
        <v>14</v>
      </c>
      <c r="F218" t="s">
        <v>534</v>
      </c>
      <c r="G218" t="str">
        <f>"00112791"</f>
        <v>00112791</v>
      </c>
      <c r="H218" t="s">
        <v>535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30</v>
      </c>
      <c r="W218">
        <v>210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536</v>
      </c>
    </row>
    <row r="219" spans="1:30" x14ac:dyDescent="0.25">
      <c r="H219" t="s">
        <v>537</v>
      </c>
    </row>
    <row r="220" spans="1:30" x14ac:dyDescent="0.25">
      <c r="A220">
        <v>107</v>
      </c>
      <c r="B220">
        <v>3159</v>
      </c>
      <c r="C220" t="s">
        <v>538</v>
      </c>
      <c r="D220" t="s">
        <v>256</v>
      </c>
      <c r="E220" t="s">
        <v>539</v>
      </c>
      <c r="F220" t="s">
        <v>540</v>
      </c>
      <c r="G220" t="str">
        <f>"00357823"</f>
        <v>00357823</v>
      </c>
      <c r="H220" t="s">
        <v>511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Z220">
        <v>2</v>
      </c>
      <c r="AA220">
        <v>0</v>
      </c>
      <c r="AB220">
        <v>9</v>
      </c>
      <c r="AC220">
        <v>153</v>
      </c>
      <c r="AD220" t="s">
        <v>541</v>
      </c>
    </row>
    <row r="221" spans="1:30" x14ac:dyDescent="0.25">
      <c r="H221" t="s">
        <v>542</v>
      </c>
    </row>
    <row r="222" spans="1:30" x14ac:dyDescent="0.25">
      <c r="A222">
        <v>108</v>
      </c>
      <c r="B222">
        <v>1756</v>
      </c>
      <c r="C222" t="s">
        <v>543</v>
      </c>
      <c r="D222" t="s">
        <v>171</v>
      </c>
      <c r="E222" t="s">
        <v>197</v>
      </c>
      <c r="F222" t="s">
        <v>544</v>
      </c>
      <c r="G222" t="str">
        <f>"00314368"</f>
        <v>00314368</v>
      </c>
      <c r="H222" t="s">
        <v>545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26</v>
      </c>
      <c r="W222">
        <v>182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546</v>
      </c>
    </row>
    <row r="223" spans="1:30" x14ac:dyDescent="0.25">
      <c r="H223" t="s">
        <v>547</v>
      </c>
    </row>
    <row r="224" spans="1:30" x14ac:dyDescent="0.25">
      <c r="A224">
        <v>109</v>
      </c>
      <c r="B224">
        <v>1689</v>
      </c>
      <c r="C224" t="s">
        <v>548</v>
      </c>
      <c r="D224" t="s">
        <v>495</v>
      </c>
      <c r="E224" t="s">
        <v>14</v>
      </c>
      <c r="F224" t="s">
        <v>549</v>
      </c>
      <c r="G224" t="str">
        <f>"201006000033"</f>
        <v>201006000033</v>
      </c>
      <c r="H224" t="s">
        <v>550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23</v>
      </c>
      <c r="W224">
        <v>161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551</v>
      </c>
    </row>
    <row r="225" spans="1:30" x14ac:dyDescent="0.25">
      <c r="H225" t="s">
        <v>552</v>
      </c>
    </row>
    <row r="226" spans="1:30" x14ac:dyDescent="0.25">
      <c r="A226">
        <v>110</v>
      </c>
      <c r="B226">
        <v>1620</v>
      </c>
      <c r="C226" t="s">
        <v>553</v>
      </c>
      <c r="D226" t="s">
        <v>554</v>
      </c>
      <c r="E226" t="s">
        <v>15</v>
      </c>
      <c r="F226" t="s">
        <v>555</v>
      </c>
      <c r="G226" t="str">
        <f>"201504004124"</f>
        <v>201504004124</v>
      </c>
      <c r="H226" t="s">
        <v>556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70</v>
      </c>
      <c r="O226">
        <v>0</v>
      </c>
      <c r="P226">
        <v>0</v>
      </c>
      <c r="Q226">
        <v>70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557</v>
      </c>
    </row>
    <row r="227" spans="1:30" x14ac:dyDescent="0.25">
      <c r="H227" t="s">
        <v>558</v>
      </c>
    </row>
    <row r="228" spans="1:30" x14ac:dyDescent="0.25">
      <c r="A228">
        <v>111</v>
      </c>
      <c r="B228">
        <v>334</v>
      </c>
      <c r="C228" t="s">
        <v>559</v>
      </c>
      <c r="D228" t="s">
        <v>69</v>
      </c>
      <c r="E228" t="s">
        <v>75</v>
      </c>
      <c r="F228" t="s">
        <v>560</v>
      </c>
      <c r="G228" t="str">
        <f>"00008107"</f>
        <v>00008107</v>
      </c>
      <c r="H228" t="s">
        <v>535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Z228">
        <v>1</v>
      </c>
      <c r="AA228">
        <v>0</v>
      </c>
      <c r="AB228">
        <v>0</v>
      </c>
      <c r="AC228">
        <v>0</v>
      </c>
      <c r="AD228" t="s">
        <v>535</v>
      </c>
    </row>
    <row r="229" spans="1:30" x14ac:dyDescent="0.25">
      <c r="H229" t="s">
        <v>561</v>
      </c>
    </row>
    <row r="231" spans="1:30" x14ac:dyDescent="0.25">
      <c r="A231" t="s">
        <v>562</v>
      </c>
    </row>
    <row r="232" spans="1:30" x14ac:dyDescent="0.25">
      <c r="A232" t="s">
        <v>563</v>
      </c>
    </row>
    <row r="233" spans="1:30" x14ac:dyDescent="0.25">
      <c r="A233" t="s">
        <v>564</v>
      </c>
    </row>
    <row r="234" spans="1:30" x14ac:dyDescent="0.25">
      <c r="A234" t="s">
        <v>565</v>
      </c>
    </row>
    <row r="235" spans="1:30" x14ac:dyDescent="0.25">
      <c r="A235" t="s">
        <v>566</v>
      </c>
    </row>
    <row r="236" spans="1:30" x14ac:dyDescent="0.25">
      <c r="A236" t="s">
        <v>567</v>
      </c>
    </row>
    <row r="237" spans="1:30" x14ac:dyDescent="0.25">
      <c r="A237" t="s">
        <v>568</v>
      </c>
    </row>
    <row r="238" spans="1:30" x14ac:dyDescent="0.25">
      <c r="A238" t="s">
        <v>569</v>
      </c>
    </row>
    <row r="239" spans="1:30" x14ac:dyDescent="0.25">
      <c r="A239" t="s">
        <v>570</v>
      </c>
    </row>
    <row r="240" spans="1:30" x14ac:dyDescent="0.25">
      <c r="A240" t="s">
        <v>571</v>
      </c>
    </row>
    <row r="241" spans="1:1" x14ac:dyDescent="0.25">
      <c r="A241" t="s">
        <v>572</v>
      </c>
    </row>
    <row r="242" spans="1:1" x14ac:dyDescent="0.25">
      <c r="A242" t="s">
        <v>573</v>
      </c>
    </row>
    <row r="243" spans="1:1" x14ac:dyDescent="0.25">
      <c r="A243" t="s">
        <v>574</v>
      </c>
    </row>
    <row r="244" spans="1:1" x14ac:dyDescent="0.25">
      <c r="A244" t="s">
        <v>575</v>
      </c>
    </row>
    <row r="245" spans="1:1" x14ac:dyDescent="0.25">
      <c r="A245" t="s">
        <v>576</v>
      </c>
    </row>
    <row r="246" spans="1:1" x14ac:dyDescent="0.25">
      <c r="A246" t="s">
        <v>577</v>
      </c>
    </row>
    <row r="247" spans="1:1" x14ac:dyDescent="0.25">
      <c r="A247" t="s">
        <v>578</v>
      </c>
    </row>
    <row r="248" spans="1:1" x14ac:dyDescent="0.25">
      <c r="A248" t="s">
        <v>579</v>
      </c>
    </row>
    <row r="249" spans="1:1" x14ac:dyDescent="0.25">
      <c r="A249" t="s">
        <v>580</v>
      </c>
    </row>
    <row r="250" spans="1:1" x14ac:dyDescent="0.25">
      <c r="A250" t="s">
        <v>581</v>
      </c>
    </row>
    <row r="251" spans="1:1" x14ac:dyDescent="0.25">
      <c r="A251" t="s">
        <v>582</v>
      </c>
    </row>
    <row r="252" spans="1:1" x14ac:dyDescent="0.25">
      <c r="A252" t="s">
        <v>583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2018-03-28T09:32:05Z</dcterms:created>
  <dcterms:modified xsi:type="dcterms:W3CDTF">2018-03-28T09:32:06Z</dcterms:modified>
</cp:coreProperties>
</file>