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386" i="1" l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<sst xmlns="http://schemas.openxmlformats.org/spreadsheetml/2006/main" count="1279" uniqueCount="848">
  <si>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</si>
  <si>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</si>
  <si>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</si>
  <si>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</si>
  <si>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ΤΟΠΟΓΡΑΦΩΝ ΜΗΧΑΝΙΚΩΝ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</si>
  <si>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</si>
  <si>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</si>
  <si>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</si>
  <si>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</si>
  <si>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</si>
  <si>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</si>
  <si>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</si>
  <si>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</si>
  <si>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ΚΟΛΥΒΑ</t>
  </si>
  <si>
    <t>ΕΙΡΗΝΗ</t>
  </si>
  <si>
    <t>ΔΗΜΗΤΡΙΟΣ</t>
  </si>
  <si>
    <t>ΑΜ868419</t>
  </si>
  <si>
    <t>720,5</t>
  </si>
  <si>
    <t>1794,5</t>
  </si>
  <si>
    <t>1267-1274-1273-1272</t>
  </si>
  <si>
    <t>ΚΟΝΙΑΡΗ</t>
  </si>
  <si>
    <t>ΑΝΑΣΤΑΣΙΑ</t>
  </si>
  <si>
    <t>ΑΝΔΡΕΑΣ</t>
  </si>
  <si>
    <t>ΑΖ834243</t>
  </si>
  <si>
    <t>1229-1230-1231-1232-1258-1259-1260-1261-1262-1263-1264-1265-1266-1272-1273-1274-1202-1203-1267</t>
  </si>
  <si>
    <t>ΛΕΙΒΑΔΑΡΑ</t>
  </si>
  <si>
    <t>ΜΙΧΑΕΛΑ</t>
  </si>
  <si>
    <t>ΑΝΤΩΝΙΟΣ</t>
  </si>
  <si>
    <t>Φ472469</t>
  </si>
  <si>
    <t>906,4</t>
  </si>
  <si>
    <t>1755,4</t>
  </si>
  <si>
    <t>1267-1264-1257-1262-1229-1273-1231-1266-1232-1265-1263-1259-1260-1230</t>
  </si>
  <si>
    <t>ΑΜΠΟΥ ΛΙΜΠΝΤΕ</t>
  </si>
  <si>
    <t>ΒΙΚΤΩΡΙΑ</t>
  </si>
  <si>
    <t>ΜΟΧΝΤ ΓΙΑΣΙΝ</t>
  </si>
  <si>
    <t>ΑΗ351039</t>
  </si>
  <si>
    <t>794,2</t>
  </si>
  <si>
    <t>1752,2</t>
  </si>
  <si>
    <t>ΜΟΥΤΣΟΚΑΠΑΣ</t>
  </si>
  <si>
    <t>ΠΡΟΔΡΟΜΟΣ</t>
  </si>
  <si>
    <t>ΑΗ881748</t>
  </si>
  <si>
    <t>877,8</t>
  </si>
  <si>
    <t>1735,8</t>
  </si>
  <si>
    <t>ΜΑΤΘΑΙΟΥ</t>
  </si>
  <si>
    <t>ΓΕΩΡΓΙΟΣ</t>
  </si>
  <si>
    <t>ΑΑ474398</t>
  </si>
  <si>
    <t>ΠΙΠΕΡΑΓΚΑΣ</t>
  </si>
  <si>
    <t>ΧΡΗΣΤΟΣ</t>
  </si>
  <si>
    <t>ΣΠΥΡΙΔΩΝ</t>
  </si>
  <si>
    <t>ΑΒ408055</t>
  </si>
  <si>
    <t>723,8</t>
  </si>
  <si>
    <t>1711,8</t>
  </si>
  <si>
    <t>1272-1273-1274</t>
  </si>
  <si>
    <t>ΚΑΝΤΙΦΟΥΔΗΣ</t>
  </si>
  <si>
    <t>ΒΑΣΙΛΕΙΟΣ</t>
  </si>
  <si>
    <t>ΑΗ381519</t>
  </si>
  <si>
    <t>1229-1273</t>
  </si>
  <si>
    <t>ΠΟΝΤΙΚΑΣ</t>
  </si>
  <si>
    <t>ΗΛΙΑΣ</t>
  </si>
  <si>
    <t>ΑΙ160434</t>
  </si>
  <si>
    <t>799,7</t>
  </si>
  <si>
    <t>1687,7</t>
  </si>
  <si>
    <t>ΔΗΜΟΥ</t>
  </si>
  <si>
    <t>ΑΘΑΝΑΣΙΟΣ</t>
  </si>
  <si>
    <t>ΑΕ793748</t>
  </si>
  <si>
    <t>834,9</t>
  </si>
  <si>
    <t>1682,9</t>
  </si>
  <si>
    <t>1272-1273-1274-1257</t>
  </si>
  <si>
    <t>ΖΟΥΠΗΣ</t>
  </si>
  <si>
    <t>ΚΩΝΣΤΑΝΤΙΝΟΣ</t>
  </si>
  <si>
    <t>ΑΕ327196</t>
  </si>
  <si>
    <t>777,7</t>
  </si>
  <si>
    <t>1655,7</t>
  </si>
  <si>
    <t>1273-1257-1274-1272</t>
  </si>
  <si>
    <t>ΡΑΦΑΗΛΙΔΟΥ</t>
  </si>
  <si>
    <t>ΕΥΣΤΑΘΙΑ</t>
  </si>
  <si>
    <t>Χ476662</t>
  </si>
  <si>
    <t>778,8</t>
  </si>
  <si>
    <t>1636,8</t>
  </si>
  <si>
    <t>1267-1274</t>
  </si>
  <si>
    <t>ΣΤΑΜΟΥΛΗΣ</t>
  </si>
  <si>
    <t>ΑΝΑΣΤΑΣΙΟΣ</t>
  </si>
  <si>
    <t>Φ327411</t>
  </si>
  <si>
    <t>842,6</t>
  </si>
  <si>
    <t>1630,6</t>
  </si>
  <si>
    <t>ΤΟΠΟΥΖΗ</t>
  </si>
  <si>
    <t>ΣΟΦΙΑ</t>
  </si>
  <si>
    <t>ΠΑΝΑΓΙΩΤΗΣ</t>
  </si>
  <si>
    <t>ΑΒ852555</t>
  </si>
  <si>
    <t>724,9</t>
  </si>
  <si>
    <t>1612,9</t>
  </si>
  <si>
    <t>1267-1205-1257-1233-1274-1273</t>
  </si>
  <si>
    <t>ΤΣΕΡΜΕΝΤΣΕΛΗΣ</t>
  </si>
  <si>
    <t>ΣΤΕΡΓΙΟΣ</t>
  </si>
  <si>
    <t>ΑΖ345942</t>
  </si>
  <si>
    <t>1595,7</t>
  </si>
  <si>
    <t>1274-1262-1273-1229-1263-1264-1231-1230-1266-1260-1259-1265-1257-1267-1232-1258</t>
  </si>
  <si>
    <t>ΚΟΥΤΑΛΑΚΙΔΗΣ</t>
  </si>
  <si>
    <t>ΣΤΥΛΙΑΝΟΣ</t>
  </si>
  <si>
    <t>ΑΖ822281</t>
  </si>
  <si>
    <t>1267-1257-1263-1262-1273-1229-1264-1265-1232</t>
  </si>
  <si>
    <t>ΛΕΠΕΝΟΣ</t>
  </si>
  <si>
    <t>ΝΙΚΟΛΑΟΣ</t>
  </si>
  <si>
    <t>ΕΠΑΜΕΙΝΩΝΔΑΣ</t>
  </si>
  <si>
    <t>ΑΖ575278</t>
  </si>
  <si>
    <t>734,8</t>
  </si>
  <si>
    <t>1562,8</t>
  </si>
  <si>
    <t>1267-1231-1232-1259-1266-1272-1274</t>
  </si>
  <si>
    <t>ΚΑΡΙΩΤΗΣ</t>
  </si>
  <si>
    <t>ΣΤΕΦΑΝΟΣ</t>
  </si>
  <si>
    <t>Φ493663</t>
  </si>
  <si>
    <t>763,4</t>
  </si>
  <si>
    <t>1551,4</t>
  </si>
  <si>
    <t>ΣΑΒΒΑΣ</t>
  </si>
  <si>
    <t>ΦΩΤΙΟΣ</t>
  </si>
  <si>
    <t>ΑΕ933900</t>
  </si>
  <si>
    <t>719,4</t>
  </si>
  <si>
    <t>1500,4</t>
  </si>
  <si>
    <t>1274-1272</t>
  </si>
  <si>
    <t>ΧΑΤΖΗΣΤΑΥΡΟΥ</t>
  </si>
  <si>
    <t>ΑΝΤΩΝΙΑ</t>
  </si>
  <si>
    <t>ΑΖ348213</t>
  </si>
  <si>
    <t>828,3</t>
  </si>
  <si>
    <t>1496,3</t>
  </si>
  <si>
    <t>1274-1273-1272</t>
  </si>
  <si>
    <t>ΚΩΝΣΤΑΝΤΑ</t>
  </si>
  <si>
    <t>ΔΗΜΗΤΡΑ</t>
  </si>
  <si>
    <t>ΙΩΑΝΝΗΣ</t>
  </si>
  <si>
    <t>ΑΙ290216</t>
  </si>
  <si>
    <t>730,4</t>
  </si>
  <si>
    <t>1488,4</t>
  </si>
  <si>
    <t>1257-1265-1262-1263-1264-1267-1229-1273-1232-1259-1274-1231-1266-1261</t>
  </si>
  <si>
    <t>ΜΙΣΑΗΛΙΔΟΥ</t>
  </si>
  <si>
    <t>ΔΕΣΠΟΙΝΑ</t>
  </si>
  <si>
    <t>ΑΖ402250</t>
  </si>
  <si>
    <t>1274-1273-1272-1258</t>
  </si>
  <si>
    <t>ΚΑΨΑΛΗ</t>
  </si>
  <si>
    <t>ΠΟΛΥΞΕΝΗ</t>
  </si>
  <si>
    <t>ΑΜ818859</t>
  </si>
  <si>
    <t>819,5</t>
  </si>
  <si>
    <t>1437,5</t>
  </si>
  <si>
    <t>1260-1264-1262-1263-1267-1269-1273-1231-1230-1274-1258-1272-1265-1259-1232-1266-1257</t>
  </si>
  <si>
    <t>ΦΙΛΙΝΑΔΑ</t>
  </si>
  <si>
    <t>ΕΛΕΩΝΟΡΑ</t>
  </si>
  <si>
    <t>Χ379859</t>
  </si>
  <si>
    <t>1272-1273-1274-1229-1231-1232-1259-1262-1263-1264-1265-1266</t>
  </si>
  <si>
    <t>ΣΑΛΜΑΣ</t>
  </si>
  <si>
    <t>ΑΓΓΕΛΟΣ</t>
  </si>
  <si>
    <t>ΑΗ843784</t>
  </si>
  <si>
    <t>830,5</t>
  </si>
  <si>
    <t>1418,5</t>
  </si>
  <si>
    <t>ΛΑΜΠΡΙΝΟΥΔΗ</t>
  </si>
  <si>
    <t>ΒΑΣΙΛΕΙΑ</t>
  </si>
  <si>
    <t>ΑΒ172176</t>
  </si>
  <si>
    <t>771,1</t>
  </si>
  <si>
    <t>1409,1</t>
  </si>
  <si>
    <t>1273-1274-1267</t>
  </si>
  <si>
    <t>ΜΑΝΟΥΚΑΣ</t>
  </si>
  <si>
    <t>Χ749232</t>
  </si>
  <si>
    <t>1265-1260-1230-1231-1259-1262-1263-1264-1258-1232-1229-1261-1273-1274</t>
  </si>
  <si>
    <t>ΠΑΠΑΘΕΟΔΩΡΟΥ</t>
  </si>
  <si>
    <t>ΘΩΜΑΣ</t>
  </si>
  <si>
    <t>ΑΖ346968</t>
  </si>
  <si>
    <t>753,5</t>
  </si>
  <si>
    <t>1391,5</t>
  </si>
  <si>
    <t>ΤΗΛΚΕΡΙΔΗΣ</t>
  </si>
  <si>
    <t>ΑΕ186632</t>
  </si>
  <si>
    <t>1267-1258-1272-1263-1274-1229-1273-1260-1203-1259-1262-1264-1265-1232-1261-1266-1231-1230</t>
  </si>
  <si>
    <t>ΓΛΥΚΕΡΙΑ</t>
  </si>
  <si>
    <t>ΑΜ844863</t>
  </si>
  <si>
    <t>ΑΧΤΣΕΛΙΔΗΣ</t>
  </si>
  <si>
    <t>ΣΩΤΗΡΙΟΣ</t>
  </si>
  <si>
    <t>ΑΕ898674</t>
  </si>
  <si>
    <t>812,9</t>
  </si>
  <si>
    <t>1367,9</t>
  </si>
  <si>
    <t>ΛΑΠΑΤΙΝΑΣ</t>
  </si>
  <si>
    <t>ΑΕ846881</t>
  </si>
  <si>
    <t>709,5</t>
  </si>
  <si>
    <t>1367,5</t>
  </si>
  <si>
    <t>ΣΟΒΑΤΖΙΔΟΥ</t>
  </si>
  <si>
    <t>ΕΥΓΕΝΙΑ</t>
  </si>
  <si>
    <t>ΘΕΟΔΩΡΟΣ</t>
  </si>
  <si>
    <t>ΑΕ389758</t>
  </si>
  <si>
    <t>674,3</t>
  </si>
  <si>
    <t>1366,3</t>
  </si>
  <si>
    <t>1273-1229-1267-1259-1262-1264-1263-1265-1232-1231-1266-1272-1274-1257-1258-1230-1260-1261</t>
  </si>
  <si>
    <t>ΤΣΟΥΡΤΣΟΥΛΗΣ</t>
  </si>
  <si>
    <t>Φ300972</t>
  </si>
  <si>
    <t>666,6</t>
  </si>
  <si>
    <t>1354,6</t>
  </si>
  <si>
    <t>1262-1257-1265-1264-1263-1273-1229-1274-1232-1231-1266-1272-1259-1267</t>
  </si>
  <si>
    <t>ΤΕΡΖΗ</t>
  </si>
  <si>
    <t xml:space="preserve">ΓΕΩΡΓΙΑ </t>
  </si>
  <si>
    <t>ΑΗ856381</t>
  </si>
  <si>
    <t>727,1</t>
  </si>
  <si>
    <t>1345,1</t>
  </si>
  <si>
    <t>1258-1272-1263-1273-1262-1259-1260-1264-1265-1266</t>
  </si>
  <si>
    <t>ΤΕΛΛΙΟΥ</t>
  </si>
  <si>
    <t>ΤΡΙΑΝΤΑΦΥΛΛΙΑ</t>
  </si>
  <si>
    <t>ΒΑΙΟΣ</t>
  </si>
  <si>
    <t>ΑΒ104530</t>
  </si>
  <si>
    <t>1341,4</t>
  </si>
  <si>
    <t>1273-1274-1272</t>
  </si>
  <si>
    <t>ΦΑΡΜΑΚΗΣ</t>
  </si>
  <si>
    <t>ΑΚ142368</t>
  </si>
  <si>
    <t>717,2</t>
  </si>
  <si>
    <t>1335,2</t>
  </si>
  <si>
    <t>ΚΑΡΑΓΙΑΝΝΗΣ</t>
  </si>
  <si>
    <t>ΘΕΜΙΣΤΟΚΛΗΣ</t>
  </si>
  <si>
    <t>Σ483307</t>
  </si>
  <si>
    <t>1229-1230-1231-1232-1272-1273-1274-1257-1259-1258-1260-1261-1262-1263-1264-1265-1266</t>
  </si>
  <si>
    <t>ΑΠΟΣΤΟΛΙΔΗΣ</t>
  </si>
  <si>
    <t>ΑΗ044058</t>
  </si>
  <si>
    <t>700,7</t>
  </si>
  <si>
    <t>1320,7</t>
  </si>
  <si>
    <t>ΜΠΑΚΑΤΣΗΣ</t>
  </si>
  <si>
    <t>ΑΖ186850</t>
  </si>
  <si>
    <t>827,2</t>
  </si>
  <si>
    <t>1317,2</t>
  </si>
  <si>
    <t>1259-1264-1267-1263-1265-1262-1273-1229-1232-1231-1266-1257-1274-1230-1258-1260-1272</t>
  </si>
  <si>
    <t>ΣΟΥΡΛΑ</t>
  </si>
  <si>
    <t>ΓΕΩΡΓΙΑ</t>
  </si>
  <si>
    <t>ΕΥΑΓΓΕΛΟΣ</t>
  </si>
  <si>
    <t>ΑΚ381689</t>
  </si>
  <si>
    <t>708,4</t>
  </si>
  <si>
    <t>1312,4</t>
  </si>
  <si>
    <t>1267-1257-1272-1274-1273</t>
  </si>
  <si>
    <t>ΚΑΚΑΒΕΛΗΣ</t>
  </si>
  <si>
    <t>Φ275142</t>
  </si>
  <si>
    <t>1259-1231-1273-1229-1232-1257-1262-1263-1264-1265-1266</t>
  </si>
  <si>
    <t>ΡΑΔΟΠΟΥΛΟΣ</t>
  </si>
  <si>
    <t>Σ969373</t>
  </si>
  <si>
    <t>1307,4</t>
  </si>
  <si>
    <t>1274-1267</t>
  </si>
  <si>
    <t>ΤΖΕΝΕΤΑΚΗΣ</t>
  </si>
  <si>
    <t>ΑΖ379837</t>
  </si>
  <si>
    <t>685,3</t>
  </si>
  <si>
    <t>1303,3</t>
  </si>
  <si>
    <t>ΣΟΥΚΟΥΛΗΣ</t>
  </si>
  <si>
    <t>ΑΚ360923</t>
  </si>
  <si>
    <t>702,9</t>
  </si>
  <si>
    <t>1290,9</t>
  </si>
  <si>
    <t>1232-1231-1266-1259-1274-1258</t>
  </si>
  <si>
    <t>ΣΤΕΦΑΝΙΔΗΣ</t>
  </si>
  <si>
    <t>Χ845179</t>
  </si>
  <si>
    <t>1290,5</t>
  </si>
  <si>
    <t>1259-1231-1266-1262-1264-1263-1229-1265-1232-1273-1261-1274-1257-1267</t>
  </si>
  <si>
    <t>ΠΟΝΤΙΚΗ</t>
  </si>
  <si>
    <t>ΜΑΡΙΑΝΑ</t>
  </si>
  <si>
    <t>ΑΚ301336</t>
  </si>
  <si>
    <t>806,3</t>
  </si>
  <si>
    <t>1271,3</t>
  </si>
  <si>
    <t>1273-1274</t>
  </si>
  <si>
    <t>ΑΡΙΣΤΕΑ</t>
  </si>
  <si>
    <t>Χ479684</t>
  </si>
  <si>
    <t>680,9</t>
  </si>
  <si>
    <t>1268,9</t>
  </si>
  <si>
    <t>1264-1260-1203-1262-1263-1265-1267-1274-1272-1273</t>
  </si>
  <si>
    <t>ΚΑΡΑΜΠΑΛΙΟΣ</t>
  </si>
  <si>
    <t>ΑΜ815492</t>
  </si>
  <si>
    <t>1263,6</t>
  </si>
  <si>
    <t>1257-1273-1274-1272-1267-1262-1263-1264-1229-1266-1265-1230-1231-1259-1232-1258-1261-1260</t>
  </si>
  <si>
    <t>ΓΕΡΑΚΗ</t>
  </si>
  <si>
    <t>ΠΑΝΑΓΙΩΤΑ</t>
  </si>
  <si>
    <t>ΓΡΗΓΟΡΙΟΣ</t>
  </si>
  <si>
    <t>Χ725289</t>
  </si>
  <si>
    <t>798,6</t>
  </si>
  <si>
    <t>1255,6</t>
  </si>
  <si>
    <t>1267-1272-1258-1274-1273-1263-1229-1262-1259-1260-1265-1257-1232-1231-1266-1230</t>
  </si>
  <si>
    <t>ΣΤΑΜΑΤΗΣ</t>
  </si>
  <si>
    <t>ΛΕΩΝΙΔΑΣ</t>
  </si>
  <si>
    <t>ΑΡΓΥΡΙΟΣ</t>
  </si>
  <si>
    <t>Χ870378</t>
  </si>
  <si>
    <t>1252,7</t>
  </si>
  <si>
    <t>1273-1274-1257</t>
  </si>
  <si>
    <t>ΔΕΜΙΡΤΖΗΟΓΛΟΥ</t>
  </si>
  <si>
    <t>ΑΜ894709</t>
  </si>
  <si>
    <t>892,1</t>
  </si>
  <si>
    <t>1240,1</t>
  </si>
  <si>
    <t>1274-1273</t>
  </si>
  <si>
    <t>ΚΩΝΣΤΑΝΤΙΝΙΔΗΣ</t>
  </si>
  <si>
    <t>ΑΒ158690</t>
  </si>
  <si>
    <t>713,9</t>
  </si>
  <si>
    <t>1235,9</t>
  </si>
  <si>
    <t>1273-1274-1272-1257-1267</t>
  </si>
  <si>
    <t>GRASSO</t>
  </si>
  <si>
    <t>NICOLA ARISTOTELE</t>
  </si>
  <si>
    <t>MIKELE</t>
  </si>
  <si>
    <t>YA0690846</t>
  </si>
  <si>
    <t>1213,5</t>
  </si>
  <si>
    <t>ΒΟΓΙΑΡΙΔΟΥ</t>
  </si>
  <si>
    <t>ΕΥΤΥΧΙΑ</t>
  </si>
  <si>
    <t>ΑΒ122193</t>
  </si>
  <si>
    <t>772,2</t>
  </si>
  <si>
    <t>1206,2</t>
  </si>
  <si>
    <t>ΤΣΙΟΓΚΑ</t>
  </si>
  <si>
    <t>ΒΑΣΙΛΙΚΗ</t>
  </si>
  <si>
    <t>ΑΗ226669</t>
  </si>
  <si>
    <t>673,2</t>
  </si>
  <si>
    <t>1198,2</t>
  </si>
  <si>
    <t>1231-1232-1266-1265-1264-1260-1262-1229-1261-1263-1258-1259-1202-1272-1273-1274-1203-1267</t>
  </si>
  <si>
    <t>ΜΗΤΤΑ</t>
  </si>
  <si>
    <t>ΚΑΛΛΙΟΠΗ</t>
  </si>
  <si>
    <t>ΕΥΡΙΠΙΔΗΣ</t>
  </si>
  <si>
    <t>ΑΚ289561</t>
  </si>
  <si>
    <t>1229-1230-1263-1231-1232-1258-1259-1260-1262-1264-1265-1266-1274-1273</t>
  </si>
  <si>
    <t>ΛΑΜΠΡΟΠΟΥΛΟΣ</t>
  </si>
  <si>
    <t>ΧΑΡΙΣΙΟΣ-ΔΗΜΗΤΡΙΟΣ</t>
  </si>
  <si>
    <t>ΑΒ110428</t>
  </si>
  <si>
    <t>795,3</t>
  </si>
  <si>
    <t>1187,3</t>
  </si>
  <si>
    <t>ΜΗΤΤΑΣ</t>
  </si>
  <si>
    <t>ΑΗ851100</t>
  </si>
  <si>
    <t>1162,7</t>
  </si>
  <si>
    <t>1274-1259-1232-1231-1266</t>
  </si>
  <si>
    <t>ΡΑΦΤΗΣ</t>
  </si>
  <si>
    <t>ΠΑΥΛΟΣ</t>
  </si>
  <si>
    <t>ΑΕ397953</t>
  </si>
  <si>
    <t>1158,2</t>
  </si>
  <si>
    <t xml:space="preserve">ΤΟΤΟΝΙΔΗΣ </t>
  </si>
  <si>
    <t>ΣΑΒΑΑΣ</t>
  </si>
  <si>
    <t>Χ379243</t>
  </si>
  <si>
    <t>688,6</t>
  </si>
  <si>
    <t>1152,6</t>
  </si>
  <si>
    <t>1259-1274-1272-1273-1229-1230-1231-1232-1257-1258-1260-1261-1262-1263-1264-1265</t>
  </si>
  <si>
    <t>ΚΟΥΚΟΥΔΑΚΗ</t>
  </si>
  <si>
    <t>Χ506108</t>
  </si>
  <si>
    <t>1148,4</t>
  </si>
  <si>
    <t>ΣΕΡΑΦΕΙΜΙΔΟΥ</t>
  </si>
  <si>
    <t>ΜΑΡΙΑ</t>
  </si>
  <si>
    <t>ΑΖ846423</t>
  </si>
  <si>
    <t>800,8</t>
  </si>
  <si>
    <t>1147,8</t>
  </si>
  <si>
    <t>ΤΣΙΩΛΑ</t>
  </si>
  <si>
    <t>ΜΑΡΙΑΝΝΑ ΑΛΕΞΙΑ</t>
  </si>
  <si>
    <t>ΑΗ351040</t>
  </si>
  <si>
    <t>783,2</t>
  </si>
  <si>
    <t>1128,2</t>
  </si>
  <si>
    <t>ΣΑΡΑΝΤΙΔΗΣ</t>
  </si>
  <si>
    <t>Χ466597</t>
  </si>
  <si>
    <t>716,1</t>
  </si>
  <si>
    <t>1124,1</t>
  </si>
  <si>
    <t>1267-1259-1263-1272-1273-1274-1258-1229-1230-1260-1264-1232-1231-1262-1265-1257-1266-1227</t>
  </si>
  <si>
    <t>ΝΙΚΟΛΑΚΟΠΟΥΛΟΥ</t>
  </si>
  <si>
    <t>ΓΕΩΡΓΙΑ-ΦΡΙΝΤΑ</t>
  </si>
  <si>
    <t>ΑΚ764118</t>
  </si>
  <si>
    <t>729,3</t>
  </si>
  <si>
    <t>1122,3</t>
  </si>
  <si>
    <t>ΚΑΛΠΑΞΗΣ</t>
  </si>
  <si>
    <t>ΑΜ104354</t>
  </si>
  <si>
    <t>686,4</t>
  </si>
  <si>
    <t>1082,4</t>
  </si>
  <si>
    <t>ΠΑΠΑΙΩΑΝΝΟΥ</t>
  </si>
  <si>
    <t>ΚΥΡΙΑΚΟΣ</t>
  </si>
  <si>
    <t xml:space="preserve">ΠΑΥΛΟΣ </t>
  </si>
  <si>
    <t>ΑΜ912240</t>
  </si>
  <si>
    <t>893,2</t>
  </si>
  <si>
    <t>1073,2</t>
  </si>
  <si>
    <t>1273-1274-1272-1257-1270-1227</t>
  </si>
  <si>
    <t>ΜΠΑΓΚΟΥ</t>
  </si>
  <si>
    <t>ΕΥΑΓΓΕΛΙΑ</t>
  </si>
  <si>
    <t>ΑΚ942111</t>
  </si>
  <si>
    <t>1258-1267-1272-1274</t>
  </si>
  <si>
    <t>ΤΣΙΡΗΣ</t>
  </si>
  <si>
    <t>ΑΒ113371</t>
  </si>
  <si>
    <t>701,8</t>
  </si>
  <si>
    <t>1057,8</t>
  </si>
  <si>
    <t>1266-1229-1232-1263-1262-1265-1230-1231-1258-1259-1260-1261-1264-1272-1273-1274-1257</t>
  </si>
  <si>
    <t>ΤΑΡΑΒΑΝΗΣ</t>
  </si>
  <si>
    <t>ΑΛΕΞΙΟΣ</t>
  </si>
  <si>
    <t>ΑΗ346383</t>
  </si>
  <si>
    <t>684,2</t>
  </si>
  <si>
    <t>1055,2</t>
  </si>
  <si>
    <t>ΤΣΑΚΑΛΗ</t>
  </si>
  <si>
    <t>ΙΩΑΝΝΑ</t>
  </si>
  <si>
    <t>ΠΕΤΡΟΣ</t>
  </si>
  <si>
    <t>Χ284849</t>
  </si>
  <si>
    <t>1229-1231-1232-1259-1262-1263-1264-1265-1266-1273-1257</t>
  </si>
  <si>
    <t>ΒΑΣΙΛΕΙΟΥ</t>
  </si>
  <si>
    <t>ΑΗ822331</t>
  </si>
  <si>
    <t>679,8</t>
  </si>
  <si>
    <t>1052,8</t>
  </si>
  <si>
    <t>1273-1267-1263-1259-1262</t>
  </si>
  <si>
    <t>ΑΛΜΠΑΝΤΗ</t>
  </si>
  <si>
    <t>ΑΓΑΘΗ</t>
  </si>
  <si>
    <t>Χ370515</t>
  </si>
  <si>
    <t>697,4</t>
  </si>
  <si>
    <t>1052,4</t>
  </si>
  <si>
    <t>1229-1231-1257-1259-1262-1263-1264-1273</t>
  </si>
  <si>
    <t>ΚΛΙΑΜΠΑ</t>
  </si>
  <si>
    <t>ΣΤΑΥΡΟΣ</t>
  </si>
  <si>
    <t>ΑΕ219981</t>
  </si>
  <si>
    <t>ΚΩΣΤΙΟΥ</t>
  </si>
  <si>
    <t>ΑΒ946750</t>
  </si>
  <si>
    <t>705,1</t>
  </si>
  <si>
    <t>1045,1</t>
  </si>
  <si>
    <t>ΧΑΡΙΤΟΥ</t>
  </si>
  <si>
    <t>ΑΕ746141</t>
  </si>
  <si>
    <t>1273-1274-1257-1267</t>
  </si>
  <si>
    <t>ΜΗΤΟΥ</t>
  </si>
  <si>
    <t>ΜΑΡΙΑΝΝΑ</t>
  </si>
  <si>
    <t>ΑΒ109754</t>
  </si>
  <si>
    <t>776,6</t>
  </si>
  <si>
    <t>1034,6</t>
  </si>
  <si>
    <t>ΖΑΛΟΥΜΗΣ</t>
  </si>
  <si>
    <t>ΑΗ376455</t>
  </si>
  <si>
    <t>829,4</t>
  </si>
  <si>
    <t>1034,4</t>
  </si>
  <si>
    <t>1272-1273-1274-1257-1229-1230-1231-1232-1258-1259-1260-1261-1262-1263-1264-1265-1266</t>
  </si>
  <si>
    <t>ΦΙΛΙΑΔΟΥ</t>
  </si>
  <si>
    <t>ΑΗ388178</t>
  </si>
  <si>
    <t>1027,4</t>
  </si>
  <si>
    <t>ΓΚΕΚΑΣ</t>
  </si>
  <si>
    <t>690,8</t>
  </si>
  <si>
    <t>1023,8</t>
  </si>
  <si>
    <t>ΑΠΟΣΤΟΛΟΥ</t>
  </si>
  <si>
    <t>Σ405723</t>
  </si>
  <si>
    <t>1022,8</t>
  </si>
  <si>
    <t>1273-1274-1272-1257-1267-1259-1263-1262-1264-1265-1229-1232-1231-1266-1261-1258-1230-1203</t>
  </si>
  <si>
    <t>Γκιόκας</t>
  </si>
  <si>
    <t>Γεώργιος</t>
  </si>
  <si>
    <t xml:space="preserve">Κωνσταντίνος </t>
  </si>
  <si>
    <t>ΑΙ914192</t>
  </si>
  <si>
    <t>706,2</t>
  </si>
  <si>
    <t>1022,2</t>
  </si>
  <si>
    <t>ΑΝΔΡΕΑΔΟΥ</t>
  </si>
  <si>
    <t>ΝΙΚΟΛΕΤΑ</t>
  </si>
  <si>
    <t>ΑΜ854231</t>
  </si>
  <si>
    <t>766,7</t>
  </si>
  <si>
    <t>1020,7</t>
  </si>
  <si>
    <t>1259-1267-1264-1263-1262-1273-1229-1232-1265-1257-1231-1266</t>
  </si>
  <si>
    <t>ΚΡΙΚΕΛΗΣ</t>
  </si>
  <si>
    <t>ΣΑΛΟΝΙΚΙΟΣ</t>
  </si>
  <si>
    <t>ΑΗ843353</t>
  </si>
  <si>
    <t>721,6</t>
  </si>
  <si>
    <t>1020,6</t>
  </si>
  <si>
    <t>ΚΥΖΙΡΙΔΗ</t>
  </si>
  <si>
    <t>ΔΗΜΗΤΡΑ ΑΘΑΝΑΣΙΑ</t>
  </si>
  <si>
    <t>ΑΒ102241</t>
  </si>
  <si>
    <t>1012,8</t>
  </si>
  <si>
    <t>1267-1262-1264-1229-1230-1231-1266-1263-1260-1259-1232-1265-1273-1274</t>
  </si>
  <si>
    <t>ΠΡΙΦΤΗ</t>
  </si>
  <si>
    <t>ΡΟΒΕΝΑ</t>
  </si>
  <si>
    <t>ΚΟΣΜΑΣ</t>
  </si>
  <si>
    <t>ΑΙ280992</t>
  </si>
  <si>
    <t>773,3</t>
  </si>
  <si>
    <t>1011,3</t>
  </si>
  <si>
    <t>1259-1232-1231-1266-1274</t>
  </si>
  <si>
    <t>ΣΤΡΑΤΑΚΗΣ</t>
  </si>
  <si>
    <t>Φ457457</t>
  </si>
  <si>
    <t>728,2</t>
  </si>
  <si>
    <t>1003,2</t>
  </si>
  <si>
    <t>ΜΠΑΡΛΗΣ</t>
  </si>
  <si>
    <t>Χ888410</t>
  </si>
  <si>
    <t>689,7</t>
  </si>
  <si>
    <t>996,7</t>
  </si>
  <si>
    <t>ΠΑΠΑΔΑΚΗ</t>
  </si>
  <si>
    <t>ΕΥΤΕΡΠΗ</t>
  </si>
  <si>
    <t>ΑΜ894706</t>
  </si>
  <si>
    <t>760,1</t>
  </si>
  <si>
    <t>994,1</t>
  </si>
  <si>
    <t>1274-1273-1272-1257-1267-1203</t>
  </si>
  <si>
    <t>ΚΕΣΙΔΗΣ</t>
  </si>
  <si>
    <t>ΑΑ403349</t>
  </si>
  <si>
    <t>986,2</t>
  </si>
  <si>
    <t>ΚΩΝΣΤΑΝΤΟΠΟΥΛΟΥ</t>
  </si>
  <si>
    <t>ΕΛΕΥΘΕΡΙΑ-ΟΥΡΑΝΙΑ</t>
  </si>
  <si>
    <t>ΑΒ875647</t>
  </si>
  <si>
    <t>979,4</t>
  </si>
  <si>
    <t>1259-1267-1263-1273-1229-1262-1264-1265-1257-1266</t>
  </si>
  <si>
    <t>ΤΑΜΠΟΥΡΑ</t>
  </si>
  <si>
    <t>ΑΒ104215</t>
  </si>
  <si>
    <t>796,4</t>
  </si>
  <si>
    <t>976,4</t>
  </si>
  <si>
    <t>1264-1262-1263-1257-1259-1265-1229-1273-1232-1233</t>
  </si>
  <si>
    <t>ΑΡΓΥΡΙΑΔΗΣ</t>
  </si>
  <si>
    <t>ΑΚ426255</t>
  </si>
  <si>
    <t>970,8</t>
  </si>
  <si>
    <t>1259-1267-1263-1273-1274-1229-1262-1264-1232-1257-1265-1266-1231-1261</t>
  </si>
  <si>
    <t>ΜΑΛΛΙΑΡΟΥ</t>
  </si>
  <si>
    <t>Χ928513</t>
  </si>
  <si>
    <t>741,4</t>
  </si>
  <si>
    <t>967,4</t>
  </si>
  <si>
    <t>ΤΖΑΓΚΛΕΛΛΗ</t>
  </si>
  <si>
    <t>ΜΙΧΑΗΛ</t>
  </si>
  <si>
    <t>ΑΕ933312</t>
  </si>
  <si>
    <t>699,6</t>
  </si>
  <si>
    <t>960,6</t>
  </si>
  <si>
    <t>1261-1262-1229-1265-1264-1231-1266-1273</t>
  </si>
  <si>
    <t>ΑΓΟΡΑΚΗΣ</t>
  </si>
  <si>
    <t>ΔΗΜΟΣΘΕΝΗΣ</t>
  </si>
  <si>
    <t>ΑΛΕΞΑΝΔΡΟΣ</t>
  </si>
  <si>
    <t>ΑΒ122833</t>
  </si>
  <si>
    <t>954,3</t>
  </si>
  <si>
    <t>ΧΑΤΖΗΠΕΤΡΟΥ</t>
  </si>
  <si>
    <t>ΣΩΤΗΡΙΑ-ΔΗΜΗΤΡΑ</t>
  </si>
  <si>
    <t>ΚΑΙΛΛΗΣ</t>
  </si>
  <si>
    <t>ΑΕ952369</t>
  </si>
  <si>
    <t>951,6</t>
  </si>
  <si>
    <t>1274-1267-1229-1266-1262-1231</t>
  </si>
  <si>
    <t>ΣΑΒΒΙΔΟΥ</t>
  </si>
  <si>
    <t>ΠΑΡΑΣΚΕΥΗ</t>
  </si>
  <si>
    <t>ΑΑ408250</t>
  </si>
  <si>
    <t>941,4</t>
  </si>
  <si>
    <t>1273-1267-1257</t>
  </si>
  <si>
    <t>ΚΕΧΑΓΙΑ</t>
  </si>
  <si>
    <t>ΑΙΚΑΤΕΡΙΝΗ</t>
  </si>
  <si>
    <t>ΑΝ384233</t>
  </si>
  <si>
    <t>749,1</t>
  </si>
  <si>
    <t>935,1</t>
  </si>
  <si>
    <t>1274-1273-1272-1229-1230-1231-1232-1257-1258-1259-1260-1261-1262-1263-1264-1265-1266</t>
  </si>
  <si>
    <t>ΑΝΑΓΝΩΣΤΟΥ</t>
  </si>
  <si>
    <t>ΑΖ478326</t>
  </si>
  <si>
    <t>761,2</t>
  </si>
  <si>
    <t>933,2</t>
  </si>
  <si>
    <t>1265-1262-1273-1263-1264-1266-1274-1259</t>
  </si>
  <si>
    <t>ΧΑΡΑΛΑΜΠΙΔΗΣ</t>
  </si>
  <si>
    <t>ΑΖ401531</t>
  </si>
  <si>
    <t>932,4</t>
  </si>
  <si>
    <t>1273-1229</t>
  </si>
  <si>
    <t>ΠΑΠΑΔΟΠΟΥΛΟΣ</t>
  </si>
  <si>
    <t>ΑΑ773006</t>
  </si>
  <si>
    <t>928,7</t>
  </si>
  <si>
    <t>1274-1273-1267</t>
  </si>
  <si>
    <t>ΛΑΚΚΑΣ</t>
  </si>
  <si>
    <t>ΑΕ757712</t>
  </si>
  <si>
    <t>694,1</t>
  </si>
  <si>
    <t>925,1</t>
  </si>
  <si>
    <t>ΡΟΓΚΑΣ</t>
  </si>
  <si>
    <t>Χ978459</t>
  </si>
  <si>
    <t>904,9</t>
  </si>
  <si>
    <t>1264-1262-1263-1259-1265-1232-1229-1231-1266-1261-1274-1273</t>
  </si>
  <si>
    <t>ΠΕΛΕΚΑΝΟΥ</t>
  </si>
  <si>
    <t>ΑΓΛΑΙΑ</t>
  </si>
  <si>
    <t>ΔΙΑΜΑΝΤΗΣ</t>
  </si>
  <si>
    <t>ΑΗ842393</t>
  </si>
  <si>
    <t>901,2</t>
  </si>
  <si>
    <t>ΜΑΛΟΥΤΑ</t>
  </si>
  <si>
    <t>ΑΖ830891</t>
  </si>
  <si>
    <t>898,3</t>
  </si>
  <si>
    <t>1229-1231-1232-1257-1259-1261-1262-1263-1264-1266-1265-1267-1273-1274</t>
  </si>
  <si>
    <t>ΘΕΜΕΛΗ</t>
  </si>
  <si>
    <t>Σ878297</t>
  </si>
  <si>
    <t>676,5</t>
  </si>
  <si>
    <t>897,5</t>
  </si>
  <si>
    <t>1232-1259-1231-1266-1229-1263-1264-1262-1265-1273-1272-1274-1202-1267-1257</t>
  </si>
  <si>
    <t>ΑΡΑΜΠΑΤΖΗ</t>
  </si>
  <si>
    <t>ΑΙΜΙΛΙΑ-ΑΘΑΝΑΣΙΑ</t>
  </si>
  <si>
    <t>Χ786704</t>
  </si>
  <si>
    <t>890,2</t>
  </si>
  <si>
    <t>ΤΣΟΥΚΑΛΑΣ</t>
  </si>
  <si>
    <t>ΑΒ776638</t>
  </si>
  <si>
    <t>647,9</t>
  </si>
  <si>
    <t>887,9</t>
  </si>
  <si>
    <t>1232-1260-1262-1264-1265-1263-1259-1266-1258-1230-1231-1229-1267-1272-1273-1274-1257-1227</t>
  </si>
  <si>
    <t>ΤΑΣΟΠΟΥΛΟΥ</t>
  </si>
  <si>
    <t>ΘΩΜΑΗ</t>
  </si>
  <si>
    <t>ΑΗ298682</t>
  </si>
  <si>
    <t>844,8</t>
  </si>
  <si>
    <t>874,8</t>
  </si>
  <si>
    <t>1229-1259-1273-1263-1262-1264-1267-1232-1265</t>
  </si>
  <si>
    <t>ΤΣΟΥΤΣΟΥΛΑΣ</t>
  </si>
  <si>
    <t>ΑΖ304706</t>
  </si>
  <si>
    <t>873,3</t>
  </si>
  <si>
    <t>1273-1272-1274-1267-1203-1257</t>
  </si>
  <si>
    <t>ΦΙΤΣΙΟΥ</t>
  </si>
  <si>
    <t>ΑΒ855885</t>
  </si>
  <si>
    <t>651,2</t>
  </si>
  <si>
    <t>872,2</t>
  </si>
  <si>
    <t>ΜΠΟΝΤΙΟΣ</t>
  </si>
  <si>
    <t>Φ493797</t>
  </si>
  <si>
    <t>871,2</t>
  </si>
  <si>
    <t>ΑΝΑΓΝΩΣΤΟΠΟΥΛΟΥ</t>
  </si>
  <si>
    <t>ΙΩΑΝΝΑ ΑΓΑΘΗ</t>
  </si>
  <si>
    <t>ΑΑ388089</t>
  </si>
  <si>
    <t>868,4</t>
  </si>
  <si>
    <t>ΜΠΑΤΣΙΛΑΣ</t>
  </si>
  <si>
    <t>Χ409133</t>
  </si>
  <si>
    <t>696,3</t>
  </si>
  <si>
    <t>862,3</t>
  </si>
  <si>
    <t>ΒΑΣΙΛΑΚΗ</t>
  </si>
  <si>
    <t>ΑΓΓΕΛΙΚΗ</t>
  </si>
  <si>
    <t>ΑΚ632470</t>
  </si>
  <si>
    <t>860,1</t>
  </si>
  <si>
    <t>1273-1274-1272-1267-1203</t>
  </si>
  <si>
    <t>ΑΚΑΣΗΣ</t>
  </si>
  <si>
    <t>ΑΑ271141</t>
  </si>
  <si>
    <t>853,4</t>
  </si>
  <si>
    <t>ΗΛΙΑΔΗΣ</t>
  </si>
  <si>
    <t>Φ227414</t>
  </si>
  <si>
    <t>1273-1272-1274-1257-1264-1263-1262-1265-1266</t>
  </si>
  <si>
    <t>ΤΣΑΜΗ</t>
  </si>
  <si>
    <t>ΚΩΝΣΤΑΝΤΙΝΑ</t>
  </si>
  <si>
    <t>Φ451569</t>
  </si>
  <si>
    <t>847,6</t>
  </si>
  <si>
    <t>1231-1232-1266-1229-1273-1274-1262-1263-1264-1265-1259-1261</t>
  </si>
  <si>
    <t>ΑΛΜΠΑΝΗΣ</t>
  </si>
  <si>
    <t>ΑΚ939380</t>
  </si>
  <si>
    <t>732,6</t>
  </si>
  <si>
    <t>846,6</t>
  </si>
  <si>
    <t>ΜΑΡΚΟΥΛΗ</t>
  </si>
  <si>
    <t>ΚΑΤΕΡΙΝΑ</t>
  </si>
  <si>
    <t>Τ943076</t>
  </si>
  <si>
    <t>846,5</t>
  </si>
  <si>
    <t>1257-1273-1274-1272</t>
  </si>
  <si>
    <t>ΚΕΜΟΥ</t>
  </si>
  <si>
    <t>ΕΥΑΓΓΕΛΗ</t>
  </si>
  <si>
    <t>ΕΥΘΗΜΙΟΣ</t>
  </si>
  <si>
    <t>ΑΒ843804</t>
  </si>
  <si>
    <t>712,8</t>
  </si>
  <si>
    <t>1264-1260-1262-1231-1230-1266-1232-1274-1273-1229</t>
  </si>
  <si>
    <t>ΘΕΟΔΩΡΟΠΟΥΛΟΣ</t>
  </si>
  <si>
    <t>ΑΝ240410</t>
  </si>
  <si>
    <t>841,5</t>
  </si>
  <si>
    <t>1232-1231-1266-1259-1274-1267</t>
  </si>
  <si>
    <t>ΦΩΤΟΓΛΟΥ</t>
  </si>
  <si>
    <t>ΧΑΡΑΛΑΜΠΟΣ</t>
  </si>
  <si>
    <t>ΑΒ451298</t>
  </si>
  <si>
    <t>834,6</t>
  </si>
  <si>
    <t>ΣΑΚΚΟΣ</t>
  </si>
  <si>
    <t>ΓΙΩΡΓΟΣ</t>
  </si>
  <si>
    <t>ΑΑ869438</t>
  </si>
  <si>
    <t>1259-1231-1232-1266-1267-1274-1229-1262-1263-1264-1265-1230-1257-1258-1261-1272-1273-1260</t>
  </si>
  <si>
    <t>Δινοβίτσης</t>
  </si>
  <si>
    <t xml:space="preserve">Γεώργιος </t>
  </si>
  <si>
    <t>ΑΚ500904</t>
  </si>
  <si>
    <t>1273-1274-1259</t>
  </si>
  <si>
    <t>ΚΟΥΡΤΗΣ</t>
  </si>
  <si>
    <t>ΑΙ766510</t>
  </si>
  <si>
    <t>642,4</t>
  </si>
  <si>
    <t>822,4</t>
  </si>
  <si>
    <t>1272-1274-1273</t>
  </si>
  <si>
    <t>ΒΑΔΙΚΟΛΙΟΥ</t>
  </si>
  <si>
    <t>ΦΩΤΕΙΝΗ</t>
  </si>
  <si>
    <t>ΑΕ217970</t>
  </si>
  <si>
    <t>762,3</t>
  </si>
  <si>
    <t>822,3</t>
  </si>
  <si>
    <t>ΙΟΡΔΑΝΙΔΗΣ</t>
  </si>
  <si>
    <t>ΕΥΣΤΑΘΙΟΣ</t>
  </si>
  <si>
    <t>ΑΗ875744</t>
  </si>
  <si>
    <t>820,9</t>
  </si>
  <si>
    <t>1273-1229-1259-1263-1267-1264-1265-1262-1257-1232-1231-1266-1274-1272</t>
  </si>
  <si>
    <t>ΒΟΥΙΤΣΗ</t>
  </si>
  <si>
    <t>ΧΡΥΣΗ</t>
  </si>
  <si>
    <t>ΑΜ297180</t>
  </si>
  <si>
    <t>687,5</t>
  </si>
  <si>
    <t>820,5</t>
  </si>
  <si>
    <t>ΔΟΥΛΓΕΡΟΓΛΟΥ</t>
  </si>
  <si>
    <t>ΜΑΡΓΑΡΙΤΑ</t>
  </si>
  <si>
    <t>ΑΖ850448</t>
  </si>
  <si>
    <t>817,5</t>
  </si>
  <si>
    <t>1274-1273-1267-1257</t>
  </si>
  <si>
    <t>ΓΕΡΟΣΤΑΘΗΣ</t>
  </si>
  <si>
    <t>Χ909200</t>
  </si>
  <si>
    <t>806,5</t>
  </si>
  <si>
    <t>ΚΥΡΓΙΑΝΝΑΚΗ</t>
  </si>
  <si>
    <t>ΒΙΟΛΕΤΤΑ</t>
  </si>
  <si>
    <t>ΑΖ111437</t>
  </si>
  <si>
    <t>735,9</t>
  </si>
  <si>
    <t>805,9</t>
  </si>
  <si>
    <t>1231-1266-1233-1232-1257-1265-1262-1264-1263-1273-1259-1229-1267-1274-1261</t>
  </si>
  <si>
    <t>ΣΚΑΡΒΕΛΑΚΗΣ</t>
  </si>
  <si>
    <t>ΜΑΝΟΛΗΣ</t>
  </si>
  <si>
    <t>ΑΗ466330</t>
  </si>
  <si>
    <t>805,8</t>
  </si>
  <si>
    <t>1266-1231-1230-1229-1267-1264-1262-1263-1260-1259-1261-1258-1257-1232-1203-1274-1273-1272</t>
  </si>
  <si>
    <t>ΜΑΡΚΟΥΤΣΑΚΗ</t>
  </si>
  <si>
    <t>ΑΜ473407</t>
  </si>
  <si>
    <t>774,4</t>
  </si>
  <si>
    <t>804,4</t>
  </si>
  <si>
    <t>1231-1266-1265-1264-1262-1263-1232-1259-1229-1273-1274-1267</t>
  </si>
  <si>
    <t>ΓΕΩΡΓΟΥΔΗ</t>
  </si>
  <si>
    <t>ΑΣΠΑΣΙΑ</t>
  </si>
  <si>
    <t>ΑΠΟΣΤΟΛΟΣ</t>
  </si>
  <si>
    <t>ΑΑ909095</t>
  </si>
  <si>
    <t>799,3</t>
  </si>
  <si>
    <t>1237-1211-1269-1208-1240-1272-1267-1216-1214-1203-1201-1219-1262-1260-1263-1248-1258-1264-1253-1223-1273-1274</t>
  </si>
  <si>
    <t>ΚΟΤΣΑΠΟΥΙΚΙΔΟΥ</t>
  </si>
  <si>
    <t>Χ887704</t>
  </si>
  <si>
    <t>667,7</t>
  </si>
  <si>
    <t>794,7</t>
  </si>
  <si>
    <t>1273-1259-1263-1264-1257-1232-1231-1274</t>
  </si>
  <si>
    <t>ΜΕΛΙΤΟΥ</t>
  </si>
  <si>
    <t>ΑΕ863615</t>
  </si>
  <si>
    <t>793,8</t>
  </si>
  <si>
    <t>ΧΑΡΙΣΙΟΥ</t>
  </si>
  <si>
    <t>ΕΛΕΝΗ</t>
  </si>
  <si>
    <t>ΧΑΡΙΣΙΟΣ</t>
  </si>
  <si>
    <t>ΑΒ458590</t>
  </si>
  <si>
    <t>707,3</t>
  </si>
  <si>
    <t>792,3</t>
  </si>
  <si>
    <t>ΤΣΙΡΟΓΙΑΝΝΗΣ</t>
  </si>
  <si>
    <t>ΑΙ370102</t>
  </si>
  <si>
    <t>788,8</t>
  </si>
  <si>
    <t>1230-1231-1266-1260-1262-1259-1229-1273-1263-1264-1265-1257-1232-1274-1258-1272-1261</t>
  </si>
  <si>
    <t>ΒΕΝΕΤΗ</t>
  </si>
  <si>
    <t>ΑΒ428247</t>
  </si>
  <si>
    <t>756,8</t>
  </si>
  <si>
    <t>786,8</t>
  </si>
  <si>
    <t>Κοκκινάς</t>
  </si>
  <si>
    <t xml:space="preserve">Δημήτριος </t>
  </si>
  <si>
    <t>Νικόλαος</t>
  </si>
  <si>
    <t>ΑΙ280251</t>
  </si>
  <si>
    <t>755,7</t>
  </si>
  <si>
    <t>785,7</t>
  </si>
  <si>
    <t>1260-1263-1262-1264-1265-1229-1273-1274</t>
  </si>
  <si>
    <t>Γκουτζελης</t>
  </si>
  <si>
    <t>Αθανασιος</t>
  </si>
  <si>
    <t>Κυριακος</t>
  </si>
  <si>
    <t>ΑΚ864288</t>
  </si>
  <si>
    <t>ΣΩΤΗΡΧΟΥ</t>
  </si>
  <si>
    <t>ΤΑΞΙΑΡΧΗΣ</t>
  </si>
  <si>
    <t>ΑΗ480771</t>
  </si>
  <si>
    <t>1267-1231-1232-1259-1266-1274</t>
  </si>
  <si>
    <t>Δροντζα</t>
  </si>
  <si>
    <t>Πασχαληνα</t>
  </si>
  <si>
    <t>Κωνσταντίνος</t>
  </si>
  <si>
    <t>Φ493416</t>
  </si>
  <si>
    <t>772,5</t>
  </si>
  <si>
    <t>ΚΑΝΑΡΑΣ</t>
  </si>
  <si>
    <t>ΑΑ387094</t>
  </si>
  <si>
    <t>740,3</t>
  </si>
  <si>
    <t>770,3</t>
  </si>
  <si>
    <t>ΤΣΟΧΑΤΑΡΙΔΗΣ</t>
  </si>
  <si>
    <t>ΣΥΜΕΩΝ</t>
  </si>
  <si>
    <t>Χ873675</t>
  </si>
  <si>
    <t>765,4</t>
  </si>
  <si>
    <t>ΜΙΧΑΛΑ</t>
  </si>
  <si>
    <t>Τ314175</t>
  </si>
  <si>
    <t>698,5</t>
  </si>
  <si>
    <t>763,5</t>
  </si>
  <si>
    <t>1229-1231-1232-1259-1262-1263-1264-1265-1266-1273</t>
  </si>
  <si>
    <t>ΜΑΡΕΛΟΥ</t>
  </si>
  <si>
    <t>ΣΤΑΥΡΟΥΛΑ</t>
  </si>
  <si>
    <t>ΑΜ428447</t>
  </si>
  <si>
    <t>691,9</t>
  </si>
  <si>
    <t>761,9</t>
  </si>
  <si>
    <t>ΜΑΤΖΑΝΑ</t>
  </si>
  <si>
    <t>ΕΡΜΙΟΝΗ</t>
  </si>
  <si>
    <t>ΑΙ902389</t>
  </si>
  <si>
    <t>760,6</t>
  </si>
  <si>
    <t>ΜΠΙΝΟΥ</t>
  </si>
  <si>
    <t>ΚΩΝΣΤΑΝΤΙΝΟΥ</t>
  </si>
  <si>
    <t>ΑΗ376226</t>
  </si>
  <si>
    <t>ΠΑΠΑΔΕΡΑΚΗ</t>
  </si>
  <si>
    <t>ΑΕ974042</t>
  </si>
  <si>
    <t>657,8</t>
  </si>
  <si>
    <t>ΛΑΝΑΡΑΣ</t>
  </si>
  <si>
    <t>ΑΕ764705</t>
  </si>
  <si>
    <t>683,1</t>
  </si>
  <si>
    <t>755,1</t>
  </si>
  <si>
    <t>ΚΑΛΑΦΑΤΙΔΗΣ</t>
  </si>
  <si>
    <t>ΣΑΡΑΝΤΗΣ</t>
  </si>
  <si>
    <t>ΑΗ695030</t>
  </si>
  <si>
    <t>754,9</t>
  </si>
  <si>
    <t>ΚΩΣΤΑΚΗΣ</t>
  </si>
  <si>
    <t>ΑΒ904073</t>
  </si>
  <si>
    <t>753,8</t>
  </si>
  <si>
    <t>1274-1273-1257-1229-1231-1232-1259-1262-1263-1264-1265-1266</t>
  </si>
  <si>
    <t>ΤΣΑΡΟΥΧΑΣ</t>
  </si>
  <si>
    <t>Χ957946</t>
  </si>
  <si>
    <t>751,7</t>
  </si>
  <si>
    <t>1273-1257-1267-1272-1274</t>
  </si>
  <si>
    <t>ΓΙΑΝΝΟΥΣΗΣ</t>
  </si>
  <si>
    <t>ΑΑ382106</t>
  </si>
  <si>
    <t>750,8</t>
  </si>
  <si>
    <t>ΠΑΠΑΔΟΠΟΥΛΟΥ</t>
  </si>
  <si>
    <t>ΑΜ703527</t>
  </si>
  <si>
    <t>747,4</t>
  </si>
  <si>
    <t>ΤΣΙΛΙΓΓΙΡΗ</t>
  </si>
  <si>
    <t>Χ942529</t>
  </si>
  <si>
    <t>745,6</t>
  </si>
  <si>
    <t>ΑΡΜΥΡΟΥ</t>
  </si>
  <si>
    <t>ΧΡΙΣΤΙΝΑ</t>
  </si>
  <si>
    <t>ΓΕΩΡΙΟΣ</t>
  </si>
  <si>
    <t>Χ874231</t>
  </si>
  <si>
    <t>1264-1262-1263-1259-1257-1265-1229-1273-1232-1231-1266</t>
  </si>
  <si>
    <t>ΓΚΑΡΤΖΟΝΙΚΑΣ</t>
  </si>
  <si>
    <t>ΑΒ604518</t>
  </si>
  <si>
    <t>1264-1262-1265-1232-1267-1231-1266-1229-1273-1274-1263-1259</t>
  </si>
  <si>
    <t>ΜΙΧΟΠΟΥΛΟΣ</t>
  </si>
  <si>
    <t>ΑΖ848183</t>
  </si>
  <si>
    <t>ΣΤΕΦΟΥ</t>
  </si>
  <si>
    <t>ΗΛΙΑΝΑ</t>
  </si>
  <si>
    <t>ΑΒ103666</t>
  </si>
  <si>
    <t>733,1</t>
  </si>
  <si>
    <t>1264-1262-1265-1257-1267-1263-1233-1232-1259-1274-1273-1229-1266-1231-1261</t>
  </si>
  <si>
    <t>Τσαπαρα</t>
  </si>
  <si>
    <t xml:space="preserve">Ζωη </t>
  </si>
  <si>
    <t>Νικολαος</t>
  </si>
  <si>
    <t>ΑΖ850480</t>
  </si>
  <si>
    <t>730,7</t>
  </si>
  <si>
    <t>ΦΙΝΤΙΡΙΚΑΚΗ</t>
  </si>
  <si>
    <t>Χ239302</t>
  </si>
  <si>
    <t>720,8</t>
  </si>
  <si>
    <t>ΜΑΜΟΥΤΟΠΟΥΛΟΣ</t>
  </si>
  <si>
    <t>ΑΒ351355</t>
  </si>
  <si>
    <t>1273-1272-1274</t>
  </si>
  <si>
    <t>ANASTASOPOULOU</t>
  </si>
  <si>
    <t>MARIA</t>
  </si>
  <si>
    <t>SPYRIDON</t>
  </si>
  <si>
    <t>ΑΚ751940</t>
  </si>
  <si>
    <t>665,5</t>
  </si>
  <si>
    <t>716,5</t>
  </si>
  <si>
    <t>1232-1265-1262-1264-1260-1263-1259-1258-1229-1266-1261-1231-1272-1274-1273-1267-1257-1230</t>
  </si>
  <si>
    <t>ΠΑΣΠΑΛΑ</t>
  </si>
  <si>
    <t>ΑΖ477777</t>
  </si>
  <si>
    <t>1231-1232-1266-1274</t>
  </si>
  <si>
    <t>ΚΑΛΑΜΠΟΚΑ</t>
  </si>
  <si>
    <t>ΑΒ743020</t>
  </si>
  <si>
    <t>ΑΓΓΕΛΑΚΗΣ</t>
  </si>
  <si>
    <t>ΑΗ840541</t>
  </si>
  <si>
    <t>ΣΚΑΠΕΡΔΑΣ</t>
  </si>
  <si>
    <t>ΑΣΤΕΡΙΟΣ</t>
  </si>
  <si>
    <t>Χ476844</t>
  </si>
  <si>
    <t>656,7</t>
  </si>
  <si>
    <t>686,7</t>
  </si>
  <si>
    <t>ΕΛΕΥΘΕΡΙΑΔΗΣ</t>
  </si>
  <si>
    <t>Χ267512</t>
  </si>
  <si>
    <t>1258-1272-1274-1273</t>
  </si>
  <si>
    <t>ΠΑΝΤΑΖΗ</t>
  </si>
  <si>
    <t>ΑΛΕΞΑΝΔΡΑ</t>
  </si>
  <si>
    <t>ΑΒ061536</t>
  </si>
  <si>
    <t>634,7</t>
  </si>
  <si>
    <t>664,7</t>
  </si>
  <si>
    <t>1202-1267-1272-1273-1274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</si>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</sst>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10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5709</v>
      </c>
      <c r="C8" t="s">
        <v>13</v>
      </c>
      <c r="D8" t="s">
        <v>14</v>
      </c>
      <c r="E8" t="s">
        <v>15</v>
      </c>
      <c r="F8" t="s">
        <v>16</v>
      </c>
      <c r="G8" t="str">
        <f>"00331473"</f>
        <v>00331473</v>
      </c>
      <c r="H8" t="s">
        <v>17</v>
      </c>
      <c r="I8">
        <v>150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50</v>
      </c>
      <c r="Q8">
        <v>0</v>
      </c>
      <c r="R8">
        <v>0</v>
      </c>
      <c r="S8">
        <v>0</v>
      </c>
      <c r="T8">
        <v>0</v>
      </c>
      <c r="U8">
        <v>0</v>
      </c>
      <c r="V8">
        <v>28</v>
      </c>
      <c r="W8">
        <v>196</v>
      </c>
      <c r="X8">
        <v>0</v>
      </c>
      <c r="Z8">
        <v>0</v>
      </c>
      <c r="AA8">
        <v>0</v>
      </c>
      <c r="AB8">
        <v>24</v>
      </c>
      <c r="AC8">
        <v>408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636</v>
      </c>
      <c r="C10" t="s">
        <v>20</v>
      </c>
      <c r="D10" t="s">
        <v>21</v>
      </c>
      <c r="E10" t="s">
        <v>22</v>
      </c>
      <c r="F10" t="s">
        <v>23</v>
      </c>
      <c r="G10" t="str">
        <f>"201601000324"</f>
        <v>201601000324</v>
      </c>
      <c r="H10">
        <v>704</v>
      </c>
      <c r="I10">
        <v>150</v>
      </c>
      <c r="J10">
        <v>0</v>
      </c>
      <c r="K10">
        <v>0</v>
      </c>
      <c r="L10">
        <v>0</v>
      </c>
      <c r="M10">
        <v>0</v>
      </c>
      <c r="N10">
        <v>30</v>
      </c>
      <c r="O10">
        <v>0</v>
      </c>
      <c r="P10">
        <v>0</v>
      </c>
      <c r="Q10">
        <v>50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3</v>
      </c>
      <c r="AA10">
        <v>0</v>
      </c>
      <c r="AB10">
        <v>24</v>
      </c>
      <c r="AC10">
        <v>408</v>
      </c>
      <c r="AD10">
        <v>1762</v>
      </c>
    </row>
    <row r="11" spans="1:30" x14ac:dyDescent="0.25">
      <c r="H11" t="s">
        <v>24</v>
      </c>
    </row>
    <row r="12" spans="1:30" x14ac:dyDescent="0.25">
      <c r="A12">
        <v>3</v>
      </c>
      <c r="B12">
        <v>5975</v>
      </c>
      <c r="C12" t="s">
        <v>25</v>
      </c>
      <c r="D12" t="s">
        <v>26</v>
      </c>
      <c r="E12" t="s">
        <v>27</v>
      </c>
      <c r="F12" t="s">
        <v>28</v>
      </c>
      <c r="G12" t="str">
        <f>"201410006838"</f>
        <v>201410006838</v>
      </c>
      <c r="H12" t="s">
        <v>29</v>
      </c>
      <c r="I12">
        <v>150</v>
      </c>
      <c r="J12">
        <v>0</v>
      </c>
      <c r="K12">
        <v>0</v>
      </c>
      <c r="L12">
        <v>200</v>
      </c>
      <c r="M12">
        <v>30</v>
      </c>
      <c r="N12">
        <v>30</v>
      </c>
      <c r="O12">
        <v>30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5</v>
      </c>
      <c r="W12">
        <v>35</v>
      </c>
      <c r="X12">
        <v>0</v>
      </c>
      <c r="Z12">
        <v>0</v>
      </c>
      <c r="AA12">
        <v>0</v>
      </c>
      <c r="AB12">
        <v>22</v>
      </c>
      <c r="AC12">
        <v>374</v>
      </c>
      <c r="AD12" t="s">
        <v>30</v>
      </c>
    </row>
    <row r="13" spans="1:30" x14ac:dyDescent="0.25">
      <c r="H13" t="s">
        <v>31</v>
      </c>
    </row>
    <row r="14" spans="1:30" x14ac:dyDescent="0.25">
      <c r="A14">
        <v>4</v>
      </c>
      <c r="B14">
        <v>3526</v>
      </c>
      <c r="C14" t="s">
        <v>32</v>
      </c>
      <c r="D14" t="s">
        <v>33</v>
      </c>
      <c r="E14" t="s">
        <v>34</v>
      </c>
      <c r="F14" t="s">
        <v>35</v>
      </c>
      <c r="G14" t="str">
        <f>"00360512"</f>
        <v>00360512</v>
      </c>
      <c r="H14" t="s">
        <v>36</v>
      </c>
      <c r="I14">
        <v>0</v>
      </c>
      <c r="J14">
        <v>0</v>
      </c>
      <c r="K14">
        <v>0</v>
      </c>
      <c r="L14">
        <v>0</v>
      </c>
      <c r="M14">
        <v>0</v>
      </c>
      <c r="N14">
        <v>70</v>
      </c>
      <c r="O14">
        <v>30</v>
      </c>
      <c r="P14">
        <v>0</v>
      </c>
      <c r="Q14">
        <v>30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6</v>
      </c>
      <c r="Y14">
        <v>1274</v>
      </c>
      <c r="Z14">
        <v>0</v>
      </c>
      <c r="AA14">
        <v>0</v>
      </c>
      <c r="AB14">
        <v>24</v>
      </c>
      <c r="AC14">
        <v>408</v>
      </c>
      <c r="AD14" t="s">
        <v>37</v>
      </c>
    </row>
    <row r="15" spans="1:30" x14ac:dyDescent="0.25">
      <c r="H15">
        <v>1274</v>
      </c>
    </row>
    <row r="16" spans="1:30" x14ac:dyDescent="0.25">
      <c r="A16">
        <v>5</v>
      </c>
      <c r="B16">
        <v>2775</v>
      </c>
      <c r="C16" t="s">
        <v>38</v>
      </c>
      <c r="D16" t="s">
        <v>39</v>
      </c>
      <c r="E16" t="s">
        <v>15</v>
      </c>
      <c r="F16" t="s">
        <v>40</v>
      </c>
      <c r="G16" t="str">
        <f>"00346956"</f>
        <v>00346956</v>
      </c>
      <c r="H16" t="s">
        <v>41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 t="s">
        <v>42</v>
      </c>
    </row>
    <row r="17" spans="1:30" x14ac:dyDescent="0.25">
      <c r="H17">
        <v>1273</v>
      </c>
    </row>
    <row r="18" spans="1:30" x14ac:dyDescent="0.25">
      <c r="A18">
        <v>6</v>
      </c>
      <c r="B18">
        <v>6185</v>
      </c>
      <c r="C18" t="s">
        <v>43</v>
      </c>
      <c r="D18" t="s">
        <v>44</v>
      </c>
      <c r="E18" t="s">
        <v>15</v>
      </c>
      <c r="F18" t="s">
        <v>45</v>
      </c>
      <c r="G18" t="str">
        <f>"201406013973"</f>
        <v>201406013973</v>
      </c>
      <c r="H18">
        <v>715</v>
      </c>
      <c r="I18">
        <v>150</v>
      </c>
      <c r="J18">
        <v>0</v>
      </c>
      <c r="K18">
        <v>0</v>
      </c>
      <c r="L18">
        <v>200</v>
      </c>
      <c r="M18">
        <v>0</v>
      </c>
      <c r="N18">
        <v>30</v>
      </c>
      <c r="O18">
        <v>30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26</v>
      </c>
      <c r="W18">
        <v>182</v>
      </c>
      <c r="X18">
        <v>6</v>
      </c>
      <c r="Y18">
        <v>1274</v>
      </c>
      <c r="Z18">
        <v>0</v>
      </c>
      <c r="AA18">
        <v>0</v>
      </c>
      <c r="AB18">
        <v>24</v>
      </c>
      <c r="AC18">
        <v>408</v>
      </c>
      <c r="AD18">
        <v>1715</v>
      </c>
    </row>
    <row r="19" spans="1:30" x14ac:dyDescent="0.25">
      <c r="H19">
        <v>1274</v>
      </c>
    </row>
    <row r="20" spans="1:30" x14ac:dyDescent="0.25">
      <c r="A20">
        <v>7</v>
      </c>
      <c r="B20">
        <v>159</v>
      </c>
      <c r="C20" t="s">
        <v>46</v>
      </c>
      <c r="D20" t="s">
        <v>47</v>
      </c>
      <c r="E20" t="s">
        <v>48</v>
      </c>
      <c r="F20" t="s">
        <v>49</v>
      </c>
      <c r="G20" t="str">
        <f>"00253397"</f>
        <v>00253397</v>
      </c>
      <c r="H20" t="s">
        <v>50</v>
      </c>
      <c r="I20">
        <v>150</v>
      </c>
      <c r="J20">
        <v>0</v>
      </c>
      <c r="K20">
        <v>0</v>
      </c>
      <c r="L20">
        <v>200</v>
      </c>
      <c r="M20">
        <v>0</v>
      </c>
      <c r="N20">
        <v>50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51</v>
      </c>
    </row>
    <row r="21" spans="1:30" x14ac:dyDescent="0.25">
      <c r="H21" t="s">
        <v>52</v>
      </c>
    </row>
    <row r="22" spans="1:30" x14ac:dyDescent="0.25">
      <c r="A22">
        <v>8</v>
      </c>
      <c r="B22">
        <v>2209</v>
      </c>
      <c r="C22" t="s">
        <v>53</v>
      </c>
      <c r="D22" t="s">
        <v>54</v>
      </c>
      <c r="E22" t="s">
        <v>15</v>
      </c>
      <c r="F22" t="s">
        <v>55</v>
      </c>
      <c r="G22" t="str">
        <f>"00010254"</f>
        <v>00010254</v>
      </c>
      <c r="H22">
        <v>682</v>
      </c>
      <c r="I22">
        <v>150</v>
      </c>
      <c r="J22">
        <v>0</v>
      </c>
      <c r="K22">
        <v>0</v>
      </c>
      <c r="L22">
        <v>0</v>
      </c>
      <c r="M22">
        <v>0</v>
      </c>
      <c r="N22">
        <v>50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60</v>
      </c>
      <c r="W22">
        <v>420</v>
      </c>
      <c r="X22">
        <v>0</v>
      </c>
      <c r="Z22">
        <v>0</v>
      </c>
      <c r="AA22">
        <v>0</v>
      </c>
      <c r="AB22">
        <v>24</v>
      </c>
      <c r="AC22">
        <v>408</v>
      </c>
      <c r="AD22">
        <v>1710</v>
      </c>
    </row>
    <row r="23" spans="1:30" x14ac:dyDescent="0.25">
      <c r="H23" t="s">
        <v>56</v>
      </c>
    </row>
    <row r="24" spans="1:30" x14ac:dyDescent="0.25">
      <c r="A24">
        <v>9</v>
      </c>
      <c r="B24">
        <v>3766</v>
      </c>
      <c r="C24" t="s">
        <v>57</v>
      </c>
      <c r="D24" t="s">
        <v>58</v>
      </c>
      <c r="E24" t="s">
        <v>44</v>
      </c>
      <c r="F24" t="s">
        <v>59</v>
      </c>
      <c r="G24" t="str">
        <f>"00210592"</f>
        <v>00210592</v>
      </c>
      <c r="H24" t="s">
        <v>60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30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 t="s">
        <v>61</v>
      </c>
    </row>
    <row r="25" spans="1:30" x14ac:dyDescent="0.25">
      <c r="H25" t="s">
        <v>52</v>
      </c>
    </row>
    <row r="26" spans="1:30" x14ac:dyDescent="0.25">
      <c r="A26">
        <v>10</v>
      </c>
      <c r="B26">
        <v>3550</v>
      </c>
      <c r="C26" t="s">
        <v>62</v>
      </c>
      <c r="D26" t="s">
        <v>63</v>
      </c>
      <c r="E26" t="s">
        <v>44</v>
      </c>
      <c r="F26" t="s">
        <v>64</v>
      </c>
      <c r="G26" t="str">
        <f>"201511040384"</f>
        <v>201511040384</v>
      </c>
      <c r="H26" t="s">
        <v>65</v>
      </c>
      <c r="I26">
        <v>0</v>
      </c>
      <c r="J26">
        <v>0</v>
      </c>
      <c r="K26">
        <v>0</v>
      </c>
      <c r="L26">
        <v>200</v>
      </c>
      <c r="M26">
        <v>30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66</v>
      </c>
    </row>
    <row r="27" spans="1:30" x14ac:dyDescent="0.25">
      <c r="H27" t="s">
        <v>67</v>
      </c>
    </row>
    <row r="28" spans="1:30" x14ac:dyDescent="0.25">
      <c r="A28">
        <v>11</v>
      </c>
      <c r="B28">
        <v>5404</v>
      </c>
      <c r="C28" t="s">
        <v>68</v>
      </c>
      <c r="D28" t="s">
        <v>15</v>
      </c>
      <c r="E28" t="s">
        <v>69</v>
      </c>
      <c r="F28" t="s">
        <v>70</v>
      </c>
      <c r="G28" t="str">
        <f>"201512000680"</f>
        <v>201512000680</v>
      </c>
      <c r="H28" t="s">
        <v>71</v>
      </c>
      <c r="I28">
        <v>0</v>
      </c>
      <c r="J28">
        <v>0</v>
      </c>
      <c r="K28">
        <v>0</v>
      </c>
      <c r="L28">
        <v>260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72</v>
      </c>
    </row>
    <row r="29" spans="1:30" x14ac:dyDescent="0.25">
      <c r="H29" t="s">
        <v>73</v>
      </c>
    </row>
    <row r="30" spans="1:30" x14ac:dyDescent="0.25">
      <c r="A30">
        <v>12</v>
      </c>
      <c r="B30">
        <v>2983</v>
      </c>
      <c r="C30" t="s">
        <v>74</v>
      </c>
      <c r="D30" t="s">
        <v>75</v>
      </c>
      <c r="E30" t="s">
        <v>58</v>
      </c>
      <c r="F30" t="s">
        <v>76</v>
      </c>
      <c r="G30" t="str">
        <f>"00017207"</f>
        <v>00017207</v>
      </c>
      <c r="H30" t="s">
        <v>77</v>
      </c>
      <c r="I30">
        <v>0</v>
      </c>
      <c r="J30">
        <v>0</v>
      </c>
      <c r="K30">
        <v>0</v>
      </c>
      <c r="L30">
        <v>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60</v>
      </c>
      <c r="W30">
        <v>420</v>
      </c>
      <c r="X30">
        <v>6</v>
      </c>
      <c r="Y30">
        <v>1274</v>
      </c>
      <c r="Z30">
        <v>0</v>
      </c>
      <c r="AA30">
        <v>0</v>
      </c>
      <c r="AB30">
        <v>24</v>
      </c>
      <c r="AC30">
        <v>408</v>
      </c>
      <c r="AD30" t="s">
        <v>78</v>
      </c>
    </row>
    <row r="31" spans="1:30" x14ac:dyDescent="0.25">
      <c r="H31" t="s">
        <v>79</v>
      </c>
    </row>
    <row r="32" spans="1:30" x14ac:dyDescent="0.25">
      <c r="A32">
        <v>13</v>
      </c>
      <c r="B32">
        <v>3978</v>
      </c>
      <c r="C32" t="s">
        <v>80</v>
      </c>
      <c r="D32" t="s">
        <v>15</v>
      </c>
      <c r="E32" t="s">
        <v>81</v>
      </c>
      <c r="F32" t="s">
        <v>82</v>
      </c>
      <c r="G32" t="str">
        <f>"00365368"</f>
        <v>00365368</v>
      </c>
      <c r="H32" t="s">
        <v>83</v>
      </c>
      <c r="I32">
        <v>0</v>
      </c>
      <c r="J32">
        <v>0</v>
      </c>
      <c r="K32">
        <v>0</v>
      </c>
      <c r="L32">
        <v>200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6</v>
      </c>
      <c r="Y32">
        <v>1274</v>
      </c>
      <c r="Z32">
        <v>0</v>
      </c>
      <c r="AA32">
        <v>0</v>
      </c>
      <c r="AB32">
        <v>0</v>
      </c>
      <c r="AC32">
        <v>0</v>
      </c>
      <c r="AD32" t="s">
        <v>84</v>
      </c>
    </row>
    <row r="33" spans="1:30" x14ac:dyDescent="0.25">
      <c r="H33">
        <v>1274</v>
      </c>
    </row>
    <row r="34" spans="1:30" x14ac:dyDescent="0.25">
      <c r="A34">
        <v>14</v>
      </c>
      <c r="B34">
        <v>4310</v>
      </c>
      <c r="C34" t="s">
        <v>85</v>
      </c>
      <c r="D34" t="s">
        <v>86</v>
      </c>
      <c r="E34" t="s">
        <v>87</v>
      </c>
      <c r="F34" t="s">
        <v>88</v>
      </c>
      <c r="G34" t="str">
        <f>"201402010452"</f>
        <v>201402010452</v>
      </c>
      <c r="H34" t="s">
        <v>89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30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90</v>
      </c>
    </row>
    <row r="35" spans="1:30" x14ac:dyDescent="0.25">
      <c r="H35" t="s">
        <v>91</v>
      </c>
    </row>
    <row r="36" spans="1:30" x14ac:dyDescent="0.25">
      <c r="A36">
        <v>15</v>
      </c>
      <c r="B36">
        <v>1078</v>
      </c>
      <c r="C36" t="s">
        <v>92</v>
      </c>
      <c r="D36" t="s">
        <v>44</v>
      </c>
      <c r="E36" t="s">
        <v>93</v>
      </c>
      <c r="F36" t="s">
        <v>94</v>
      </c>
      <c r="G36" t="str">
        <f>"201511035351"</f>
        <v>201511035351</v>
      </c>
      <c r="H36" t="s">
        <v>71</v>
      </c>
      <c r="I36">
        <v>0</v>
      </c>
      <c r="J36">
        <v>0</v>
      </c>
      <c r="K36">
        <v>0</v>
      </c>
      <c r="L36">
        <v>200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6</v>
      </c>
      <c r="Y36">
        <v>1274</v>
      </c>
      <c r="Z36">
        <v>0</v>
      </c>
      <c r="AA36">
        <v>0</v>
      </c>
      <c r="AB36">
        <v>0</v>
      </c>
      <c r="AC36">
        <v>0</v>
      </c>
      <c r="AD36" t="s">
        <v>95</v>
      </c>
    </row>
    <row r="37" spans="1:30" x14ac:dyDescent="0.25">
      <c r="H37" t="s">
        <v>96</v>
      </c>
    </row>
    <row r="38" spans="1:30" x14ac:dyDescent="0.25">
      <c r="A38">
        <v>16</v>
      </c>
      <c r="B38">
        <v>1078</v>
      </c>
      <c r="C38" t="s">
        <v>92</v>
      </c>
      <c r="D38" t="s">
        <v>44</v>
      </c>
      <c r="E38" t="s">
        <v>93</v>
      </c>
      <c r="F38" t="s">
        <v>94</v>
      </c>
      <c r="G38" t="str">
        <f>"201511035351"</f>
        <v>201511035351</v>
      </c>
      <c r="H38" t="s">
        <v>71</v>
      </c>
      <c r="I38">
        <v>0</v>
      </c>
      <c r="J38">
        <v>0</v>
      </c>
      <c r="K38">
        <v>0</v>
      </c>
      <c r="L38">
        <v>200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95</v>
      </c>
    </row>
    <row r="39" spans="1:30" x14ac:dyDescent="0.25">
      <c r="H39" t="s">
        <v>96</v>
      </c>
    </row>
    <row r="40" spans="1:30" x14ac:dyDescent="0.25">
      <c r="A40">
        <v>17</v>
      </c>
      <c r="B40">
        <v>3955</v>
      </c>
      <c r="C40" t="s">
        <v>97</v>
      </c>
      <c r="D40" t="s">
        <v>98</v>
      </c>
      <c r="E40" t="s">
        <v>81</v>
      </c>
      <c r="F40" t="s">
        <v>99</v>
      </c>
      <c r="G40" t="str">
        <f>"00155454"</f>
        <v>00155454</v>
      </c>
      <c r="H40">
        <v>913</v>
      </c>
      <c r="I40">
        <v>0</v>
      </c>
      <c r="J40">
        <v>0</v>
      </c>
      <c r="K40">
        <v>0</v>
      </c>
      <c r="L40">
        <v>200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64</v>
      </c>
      <c r="W40">
        <v>448</v>
      </c>
      <c r="X40">
        <v>0</v>
      </c>
      <c r="Z40">
        <v>0</v>
      </c>
      <c r="AA40">
        <v>0</v>
      </c>
      <c r="AB40">
        <v>0</v>
      </c>
      <c r="AC40">
        <v>0</v>
      </c>
      <c r="AD40">
        <v>1591</v>
      </c>
    </row>
    <row r="41" spans="1:30" x14ac:dyDescent="0.25">
      <c r="H41" t="s">
        <v>100</v>
      </c>
    </row>
    <row r="42" spans="1:30" x14ac:dyDescent="0.25">
      <c r="A42">
        <v>18</v>
      </c>
      <c r="B42">
        <v>6143</v>
      </c>
      <c r="C42" t="s">
        <v>101</v>
      </c>
      <c r="D42" t="s">
        <v>102</v>
      </c>
      <c r="E42" t="s">
        <v>103</v>
      </c>
      <c r="F42" t="s">
        <v>104</v>
      </c>
      <c r="G42" t="str">
        <f>"00246121"</f>
        <v>00246121</v>
      </c>
      <c r="H42" t="s">
        <v>105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60</v>
      </c>
      <c r="W42">
        <v>420</v>
      </c>
      <c r="X42">
        <v>0</v>
      </c>
      <c r="Z42">
        <v>0</v>
      </c>
      <c r="AA42">
        <v>0</v>
      </c>
      <c r="AB42">
        <v>24</v>
      </c>
      <c r="AC42">
        <v>408</v>
      </c>
      <c r="AD42" t="s">
        <v>106</v>
      </c>
    </row>
    <row r="43" spans="1:30" x14ac:dyDescent="0.25">
      <c r="H43" t="s">
        <v>107</v>
      </c>
    </row>
    <row r="44" spans="1:30" x14ac:dyDescent="0.25">
      <c r="A44">
        <v>19</v>
      </c>
      <c r="B44">
        <v>1366</v>
      </c>
      <c r="C44" t="s">
        <v>108</v>
      </c>
      <c r="D44" t="s">
        <v>109</v>
      </c>
      <c r="E44" t="s">
        <v>44</v>
      </c>
      <c r="F44" t="s">
        <v>110</v>
      </c>
      <c r="G44" t="str">
        <f>"00212584"</f>
        <v>00212584</v>
      </c>
      <c r="H44" t="s">
        <v>111</v>
      </c>
      <c r="I44">
        <v>0</v>
      </c>
      <c r="J44">
        <v>0</v>
      </c>
      <c r="K44">
        <v>0</v>
      </c>
      <c r="L44">
        <v>200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6</v>
      </c>
      <c r="Y44">
        <v>1274</v>
      </c>
      <c r="Z44">
        <v>0</v>
      </c>
      <c r="AA44">
        <v>0</v>
      </c>
      <c r="AB44">
        <v>0</v>
      </c>
      <c r="AC44">
        <v>0</v>
      </c>
      <c r="AD44" t="s">
        <v>112</v>
      </c>
    </row>
    <row r="45" spans="1:30" x14ac:dyDescent="0.25">
      <c r="H45">
        <v>1274</v>
      </c>
    </row>
    <row r="46" spans="1:30" x14ac:dyDescent="0.25">
      <c r="A46">
        <v>20</v>
      </c>
      <c r="B46">
        <v>5232</v>
      </c>
      <c r="C46" t="s">
        <v>113</v>
      </c>
      <c r="D46" t="s">
        <v>114</v>
      </c>
      <c r="E46" t="s">
        <v>15</v>
      </c>
      <c r="F46" t="s">
        <v>115</v>
      </c>
      <c r="G46" t="str">
        <f>"201412006472"</f>
        <v>201412006472</v>
      </c>
      <c r="H46" t="s">
        <v>116</v>
      </c>
      <c r="I46">
        <v>0</v>
      </c>
      <c r="J46">
        <v>0</v>
      </c>
      <c r="K46">
        <v>0</v>
      </c>
      <c r="L46">
        <v>0</v>
      </c>
      <c r="M46">
        <v>100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39</v>
      </c>
      <c r="W46">
        <v>273</v>
      </c>
      <c r="X46">
        <v>0</v>
      </c>
      <c r="Z46">
        <v>0</v>
      </c>
      <c r="AA46">
        <v>0</v>
      </c>
      <c r="AB46">
        <v>24</v>
      </c>
      <c r="AC46">
        <v>408</v>
      </c>
      <c r="AD46" t="s">
        <v>117</v>
      </c>
    </row>
    <row r="47" spans="1:30" x14ac:dyDescent="0.25">
      <c r="H47" t="s">
        <v>118</v>
      </c>
    </row>
    <row r="48" spans="1:30" x14ac:dyDescent="0.25">
      <c r="A48">
        <v>21</v>
      </c>
      <c r="B48">
        <v>3914</v>
      </c>
      <c r="C48" t="s">
        <v>119</v>
      </c>
      <c r="D48" t="s">
        <v>120</v>
      </c>
      <c r="E48" t="s">
        <v>69</v>
      </c>
      <c r="F48" t="s">
        <v>121</v>
      </c>
      <c r="G48" t="str">
        <f>"00346010"</f>
        <v>00346010</v>
      </c>
      <c r="H48" t="s">
        <v>122</v>
      </c>
      <c r="I48">
        <v>0</v>
      </c>
      <c r="J48">
        <v>0</v>
      </c>
      <c r="K48">
        <v>0</v>
      </c>
      <c r="L48">
        <v>0</v>
      </c>
      <c r="M48">
        <v>0</v>
      </c>
      <c r="N48">
        <v>50</v>
      </c>
      <c r="O48">
        <v>0</v>
      </c>
      <c r="P48">
        <v>0</v>
      </c>
      <c r="Q48">
        <v>30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123</v>
      </c>
    </row>
    <row r="49" spans="1:30" x14ac:dyDescent="0.25">
      <c r="H49" t="s">
        <v>124</v>
      </c>
    </row>
    <row r="50" spans="1:30" x14ac:dyDescent="0.25">
      <c r="A50">
        <v>22</v>
      </c>
      <c r="B50">
        <v>3914</v>
      </c>
      <c r="C50" t="s">
        <v>119</v>
      </c>
      <c r="D50" t="s">
        <v>120</v>
      </c>
      <c r="E50" t="s">
        <v>69</v>
      </c>
      <c r="F50" t="s">
        <v>121</v>
      </c>
      <c r="G50" t="str">
        <f>"00346010"</f>
        <v>00346010</v>
      </c>
      <c r="H50" t="s">
        <v>122</v>
      </c>
      <c r="I50">
        <v>0</v>
      </c>
      <c r="J50">
        <v>0</v>
      </c>
      <c r="K50">
        <v>0</v>
      </c>
      <c r="L50">
        <v>0</v>
      </c>
      <c r="M50">
        <v>0</v>
      </c>
      <c r="N50">
        <v>50</v>
      </c>
      <c r="O50">
        <v>0</v>
      </c>
      <c r="P50">
        <v>0</v>
      </c>
      <c r="Q50">
        <v>30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6</v>
      </c>
      <c r="Y50">
        <v>1274</v>
      </c>
      <c r="Z50">
        <v>0</v>
      </c>
      <c r="AA50">
        <v>0</v>
      </c>
      <c r="AB50">
        <v>0</v>
      </c>
      <c r="AC50">
        <v>0</v>
      </c>
      <c r="AD50" t="s">
        <v>123</v>
      </c>
    </row>
    <row r="51" spans="1:30" x14ac:dyDescent="0.25">
      <c r="H51" t="s">
        <v>124</v>
      </c>
    </row>
    <row r="52" spans="1:30" x14ac:dyDescent="0.25">
      <c r="A52">
        <v>23</v>
      </c>
      <c r="B52">
        <v>1914</v>
      </c>
      <c r="C52" t="s">
        <v>125</v>
      </c>
      <c r="D52" t="s">
        <v>126</v>
      </c>
      <c r="E52" t="s">
        <v>127</v>
      </c>
      <c r="F52" t="s">
        <v>128</v>
      </c>
      <c r="G52" t="str">
        <f>"201511042903"</f>
        <v>201511042903</v>
      </c>
      <c r="H52" t="s">
        <v>129</v>
      </c>
      <c r="I52">
        <v>0</v>
      </c>
      <c r="J52">
        <v>0</v>
      </c>
      <c r="K52">
        <v>0</v>
      </c>
      <c r="L52">
        <v>0</v>
      </c>
      <c r="M52">
        <v>100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130</v>
      </c>
    </row>
    <row r="53" spans="1:30" x14ac:dyDescent="0.25">
      <c r="H53" t="s">
        <v>131</v>
      </c>
    </row>
    <row r="54" spans="1:30" x14ac:dyDescent="0.25">
      <c r="A54">
        <v>24</v>
      </c>
      <c r="B54">
        <v>5006</v>
      </c>
      <c r="C54" t="s">
        <v>132</v>
      </c>
      <c r="D54" t="s">
        <v>133</v>
      </c>
      <c r="E54" t="s">
        <v>44</v>
      </c>
      <c r="F54" t="s">
        <v>134</v>
      </c>
      <c r="G54" t="str">
        <f>"00365850"</f>
        <v>00365850</v>
      </c>
      <c r="H54">
        <v>726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6</v>
      </c>
      <c r="Y54">
        <v>1274</v>
      </c>
      <c r="Z54">
        <v>1</v>
      </c>
      <c r="AA54">
        <v>0</v>
      </c>
      <c r="AB54">
        <v>0</v>
      </c>
      <c r="AC54">
        <v>0</v>
      </c>
      <c r="AD54">
        <v>1464</v>
      </c>
    </row>
    <row r="55" spans="1:30" x14ac:dyDescent="0.25">
      <c r="H55" t="s">
        <v>135</v>
      </c>
    </row>
    <row r="56" spans="1:30" x14ac:dyDescent="0.25">
      <c r="A56">
        <v>25</v>
      </c>
      <c r="B56">
        <v>3804</v>
      </c>
      <c r="C56" t="s">
        <v>136</v>
      </c>
      <c r="D56" t="s">
        <v>137</v>
      </c>
      <c r="E56" t="s">
        <v>69</v>
      </c>
      <c r="F56" t="s">
        <v>138</v>
      </c>
      <c r="G56" t="str">
        <f>"00294946"</f>
        <v>00294946</v>
      </c>
      <c r="H56" t="s">
        <v>139</v>
      </c>
      <c r="I56">
        <v>0</v>
      </c>
      <c r="J56">
        <v>0</v>
      </c>
      <c r="K56">
        <v>0</v>
      </c>
      <c r="L56">
        <v>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140</v>
      </c>
    </row>
    <row r="57" spans="1:30" x14ac:dyDescent="0.25">
      <c r="H57" t="s">
        <v>141</v>
      </c>
    </row>
    <row r="58" spans="1:30" x14ac:dyDescent="0.25">
      <c r="A58">
        <v>26</v>
      </c>
      <c r="B58">
        <v>4410</v>
      </c>
      <c r="C58" t="s">
        <v>142</v>
      </c>
      <c r="D58" t="s">
        <v>143</v>
      </c>
      <c r="E58" t="s">
        <v>102</v>
      </c>
      <c r="F58" t="s">
        <v>144</v>
      </c>
      <c r="G58" t="str">
        <f>"200802002894"</f>
        <v>200802002894</v>
      </c>
      <c r="H58">
        <v>781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30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>
        <v>0</v>
      </c>
      <c r="AD58">
        <v>1429</v>
      </c>
    </row>
    <row r="59" spans="1:30" x14ac:dyDescent="0.25">
      <c r="H59" t="s">
        <v>145</v>
      </c>
    </row>
    <row r="60" spans="1:30" x14ac:dyDescent="0.25">
      <c r="A60">
        <v>27</v>
      </c>
      <c r="B60">
        <v>5241</v>
      </c>
      <c r="C60" t="s">
        <v>146</v>
      </c>
      <c r="D60" t="s">
        <v>147</v>
      </c>
      <c r="E60" t="s">
        <v>54</v>
      </c>
      <c r="F60" t="s">
        <v>148</v>
      </c>
      <c r="G60" t="str">
        <f>"200801010977"</f>
        <v>200801010977</v>
      </c>
      <c r="H60" t="s">
        <v>149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6</v>
      </c>
      <c r="Y60">
        <v>1274</v>
      </c>
      <c r="Z60">
        <v>0</v>
      </c>
      <c r="AA60">
        <v>0</v>
      </c>
      <c r="AB60">
        <v>0</v>
      </c>
      <c r="AC60">
        <v>0</v>
      </c>
      <c r="AD60" t="s">
        <v>150</v>
      </c>
    </row>
    <row r="61" spans="1:30" x14ac:dyDescent="0.25">
      <c r="H61">
        <v>1274</v>
      </c>
    </row>
    <row r="62" spans="1:30" x14ac:dyDescent="0.25">
      <c r="A62">
        <v>28</v>
      </c>
      <c r="B62">
        <v>5763</v>
      </c>
      <c r="C62" t="s">
        <v>151</v>
      </c>
      <c r="D62" t="s">
        <v>152</v>
      </c>
      <c r="E62" t="s">
        <v>69</v>
      </c>
      <c r="F62" t="s">
        <v>153</v>
      </c>
      <c r="G62" t="str">
        <f>"00344769"</f>
        <v>00344769</v>
      </c>
      <c r="H62" t="s">
        <v>154</v>
      </c>
      <c r="I62">
        <v>0</v>
      </c>
      <c r="J62">
        <v>0</v>
      </c>
      <c r="K62">
        <v>0</v>
      </c>
      <c r="L62">
        <v>0</v>
      </c>
      <c r="M62">
        <v>0</v>
      </c>
      <c r="N62">
        <v>50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155</v>
      </c>
    </row>
    <row r="63" spans="1:30" x14ac:dyDescent="0.25">
      <c r="H63" t="s">
        <v>156</v>
      </c>
    </row>
    <row r="64" spans="1:30" x14ac:dyDescent="0.25">
      <c r="A64">
        <v>29</v>
      </c>
      <c r="B64">
        <v>4469</v>
      </c>
      <c r="C64" t="s">
        <v>157</v>
      </c>
      <c r="D64" t="s">
        <v>102</v>
      </c>
      <c r="E64" t="s">
        <v>47</v>
      </c>
      <c r="F64" t="s">
        <v>158</v>
      </c>
      <c r="G64" t="str">
        <f>"00294736"</f>
        <v>00294736</v>
      </c>
      <c r="H64">
        <v>627</v>
      </c>
      <c r="I64">
        <v>150</v>
      </c>
      <c r="J64">
        <v>0</v>
      </c>
      <c r="K64">
        <v>0</v>
      </c>
      <c r="L64">
        <v>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2</v>
      </c>
      <c r="AA64">
        <v>0</v>
      </c>
      <c r="AB64">
        <v>0</v>
      </c>
      <c r="AC64">
        <v>0</v>
      </c>
      <c r="AD64">
        <v>1395</v>
      </c>
    </row>
    <row r="65" spans="1:30" x14ac:dyDescent="0.25">
      <c r="H65" t="s">
        <v>159</v>
      </c>
    </row>
    <row r="66" spans="1:30" x14ac:dyDescent="0.25">
      <c r="A66">
        <v>30</v>
      </c>
      <c r="B66">
        <v>374</v>
      </c>
      <c r="C66" t="s">
        <v>160</v>
      </c>
      <c r="D66" t="s">
        <v>161</v>
      </c>
      <c r="E66" t="s">
        <v>63</v>
      </c>
      <c r="F66" t="s">
        <v>162</v>
      </c>
      <c r="G66" t="str">
        <f>"00277761"</f>
        <v>00277761</v>
      </c>
      <c r="H66" t="s">
        <v>163</v>
      </c>
      <c r="I66">
        <v>0</v>
      </c>
      <c r="J66">
        <v>0</v>
      </c>
      <c r="K66">
        <v>0</v>
      </c>
      <c r="L66">
        <v>0</v>
      </c>
      <c r="M66">
        <v>0</v>
      </c>
      <c r="N66">
        <v>50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6</v>
      </c>
      <c r="Y66">
        <v>1274</v>
      </c>
      <c r="Z66">
        <v>0</v>
      </c>
      <c r="AA66">
        <v>0</v>
      </c>
      <c r="AB66">
        <v>0</v>
      </c>
      <c r="AC66">
        <v>0</v>
      </c>
      <c r="AD66" t="s">
        <v>164</v>
      </c>
    </row>
    <row r="67" spans="1:30" x14ac:dyDescent="0.25">
      <c r="H67" t="s">
        <v>124</v>
      </c>
    </row>
    <row r="68" spans="1:30" x14ac:dyDescent="0.25">
      <c r="A68">
        <v>31</v>
      </c>
      <c r="B68">
        <v>2532</v>
      </c>
      <c r="C68" t="s">
        <v>165</v>
      </c>
      <c r="D68" t="s">
        <v>22</v>
      </c>
      <c r="E68" t="s">
        <v>44</v>
      </c>
      <c r="F68" t="s">
        <v>166</v>
      </c>
      <c r="G68" t="str">
        <f>"200712001750"</f>
        <v>200712001750</v>
      </c>
      <c r="H68">
        <v>726</v>
      </c>
      <c r="I68">
        <v>0</v>
      </c>
      <c r="J68">
        <v>0</v>
      </c>
      <c r="K68">
        <v>0</v>
      </c>
      <c r="L68">
        <v>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>
        <v>1384</v>
      </c>
    </row>
    <row r="69" spans="1:30" x14ac:dyDescent="0.25">
      <c r="H69" t="s">
        <v>167</v>
      </c>
    </row>
    <row r="70" spans="1:30" x14ac:dyDescent="0.25">
      <c r="A70">
        <v>32</v>
      </c>
      <c r="B70">
        <v>2825</v>
      </c>
      <c r="C70" t="s">
        <v>62</v>
      </c>
      <c r="D70" t="s">
        <v>168</v>
      </c>
      <c r="E70" t="s">
        <v>69</v>
      </c>
      <c r="F70" t="s">
        <v>169</v>
      </c>
      <c r="G70" t="str">
        <f>"00146147"</f>
        <v>00146147</v>
      </c>
      <c r="H70">
        <v>759</v>
      </c>
      <c r="I70">
        <v>0</v>
      </c>
      <c r="J70">
        <v>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>
        <v>1377</v>
      </c>
    </row>
    <row r="71" spans="1:30" x14ac:dyDescent="0.25">
      <c r="H71" t="s">
        <v>124</v>
      </c>
    </row>
    <row r="72" spans="1:30" x14ac:dyDescent="0.25">
      <c r="A72">
        <v>33</v>
      </c>
      <c r="B72">
        <v>861</v>
      </c>
      <c r="C72" t="s">
        <v>170</v>
      </c>
      <c r="D72" t="s">
        <v>15</v>
      </c>
      <c r="E72" t="s">
        <v>171</v>
      </c>
      <c r="F72" t="s">
        <v>172</v>
      </c>
      <c r="G72" t="str">
        <f>"00301110"</f>
        <v>00301110</v>
      </c>
      <c r="H72" t="s">
        <v>173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21</v>
      </c>
      <c r="W72">
        <v>147</v>
      </c>
      <c r="X72">
        <v>0</v>
      </c>
      <c r="Z72">
        <v>0</v>
      </c>
      <c r="AA72">
        <v>0</v>
      </c>
      <c r="AB72">
        <v>24</v>
      </c>
      <c r="AC72">
        <v>408</v>
      </c>
      <c r="AD72" t="s">
        <v>174</v>
      </c>
    </row>
    <row r="73" spans="1:30" x14ac:dyDescent="0.25">
      <c r="H73" t="s">
        <v>118</v>
      </c>
    </row>
    <row r="74" spans="1:30" x14ac:dyDescent="0.25">
      <c r="A74">
        <v>34</v>
      </c>
      <c r="B74">
        <v>327</v>
      </c>
      <c r="C74" t="s">
        <v>175</v>
      </c>
      <c r="D74" t="s">
        <v>147</v>
      </c>
      <c r="E74" t="s">
        <v>87</v>
      </c>
      <c r="F74" t="s">
        <v>176</v>
      </c>
      <c r="G74" t="str">
        <f>"00195522"</f>
        <v>00195522</v>
      </c>
      <c r="H74" t="s">
        <v>177</v>
      </c>
      <c r="I74">
        <v>0</v>
      </c>
      <c r="J74">
        <v>0</v>
      </c>
      <c r="K74">
        <v>0</v>
      </c>
      <c r="L74">
        <v>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 t="s">
        <v>178</v>
      </c>
    </row>
    <row r="75" spans="1:30" x14ac:dyDescent="0.25">
      <c r="H75" t="s">
        <v>67</v>
      </c>
    </row>
    <row r="76" spans="1:30" x14ac:dyDescent="0.25">
      <c r="A76">
        <v>35</v>
      </c>
      <c r="B76">
        <v>4049</v>
      </c>
      <c r="C76" t="s">
        <v>179</v>
      </c>
      <c r="D76" t="s">
        <v>180</v>
      </c>
      <c r="E76" t="s">
        <v>181</v>
      </c>
      <c r="F76" t="s">
        <v>182</v>
      </c>
      <c r="G76" t="str">
        <f>"201406015873"</f>
        <v>201406015873</v>
      </c>
      <c r="H76" t="s">
        <v>183</v>
      </c>
      <c r="I76">
        <v>0</v>
      </c>
      <c r="J76">
        <v>0</v>
      </c>
      <c r="K76">
        <v>0</v>
      </c>
      <c r="L76">
        <v>200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66</v>
      </c>
      <c r="W76">
        <v>462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184</v>
      </c>
    </row>
    <row r="77" spans="1:30" x14ac:dyDescent="0.25">
      <c r="H77" t="s">
        <v>185</v>
      </c>
    </row>
    <row r="78" spans="1:30" x14ac:dyDescent="0.25">
      <c r="A78">
        <v>36</v>
      </c>
      <c r="B78">
        <v>5712</v>
      </c>
      <c r="C78" t="s">
        <v>186</v>
      </c>
      <c r="D78" t="s">
        <v>54</v>
      </c>
      <c r="E78" t="s">
        <v>44</v>
      </c>
      <c r="F78" t="s">
        <v>187</v>
      </c>
      <c r="G78" t="str">
        <f>"00323841"</f>
        <v>00323841</v>
      </c>
      <c r="H78" t="s">
        <v>188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77</v>
      </c>
      <c r="W78">
        <v>539</v>
      </c>
      <c r="X78">
        <v>0</v>
      </c>
      <c r="Z78">
        <v>0</v>
      </c>
      <c r="AA78">
        <v>0</v>
      </c>
      <c r="AB78">
        <v>7</v>
      </c>
      <c r="AC78">
        <v>119</v>
      </c>
      <c r="AD78" t="s">
        <v>189</v>
      </c>
    </row>
    <row r="79" spans="1:30" x14ac:dyDescent="0.25">
      <c r="H79" t="s">
        <v>190</v>
      </c>
    </row>
    <row r="80" spans="1:30" x14ac:dyDescent="0.25">
      <c r="A80">
        <v>37</v>
      </c>
      <c r="B80">
        <v>2415</v>
      </c>
      <c r="C80" t="s">
        <v>191</v>
      </c>
      <c r="D80" t="s">
        <v>192</v>
      </c>
      <c r="E80" t="s">
        <v>15</v>
      </c>
      <c r="F80" t="s">
        <v>193</v>
      </c>
      <c r="G80" t="str">
        <f>"00323967"</f>
        <v>00323967</v>
      </c>
      <c r="H80" t="s">
        <v>194</v>
      </c>
      <c r="I80">
        <v>0</v>
      </c>
      <c r="J80">
        <v>0</v>
      </c>
      <c r="K80">
        <v>0</v>
      </c>
      <c r="L80">
        <v>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>
        <v>0</v>
      </c>
      <c r="AD80" t="s">
        <v>195</v>
      </c>
    </row>
    <row r="81" spans="1:30" x14ac:dyDescent="0.25">
      <c r="H81" t="s">
        <v>196</v>
      </c>
    </row>
    <row r="82" spans="1:30" x14ac:dyDescent="0.25">
      <c r="A82">
        <v>38</v>
      </c>
      <c r="B82">
        <v>2032</v>
      </c>
      <c r="C82" t="s">
        <v>197</v>
      </c>
      <c r="D82" t="s">
        <v>198</v>
      </c>
      <c r="E82" t="s">
        <v>199</v>
      </c>
      <c r="F82" t="s">
        <v>200</v>
      </c>
      <c r="G82" t="str">
        <f>"00160341"</f>
        <v>00160341</v>
      </c>
      <c r="H82" t="s">
        <v>129</v>
      </c>
      <c r="I82">
        <v>0</v>
      </c>
      <c r="J82">
        <v>0</v>
      </c>
      <c r="K82">
        <v>0</v>
      </c>
      <c r="L82">
        <v>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83</v>
      </c>
      <c r="W82">
        <v>581</v>
      </c>
      <c r="X82">
        <v>0</v>
      </c>
      <c r="Z82">
        <v>2</v>
      </c>
      <c r="AA82">
        <v>0</v>
      </c>
      <c r="AB82">
        <v>0</v>
      </c>
      <c r="AC82">
        <v>0</v>
      </c>
      <c r="AD82" t="s">
        <v>201</v>
      </c>
    </row>
    <row r="83" spans="1:30" x14ac:dyDescent="0.25">
      <c r="H83" t="s">
        <v>202</v>
      </c>
    </row>
    <row r="84" spans="1:30" x14ac:dyDescent="0.25">
      <c r="A84">
        <v>39</v>
      </c>
      <c r="B84">
        <v>4376</v>
      </c>
      <c r="C84" t="s">
        <v>203</v>
      </c>
      <c r="D84" t="s">
        <v>15</v>
      </c>
      <c r="E84" t="s">
        <v>54</v>
      </c>
      <c r="F84" t="s">
        <v>204</v>
      </c>
      <c r="G84" t="str">
        <f>"00162821"</f>
        <v>00162821</v>
      </c>
      <c r="H84" t="s">
        <v>205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206</v>
      </c>
    </row>
    <row r="85" spans="1:30" x14ac:dyDescent="0.25">
      <c r="H85" t="s">
        <v>202</v>
      </c>
    </row>
    <row r="86" spans="1:30" x14ac:dyDescent="0.25">
      <c r="A86">
        <v>40</v>
      </c>
      <c r="B86">
        <v>5986</v>
      </c>
      <c r="C86" t="s">
        <v>207</v>
      </c>
      <c r="D86" t="s">
        <v>69</v>
      </c>
      <c r="E86" t="s">
        <v>208</v>
      </c>
      <c r="F86" t="s">
        <v>209</v>
      </c>
      <c r="G86" t="str">
        <f>"200712002014"</f>
        <v>200712002014</v>
      </c>
      <c r="H86">
        <v>704</v>
      </c>
      <c r="I86">
        <v>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27</v>
      </c>
      <c r="W86">
        <v>189</v>
      </c>
      <c r="X86">
        <v>0</v>
      </c>
      <c r="Z86">
        <v>0</v>
      </c>
      <c r="AA86">
        <v>0</v>
      </c>
      <c r="AB86">
        <v>24</v>
      </c>
      <c r="AC86">
        <v>408</v>
      </c>
      <c r="AD86">
        <v>1331</v>
      </c>
    </row>
    <row r="87" spans="1:30" x14ac:dyDescent="0.25">
      <c r="H87" t="s">
        <v>210</v>
      </c>
    </row>
    <row r="88" spans="1:30" x14ac:dyDescent="0.25">
      <c r="A88">
        <v>41</v>
      </c>
      <c r="B88">
        <v>5009</v>
      </c>
      <c r="C88" t="s">
        <v>211</v>
      </c>
      <c r="D88" t="s">
        <v>113</v>
      </c>
      <c r="E88" t="s">
        <v>181</v>
      </c>
      <c r="F88" t="s">
        <v>212</v>
      </c>
      <c r="G88" t="str">
        <f>"201410001607"</f>
        <v>201410001607</v>
      </c>
      <c r="H88" t="s">
        <v>213</v>
      </c>
      <c r="I88">
        <v>0</v>
      </c>
      <c r="J88">
        <v>0</v>
      </c>
      <c r="K88">
        <v>0</v>
      </c>
      <c r="L88">
        <v>0</v>
      </c>
      <c r="M88">
        <v>0</v>
      </c>
      <c r="N88">
        <v>50</v>
      </c>
      <c r="O88">
        <v>0</v>
      </c>
      <c r="P88">
        <v>0</v>
      </c>
      <c r="Q88">
        <v>0</v>
      </c>
      <c r="R88">
        <v>0</v>
      </c>
      <c r="S88">
        <v>0</v>
      </c>
      <c r="T88">
        <v>50</v>
      </c>
      <c r="U88">
        <v>0</v>
      </c>
      <c r="V88">
        <v>16</v>
      </c>
      <c r="W88">
        <v>112</v>
      </c>
      <c r="X88">
        <v>0</v>
      </c>
      <c r="Z88">
        <v>0</v>
      </c>
      <c r="AA88">
        <v>0</v>
      </c>
      <c r="AB88">
        <v>24</v>
      </c>
      <c r="AC88">
        <v>408</v>
      </c>
      <c r="AD88" t="s">
        <v>214</v>
      </c>
    </row>
    <row r="89" spans="1:30" x14ac:dyDescent="0.25">
      <c r="H89">
        <v>1273</v>
      </c>
    </row>
    <row r="90" spans="1:30" x14ac:dyDescent="0.25">
      <c r="A90">
        <v>42</v>
      </c>
      <c r="B90">
        <v>217</v>
      </c>
      <c r="C90" t="s">
        <v>215</v>
      </c>
      <c r="D90" t="s">
        <v>15</v>
      </c>
      <c r="E90" t="s">
        <v>161</v>
      </c>
      <c r="F90" t="s">
        <v>216</v>
      </c>
      <c r="G90" t="str">
        <f>"200801006981"</f>
        <v>200801006981</v>
      </c>
      <c r="H90" t="s">
        <v>217</v>
      </c>
      <c r="I90">
        <v>0</v>
      </c>
      <c r="J90">
        <v>0</v>
      </c>
      <c r="K90">
        <v>0</v>
      </c>
      <c r="L90">
        <v>0</v>
      </c>
      <c r="M90">
        <v>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60</v>
      </c>
      <c r="W90">
        <v>420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218</v>
      </c>
    </row>
    <row r="91" spans="1:30" x14ac:dyDescent="0.25">
      <c r="H91" t="s">
        <v>219</v>
      </c>
    </row>
    <row r="92" spans="1:30" x14ac:dyDescent="0.25">
      <c r="A92">
        <v>43</v>
      </c>
      <c r="B92">
        <v>2308</v>
      </c>
      <c r="C92" t="s">
        <v>220</v>
      </c>
      <c r="D92" t="s">
        <v>221</v>
      </c>
      <c r="E92" t="s">
        <v>222</v>
      </c>
      <c r="F92" t="s">
        <v>223</v>
      </c>
      <c r="G92" t="str">
        <f>"00265096"</f>
        <v>00265096</v>
      </c>
      <c r="H92" t="s">
        <v>224</v>
      </c>
      <c r="I92">
        <v>0</v>
      </c>
      <c r="J92">
        <v>0</v>
      </c>
      <c r="K92">
        <v>0</v>
      </c>
      <c r="L92">
        <v>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82</v>
      </c>
      <c r="W92">
        <v>574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225</v>
      </c>
    </row>
    <row r="93" spans="1:30" x14ac:dyDescent="0.25">
      <c r="H93" t="s">
        <v>226</v>
      </c>
    </row>
    <row r="94" spans="1:30" x14ac:dyDescent="0.25">
      <c r="A94">
        <v>44</v>
      </c>
      <c r="B94">
        <v>4634</v>
      </c>
      <c r="C94" t="s">
        <v>227</v>
      </c>
      <c r="D94" t="s">
        <v>47</v>
      </c>
      <c r="E94" t="s">
        <v>15</v>
      </c>
      <c r="F94" t="s">
        <v>228</v>
      </c>
      <c r="G94" t="str">
        <f>"201412003909"</f>
        <v>201412003909</v>
      </c>
      <c r="H94">
        <v>649</v>
      </c>
      <c r="I94">
        <v>0</v>
      </c>
      <c r="J94">
        <v>0</v>
      </c>
      <c r="K94">
        <v>0</v>
      </c>
      <c r="L94">
        <v>0</v>
      </c>
      <c r="M94">
        <v>100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58</v>
      </c>
      <c r="W94">
        <v>406</v>
      </c>
      <c r="X94">
        <v>0</v>
      </c>
      <c r="Z94">
        <v>1</v>
      </c>
      <c r="AA94">
        <v>0</v>
      </c>
      <c r="AB94">
        <v>5</v>
      </c>
      <c r="AC94">
        <v>85</v>
      </c>
      <c r="AD94">
        <v>1310</v>
      </c>
    </row>
    <row r="95" spans="1:30" x14ac:dyDescent="0.25">
      <c r="H95" t="s">
        <v>229</v>
      </c>
    </row>
    <row r="96" spans="1:30" x14ac:dyDescent="0.25">
      <c r="A96">
        <v>45</v>
      </c>
      <c r="B96">
        <v>3227</v>
      </c>
      <c r="C96" t="s">
        <v>230</v>
      </c>
      <c r="D96" t="s">
        <v>15</v>
      </c>
      <c r="E96" t="s">
        <v>69</v>
      </c>
      <c r="F96" t="s">
        <v>231</v>
      </c>
      <c r="G96" t="str">
        <f>"00359988"</f>
        <v>00359988</v>
      </c>
      <c r="H96" t="s">
        <v>116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6</v>
      </c>
      <c r="Y96">
        <v>1274</v>
      </c>
      <c r="Z96">
        <v>0</v>
      </c>
      <c r="AA96">
        <v>0</v>
      </c>
      <c r="AB96">
        <v>0</v>
      </c>
      <c r="AC96">
        <v>0</v>
      </c>
      <c r="AD96" t="s">
        <v>232</v>
      </c>
    </row>
    <row r="97" spans="1:30" x14ac:dyDescent="0.25">
      <c r="H97" t="s">
        <v>233</v>
      </c>
    </row>
    <row r="98" spans="1:30" x14ac:dyDescent="0.25">
      <c r="A98">
        <v>46</v>
      </c>
      <c r="B98">
        <v>5518</v>
      </c>
      <c r="C98" t="s">
        <v>234</v>
      </c>
      <c r="D98" t="s">
        <v>102</v>
      </c>
      <c r="E98" t="s">
        <v>87</v>
      </c>
      <c r="F98" t="s">
        <v>235</v>
      </c>
      <c r="G98" t="str">
        <f>"00359723"</f>
        <v>00359723</v>
      </c>
      <c r="H98" t="s">
        <v>236</v>
      </c>
      <c r="I98">
        <v>0</v>
      </c>
      <c r="J98">
        <v>0</v>
      </c>
      <c r="K98">
        <v>0</v>
      </c>
      <c r="L98">
        <v>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>
        <v>0</v>
      </c>
      <c r="AB98">
        <v>0</v>
      </c>
      <c r="AC98">
        <v>0</v>
      </c>
      <c r="AD98" t="s">
        <v>237</v>
      </c>
    </row>
    <row r="99" spans="1:30" x14ac:dyDescent="0.25">
      <c r="H99">
        <v>1273</v>
      </c>
    </row>
    <row r="100" spans="1:30" x14ac:dyDescent="0.25">
      <c r="A100">
        <v>47</v>
      </c>
      <c r="B100">
        <v>3878</v>
      </c>
      <c r="C100" t="s">
        <v>238</v>
      </c>
      <c r="D100" t="s">
        <v>47</v>
      </c>
      <c r="E100" t="s">
        <v>69</v>
      </c>
      <c r="F100" t="s">
        <v>239</v>
      </c>
      <c r="G100" t="str">
        <f>"00173686"</f>
        <v>00173686</v>
      </c>
      <c r="H100" t="s">
        <v>240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241</v>
      </c>
    </row>
    <row r="101" spans="1:30" x14ac:dyDescent="0.25">
      <c r="H101" t="s">
        <v>242</v>
      </c>
    </row>
    <row r="102" spans="1:30" x14ac:dyDescent="0.25">
      <c r="A102">
        <v>48</v>
      </c>
      <c r="B102">
        <v>5931</v>
      </c>
      <c r="C102" t="s">
        <v>243</v>
      </c>
      <c r="D102" t="s">
        <v>69</v>
      </c>
      <c r="E102" t="s">
        <v>44</v>
      </c>
      <c r="F102" t="s">
        <v>244</v>
      </c>
      <c r="G102" t="str">
        <f>"00012910"</f>
        <v>00012910</v>
      </c>
      <c r="H102" t="s">
        <v>149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50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30</v>
      </c>
      <c r="W102">
        <v>210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245</v>
      </c>
    </row>
    <row r="103" spans="1:30" x14ac:dyDescent="0.25">
      <c r="H103" t="s">
        <v>246</v>
      </c>
    </row>
    <row r="104" spans="1:30" x14ac:dyDescent="0.25">
      <c r="A104">
        <v>49</v>
      </c>
      <c r="B104">
        <v>1969</v>
      </c>
      <c r="C104" t="s">
        <v>247</v>
      </c>
      <c r="D104" t="s">
        <v>248</v>
      </c>
      <c r="E104" t="s">
        <v>47</v>
      </c>
      <c r="F104" t="s">
        <v>249</v>
      </c>
      <c r="G104" t="str">
        <f>"00320519"</f>
        <v>00320519</v>
      </c>
      <c r="H104" t="s">
        <v>250</v>
      </c>
      <c r="I104">
        <v>150</v>
      </c>
      <c r="J104">
        <v>0</v>
      </c>
      <c r="K104">
        <v>0</v>
      </c>
      <c r="L104">
        <v>200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Z104">
        <v>0</v>
      </c>
      <c r="AA104">
        <v>0</v>
      </c>
      <c r="AB104">
        <v>5</v>
      </c>
      <c r="AC104">
        <v>85</v>
      </c>
      <c r="AD104" t="s">
        <v>251</v>
      </c>
    </row>
    <row r="105" spans="1:30" x14ac:dyDescent="0.25">
      <c r="H105" t="s">
        <v>252</v>
      </c>
    </row>
    <row r="106" spans="1:30" x14ac:dyDescent="0.25">
      <c r="A106">
        <v>50</v>
      </c>
      <c r="B106">
        <v>2212</v>
      </c>
      <c r="C106" t="s">
        <v>197</v>
      </c>
      <c r="D106" t="s">
        <v>253</v>
      </c>
      <c r="E106" t="s">
        <v>199</v>
      </c>
      <c r="F106" t="s">
        <v>254</v>
      </c>
      <c r="G106" t="str">
        <f>"00184973"</f>
        <v>00184973</v>
      </c>
      <c r="H106" t="s">
        <v>255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2</v>
      </c>
      <c r="AA106">
        <v>0</v>
      </c>
      <c r="AB106">
        <v>0</v>
      </c>
      <c r="AC106">
        <v>0</v>
      </c>
      <c r="AD106" t="s">
        <v>256</v>
      </c>
    </row>
    <row r="107" spans="1:30" x14ac:dyDescent="0.25">
      <c r="H107" t="s">
        <v>257</v>
      </c>
    </row>
    <row r="108" spans="1:30" x14ac:dyDescent="0.25">
      <c r="A108">
        <v>51</v>
      </c>
      <c r="B108">
        <v>426</v>
      </c>
      <c r="C108" t="s">
        <v>258</v>
      </c>
      <c r="D108" t="s">
        <v>127</v>
      </c>
      <c r="E108" t="s">
        <v>69</v>
      </c>
      <c r="F108" t="s">
        <v>259</v>
      </c>
      <c r="G108" t="str">
        <f>"00250520"</f>
        <v>00250520</v>
      </c>
      <c r="H108" t="s">
        <v>188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81</v>
      </c>
      <c r="W108">
        <v>567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260</v>
      </c>
    </row>
    <row r="109" spans="1:30" x14ac:dyDescent="0.25">
      <c r="H109" t="s">
        <v>261</v>
      </c>
    </row>
    <row r="110" spans="1:30" x14ac:dyDescent="0.25">
      <c r="A110">
        <v>52</v>
      </c>
      <c r="B110">
        <v>4637</v>
      </c>
      <c r="C110" t="s">
        <v>262</v>
      </c>
      <c r="D110" t="s">
        <v>263</v>
      </c>
      <c r="E110" t="s">
        <v>264</v>
      </c>
      <c r="F110" t="s">
        <v>265</v>
      </c>
      <c r="G110" t="str">
        <f>"201511031192"</f>
        <v>201511031192</v>
      </c>
      <c r="H110" t="s">
        <v>266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61</v>
      </c>
      <c r="W110">
        <v>427</v>
      </c>
      <c r="X110">
        <v>0</v>
      </c>
      <c r="Z110">
        <v>2</v>
      </c>
      <c r="AA110">
        <v>0</v>
      </c>
      <c r="AB110">
        <v>0</v>
      </c>
      <c r="AC110">
        <v>0</v>
      </c>
      <c r="AD110" t="s">
        <v>267</v>
      </c>
    </row>
    <row r="111" spans="1:30" x14ac:dyDescent="0.25">
      <c r="H111" t="s">
        <v>268</v>
      </c>
    </row>
    <row r="112" spans="1:30" x14ac:dyDescent="0.25">
      <c r="A112">
        <v>53</v>
      </c>
      <c r="B112">
        <v>1192</v>
      </c>
      <c r="C112" t="s">
        <v>269</v>
      </c>
      <c r="D112" t="s">
        <v>270</v>
      </c>
      <c r="E112" t="s">
        <v>271</v>
      </c>
      <c r="F112" t="s">
        <v>272</v>
      </c>
      <c r="G112" t="str">
        <f>"00231526"</f>
        <v>00231526</v>
      </c>
      <c r="H112" t="s">
        <v>213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46</v>
      </c>
      <c r="W112">
        <v>322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273</v>
      </c>
    </row>
    <row r="113" spans="1:30" x14ac:dyDescent="0.25">
      <c r="H113" t="s">
        <v>274</v>
      </c>
    </row>
    <row r="114" spans="1:30" x14ac:dyDescent="0.25">
      <c r="A114">
        <v>54</v>
      </c>
      <c r="B114">
        <v>1903</v>
      </c>
      <c r="C114" t="s">
        <v>275</v>
      </c>
      <c r="D114" t="s">
        <v>102</v>
      </c>
      <c r="E114" t="s">
        <v>44</v>
      </c>
      <c r="F114" t="s">
        <v>276</v>
      </c>
      <c r="G114" t="str">
        <f>"00012504"</f>
        <v>00012504</v>
      </c>
      <c r="H114" t="s">
        <v>277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50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4</v>
      </c>
      <c r="W114">
        <v>28</v>
      </c>
      <c r="X114">
        <v>6</v>
      </c>
      <c r="Y114">
        <v>1274</v>
      </c>
      <c r="Z114">
        <v>0</v>
      </c>
      <c r="AA114">
        <v>0</v>
      </c>
      <c r="AB114">
        <v>0</v>
      </c>
      <c r="AC114">
        <v>0</v>
      </c>
      <c r="AD114" t="s">
        <v>278</v>
      </c>
    </row>
    <row r="115" spans="1:30" x14ac:dyDescent="0.25">
      <c r="H115" t="s">
        <v>279</v>
      </c>
    </row>
    <row r="116" spans="1:30" x14ac:dyDescent="0.25">
      <c r="A116">
        <v>55</v>
      </c>
      <c r="B116">
        <v>1903</v>
      </c>
      <c r="C116" t="s">
        <v>275</v>
      </c>
      <c r="D116" t="s">
        <v>102</v>
      </c>
      <c r="E116" t="s">
        <v>44</v>
      </c>
      <c r="F116" t="s">
        <v>276</v>
      </c>
      <c r="G116" t="str">
        <f>"00012504"</f>
        <v>00012504</v>
      </c>
      <c r="H116" t="s">
        <v>277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50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4</v>
      </c>
      <c r="W116">
        <v>28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278</v>
      </c>
    </row>
    <row r="117" spans="1:30" x14ac:dyDescent="0.25">
      <c r="H117" t="s">
        <v>279</v>
      </c>
    </row>
    <row r="118" spans="1:30" x14ac:dyDescent="0.25">
      <c r="A118">
        <v>56</v>
      </c>
      <c r="B118">
        <v>115</v>
      </c>
      <c r="C118" t="s">
        <v>280</v>
      </c>
      <c r="D118" t="s">
        <v>15</v>
      </c>
      <c r="E118" t="s">
        <v>127</v>
      </c>
      <c r="F118" t="s">
        <v>281</v>
      </c>
      <c r="G118" t="str">
        <f>"201402002815"</f>
        <v>201402002815</v>
      </c>
      <c r="H118" t="s">
        <v>282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12</v>
      </c>
      <c r="W118">
        <v>84</v>
      </c>
      <c r="X118">
        <v>0</v>
      </c>
      <c r="Z118">
        <v>0</v>
      </c>
      <c r="AA118">
        <v>0</v>
      </c>
      <c r="AB118">
        <v>24</v>
      </c>
      <c r="AC118">
        <v>408</v>
      </c>
      <c r="AD118" t="s">
        <v>283</v>
      </c>
    </row>
    <row r="119" spans="1:30" x14ac:dyDescent="0.25">
      <c r="H119" t="s">
        <v>284</v>
      </c>
    </row>
    <row r="120" spans="1:30" x14ac:dyDescent="0.25">
      <c r="A120">
        <v>57</v>
      </c>
      <c r="B120">
        <v>629</v>
      </c>
      <c r="C120" t="s">
        <v>285</v>
      </c>
      <c r="D120" t="s">
        <v>286</v>
      </c>
      <c r="E120" t="s">
        <v>287</v>
      </c>
      <c r="F120" t="s">
        <v>288</v>
      </c>
      <c r="G120" t="str">
        <f>"00290439"</f>
        <v>00290439</v>
      </c>
      <c r="H120" t="s">
        <v>139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70</v>
      </c>
      <c r="O120">
        <v>0</v>
      </c>
      <c r="P120">
        <v>0</v>
      </c>
      <c r="Q120">
        <v>30</v>
      </c>
      <c r="R120">
        <v>0</v>
      </c>
      <c r="S120">
        <v>0</v>
      </c>
      <c r="T120">
        <v>0</v>
      </c>
      <c r="U120">
        <v>0</v>
      </c>
      <c r="V120">
        <v>42</v>
      </c>
      <c r="W120">
        <v>294</v>
      </c>
      <c r="X120">
        <v>0</v>
      </c>
      <c r="Z120">
        <v>0</v>
      </c>
      <c r="AA120">
        <v>0</v>
      </c>
      <c r="AB120">
        <v>0</v>
      </c>
      <c r="AC120">
        <v>0</v>
      </c>
      <c r="AD120" t="s">
        <v>289</v>
      </c>
    </row>
    <row r="121" spans="1:30" x14ac:dyDescent="0.25">
      <c r="H121">
        <v>1273</v>
      </c>
    </row>
    <row r="122" spans="1:30" x14ac:dyDescent="0.25">
      <c r="A122">
        <v>58</v>
      </c>
      <c r="B122">
        <v>4382</v>
      </c>
      <c r="C122" t="s">
        <v>290</v>
      </c>
      <c r="D122" t="s">
        <v>291</v>
      </c>
      <c r="E122" t="s">
        <v>81</v>
      </c>
      <c r="F122" t="s">
        <v>292</v>
      </c>
      <c r="G122" t="str">
        <f>"00327923"</f>
        <v>00327923</v>
      </c>
      <c r="H122" t="s">
        <v>293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52</v>
      </c>
      <c r="W122">
        <v>364</v>
      </c>
      <c r="X122">
        <v>6</v>
      </c>
      <c r="Y122">
        <v>1274</v>
      </c>
      <c r="Z122">
        <v>0</v>
      </c>
      <c r="AA122">
        <v>0</v>
      </c>
      <c r="AB122">
        <v>0</v>
      </c>
      <c r="AC122">
        <v>0</v>
      </c>
      <c r="AD122" t="s">
        <v>294</v>
      </c>
    </row>
    <row r="123" spans="1:30" x14ac:dyDescent="0.25">
      <c r="H123">
        <v>1274</v>
      </c>
    </row>
    <row r="124" spans="1:30" x14ac:dyDescent="0.25">
      <c r="A124">
        <v>59</v>
      </c>
      <c r="B124">
        <v>5459</v>
      </c>
      <c r="C124" t="s">
        <v>295</v>
      </c>
      <c r="D124" t="s">
        <v>296</v>
      </c>
      <c r="E124" t="s">
        <v>63</v>
      </c>
      <c r="F124" t="s">
        <v>297</v>
      </c>
      <c r="G124" t="str">
        <f>"00339225"</f>
        <v>00339225</v>
      </c>
      <c r="H124" t="s">
        <v>298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65</v>
      </c>
      <c r="W124">
        <v>455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299</v>
      </c>
    </row>
    <row r="125" spans="1:30" x14ac:dyDescent="0.25">
      <c r="H125" t="s">
        <v>300</v>
      </c>
    </row>
    <row r="126" spans="1:30" x14ac:dyDescent="0.25">
      <c r="A126">
        <v>60</v>
      </c>
      <c r="B126">
        <v>3267</v>
      </c>
      <c r="C126" t="s">
        <v>301</v>
      </c>
      <c r="D126" t="s">
        <v>302</v>
      </c>
      <c r="E126" t="s">
        <v>303</v>
      </c>
      <c r="F126" t="s">
        <v>304</v>
      </c>
      <c r="G126" t="str">
        <f>"200802005572"</f>
        <v>200802005572</v>
      </c>
      <c r="H126">
        <v>671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71</v>
      </c>
      <c r="W126">
        <v>497</v>
      </c>
      <c r="X126">
        <v>0</v>
      </c>
      <c r="Z126">
        <v>0</v>
      </c>
      <c r="AA126">
        <v>0</v>
      </c>
      <c r="AB126">
        <v>0</v>
      </c>
      <c r="AC126">
        <v>0</v>
      </c>
      <c r="AD126">
        <v>1198</v>
      </c>
    </row>
    <row r="127" spans="1:30" x14ac:dyDescent="0.25">
      <c r="H127" t="s">
        <v>305</v>
      </c>
    </row>
    <row r="128" spans="1:30" x14ac:dyDescent="0.25">
      <c r="A128">
        <v>61</v>
      </c>
      <c r="B128">
        <v>3267</v>
      </c>
      <c r="C128" t="s">
        <v>301</v>
      </c>
      <c r="D128" t="s">
        <v>302</v>
      </c>
      <c r="E128" t="s">
        <v>303</v>
      </c>
      <c r="F128" t="s">
        <v>304</v>
      </c>
      <c r="G128" t="str">
        <f>"200802005572"</f>
        <v>200802005572</v>
      </c>
      <c r="H128">
        <v>671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71</v>
      </c>
      <c r="W128">
        <v>497</v>
      </c>
      <c r="X128">
        <v>6</v>
      </c>
      <c r="Y128">
        <v>1274</v>
      </c>
      <c r="Z128">
        <v>0</v>
      </c>
      <c r="AA128">
        <v>0</v>
      </c>
      <c r="AB128">
        <v>0</v>
      </c>
      <c r="AC128">
        <v>0</v>
      </c>
      <c r="AD128">
        <v>1198</v>
      </c>
    </row>
    <row r="129" spans="1:30" x14ac:dyDescent="0.25">
      <c r="H129" t="s">
        <v>305</v>
      </c>
    </row>
    <row r="130" spans="1:30" x14ac:dyDescent="0.25">
      <c r="A130">
        <v>62</v>
      </c>
      <c r="B130">
        <v>3458</v>
      </c>
      <c r="C130" t="s">
        <v>306</v>
      </c>
      <c r="D130" t="s">
        <v>307</v>
      </c>
      <c r="E130" t="s">
        <v>69</v>
      </c>
      <c r="F130" t="s">
        <v>308</v>
      </c>
      <c r="G130" t="str">
        <f>"00015520"</f>
        <v>00015520</v>
      </c>
      <c r="H130" t="s">
        <v>309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46</v>
      </c>
      <c r="W130">
        <v>322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310</v>
      </c>
    </row>
    <row r="131" spans="1:30" x14ac:dyDescent="0.25">
      <c r="H131">
        <v>1274</v>
      </c>
    </row>
    <row r="132" spans="1:30" x14ac:dyDescent="0.25">
      <c r="A132">
        <v>63</v>
      </c>
      <c r="B132">
        <v>2736</v>
      </c>
      <c r="C132" t="s">
        <v>311</v>
      </c>
      <c r="D132" t="s">
        <v>54</v>
      </c>
      <c r="E132" t="s">
        <v>303</v>
      </c>
      <c r="F132" t="s">
        <v>312</v>
      </c>
      <c r="G132" t="str">
        <f>"00107749"</f>
        <v>00107749</v>
      </c>
      <c r="H132" t="s">
        <v>213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66</v>
      </c>
      <c r="W132">
        <v>462</v>
      </c>
      <c r="X132">
        <v>6</v>
      </c>
      <c r="Y132">
        <v>1274</v>
      </c>
      <c r="Z132">
        <v>0</v>
      </c>
      <c r="AA132">
        <v>0</v>
      </c>
      <c r="AB132">
        <v>0</v>
      </c>
      <c r="AC132">
        <v>0</v>
      </c>
      <c r="AD132" t="s">
        <v>313</v>
      </c>
    </row>
    <row r="133" spans="1:30" x14ac:dyDescent="0.25">
      <c r="H133" t="s">
        <v>314</v>
      </c>
    </row>
    <row r="134" spans="1:30" x14ac:dyDescent="0.25">
      <c r="A134">
        <v>64</v>
      </c>
      <c r="B134">
        <v>2740</v>
      </c>
      <c r="C134" t="s">
        <v>315</v>
      </c>
      <c r="D134" t="s">
        <v>316</v>
      </c>
      <c r="E134" t="s">
        <v>93</v>
      </c>
      <c r="F134" t="s">
        <v>317</v>
      </c>
      <c r="G134" t="str">
        <f>"00343499"</f>
        <v>00343499</v>
      </c>
      <c r="H134" t="s">
        <v>217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50</v>
      </c>
      <c r="O134">
        <v>0</v>
      </c>
      <c r="P134">
        <v>50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33</v>
      </c>
      <c r="W134">
        <v>231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318</v>
      </c>
    </row>
    <row r="135" spans="1:30" x14ac:dyDescent="0.25">
      <c r="H135">
        <v>1273</v>
      </c>
    </row>
    <row r="136" spans="1:30" x14ac:dyDescent="0.25">
      <c r="A136">
        <v>65</v>
      </c>
      <c r="B136">
        <v>4078</v>
      </c>
      <c r="C136" t="s">
        <v>319</v>
      </c>
      <c r="D136" t="s">
        <v>127</v>
      </c>
      <c r="E136" t="s">
        <v>320</v>
      </c>
      <c r="F136" t="s">
        <v>321</v>
      </c>
      <c r="G136" t="str">
        <f>"00112425"</f>
        <v>00112425</v>
      </c>
      <c r="H136" t="s">
        <v>322</v>
      </c>
      <c r="I136">
        <v>0</v>
      </c>
      <c r="J136">
        <v>0</v>
      </c>
      <c r="K136">
        <v>0</v>
      </c>
      <c r="L136">
        <v>0</v>
      </c>
      <c r="M136">
        <v>100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52</v>
      </c>
      <c r="W136">
        <v>364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323</v>
      </c>
    </row>
    <row r="137" spans="1:30" x14ac:dyDescent="0.25">
      <c r="H137" t="s">
        <v>324</v>
      </c>
    </row>
    <row r="138" spans="1:30" x14ac:dyDescent="0.25">
      <c r="A138">
        <v>66</v>
      </c>
      <c r="B138">
        <v>5367</v>
      </c>
      <c r="C138" t="s">
        <v>325</v>
      </c>
      <c r="D138" t="s">
        <v>263</v>
      </c>
      <c r="E138" t="s">
        <v>114</v>
      </c>
      <c r="F138" t="s">
        <v>326</v>
      </c>
      <c r="G138" t="str">
        <f>"00363301"</f>
        <v>00363301</v>
      </c>
      <c r="H138" t="s">
        <v>116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57</v>
      </c>
      <c r="W138">
        <v>399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327</v>
      </c>
    </row>
    <row r="139" spans="1:30" x14ac:dyDescent="0.25">
      <c r="H139" t="s">
        <v>252</v>
      </c>
    </row>
    <row r="140" spans="1:30" x14ac:dyDescent="0.25">
      <c r="A140">
        <v>67</v>
      </c>
      <c r="B140">
        <v>731</v>
      </c>
      <c r="C140" t="s">
        <v>328</v>
      </c>
      <c r="D140" t="s">
        <v>329</v>
      </c>
      <c r="E140" t="s">
        <v>102</v>
      </c>
      <c r="F140" t="s">
        <v>330</v>
      </c>
      <c r="G140" t="str">
        <f>"201512004937"</f>
        <v>201512004937</v>
      </c>
      <c r="H140" t="s">
        <v>331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0</v>
      </c>
      <c r="Q140">
        <v>30</v>
      </c>
      <c r="R140">
        <v>0</v>
      </c>
      <c r="S140">
        <v>0</v>
      </c>
      <c r="T140">
        <v>0</v>
      </c>
      <c r="U140">
        <v>0</v>
      </c>
      <c r="V140">
        <v>41</v>
      </c>
      <c r="W140">
        <v>287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332</v>
      </c>
    </row>
    <row r="141" spans="1:30" x14ac:dyDescent="0.25">
      <c r="H141" t="s">
        <v>124</v>
      </c>
    </row>
    <row r="142" spans="1:30" x14ac:dyDescent="0.25">
      <c r="A142">
        <v>68</v>
      </c>
      <c r="B142">
        <v>731</v>
      </c>
      <c r="C142" t="s">
        <v>328</v>
      </c>
      <c r="D142" t="s">
        <v>329</v>
      </c>
      <c r="E142" t="s">
        <v>102</v>
      </c>
      <c r="F142" t="s">
        <v>330</v>
      </c>
      <c r="G142" t="str">
        <f>"201512004937"</f>
        <v>201512004937</v>
      </c>
      <c r="H142" t="s">
        <v>331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30</v>
      </c>
      <c r="O142">
        <v>0</v>
      </c>
      <c r="P142">
        <v>0</v>
      </c>
      <c r="Q142">
        <v>30</v>
      </c>
      <c r="R142">
        <v>0</v>
      </c>
      <c r="S142">
        <v>0</v>
      </c>
      <c r="T142">
        <v>0</v>
      </c>
      <c r="U142">
        <v>0</v>
      </c>
      <c r="V142">
        <v>41</v>
      </c>
      <c r="W142">
        <v>287</v>
      </c>
      <c r="X142">
        <v>6</v>
      </c>
      <c r="Y142">
        <v>1274</v>
      </c>
      <c r="Z142">
        <v>0</v>
      </c>
      <c r="AA142">
        <v>0</v>
      </c>
      <c r="AB142">
        <v>0</v>
      </c>
      <c r="AC142">
        <v>0</v>
      </c>
      <c r="AD142" t="s">
        <v>332</v>
      </c>
    </row>
    <row r="143" spans="1:30" x14ac:dyDescent="0.25">
      <c r="H143" t="s">
        <v>124</v>
      </c>
    </row>
    <row r="144" spans="1:30" x14ac:dyDescent="0.25">
      <c r="A144">
        <v>69</v>
      </c>
      <c r="B144">
        <v>5876</v>
      </c>
      <c r="C144" t="s">
        <v>333</v>
      </c>
      <c r="D144" t="s">
        <v>334</v>
      </c>
      <c r="E144" t="s">
        <v>102</v>
      </c>
      <c r="F144" t="s">
        <v>335</v>
      </c>
      <c r="G144" t="str">
        <f>"00360456"</f>
        <v>00360456</v>
      </c>
      <c r="H144" t="s">
        <v>336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45</v>
      </c>
      <c r="W144">
        <v>315</v>
      </c>
      <c r="X144">
        <v>6</v>
      </c>
      <c r="Y144">
        <v>1274</v>
      </c>
      <c r="Z144">
        <v>0</v>
      </c>
      <c r="AA144">
        <v>0</v>
      </c>
      <c r="AB144">
        <v>0</v>
      </c>
      <c r="AC144">
        <v>0</v>
      </c>
      <c r="AD144" t="s">
        <v>337</v>
      </c>
    </row>
    <row r="145" spans="1:30" x14ac:dyDescent="0.25">
      <c r="H145">
        <v>1274</v>
      </c>
    </row>
    <row r="146" spans="1:30" x14ac:dyDescent="0.25">
      <c r="A146">
        <v>70</v>
      </c>
      <c r="B146">
        <v>6259</v>
      </c>
      <c r="C146" t="s">
        <v>338</v>
      </c>
      <c r="D146" t="s">
        <v>27</v>
      </c>
      <c r="E146" t="s">
        <v>69</v>
      </c>
      <c r="F146" t="s">
        <v>339</v>
      </c>
      <c r="G146" t="str">
        <f>"201402009676"</f>
        <v>201402009676</v>
      </c>
      <c r="H146" t="s">
        <v>340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54</v>
      </c>
      <c r="W146">
        <v>378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341</v>
      </c>
    </row>
    <row r="147" spans="1:30" x14ac:dyDescent="0.25">
      <c r="H147" t="s">
        <v>342</v>
      </c>
    </row>
    <row r="148" spans="1:30" x14ac:dyDescent="0.25">
      <c r="A148">
        <v>71</v>
      </c>
      <c r="B148">
        <v>2667</v>
      </c>
      <c r="C148" t="s">
        <v>343</v>
      </c>
      <c r="D148" t="s">
        <v>344</v>
      </c>
      <c r="E148" t="s">
        <v>81</v>
      </c>
      <c r="F148" t="s">
        <v>345</v>
      </c>
      <c r="G148" t="str">
        <f>"201604000943"</f>
        <v>201604000943</v>
      </c>
      <c r="H148" t="s">
        <v>346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50</v>
      </c>
      <c r="O148">
        <v>0</v>
      </c>
      <c r="P148">
        <v>70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39</v>
      </c>
      <c r="W148">
        <v>273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347</v>
      </c>
    </row>
    <row r="149" spans="1:30" x14ac:dyDescent="0.25">
      <c r="H149" t="s">
        <v>52</v>
      </c>
    </row>
    <row r="150" spans="1:30" x14ac:dyDescent="0.25">
      <c r="A150">
        <v>72</v>
      </c>
      <c r="B150">
        <v>1049</v>
      </c>
      <c r="C150" t="s">
        <v>348</v>
      </c>
      <c r="D150" t="s">
        <v>22</v>
      </c>
      <c r="E150" t="s">
        <v>27</v>
      </c>
      <c r="F150" t="s">
        <v>349</v>
      </c>
      <c r="G150" t="str">
        <f>"00212833"</f>
        <v>00212833</v>
      </c>
      <c r="H150" t="s">
        <v>350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50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30</v>
      </c>
      <c r="W150">
        <v>210</v>
      </c>
      <c r="X150">
        <v>0</v>
      </c>
      <c r="Z150">
        <v>0</v>
      </c>
      <c r="AA150">
        <v>0</v>
      </c>
      <c r="AB150">
        <v>8</v>
      </c>
      <c r="AC150">
        <v>136</v>
      </c>
      <c r="AD150" t="s">
        <v>351</v>
      </c>
    </row>
    <row r="151" spans="1:30" x14ac:dyDescent="0.25">
      <c r="H151">
        <v>1273</v>
      </c>
    </row>
    <row r="152" spans="1:30" x14ac:dyDescent="0.25">
      <c r="A152">
        <v>73</v>
      </c>
      <c r="B152">
        <v>3748</v>
      </c>
      <c r="C152" t="s">
        <v>352</v>
      </c>
      <c r="D152" t="s">
        <v>353</v>
      </c>
      <c r="E152" t="s">
        <v>354</v>
      </c>
      <c r="F152" t="s">
        <v>355</v>
      </c>
      <c r="G152" t="str">
        <f>"00250668"</f>
        <v>00250668</v>
      </c>
      <c r="H152" t="s">
        <v>356</v>
      </c>
      <c r="I152">
        <v>150</v>
      </c>
      <c r="J152">
        <v>0</v>
      </c>
      <c r="K152">
        <v>0</v>
      </c>
      <c r="L152">
        <v>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357</v>
      </c>
    </row>
    <row r="153" spans="1:30" x14ac:dyDescent="0.25">
      <c r="H153" t="s">
        <v>358</v>
      </c>
    </row>
    <row r="154" spans="1:30" x14ac:dyDescent="0.25">
      <c r="A154">
        <v>74</v>
      </c>
      <c r="B154">
        <v>5526</v>
      </c>
      <c r="C154" t="s">
        <v>359</v>
      </c>
      <c r="D154" t="s">
        <v>360</v>
      </c>
      <c r="E154" t="s">
        <v>15</v>
      </c>
      <c r="F154" t="s">
        <v>361</v>
      </c>
      <c r="G154" t="str">
        <f>"00018414"</f>
        <v>00018414</v>
      </c>
      <c r="H154">
        <v>737</v>
      </c>
      <c r="I154">
        <v>0</v>
      </c>
      <c r="J154">
        <v>0</v>
      </c>
      <c r="K154">
        <v>0</v>
      </c>
      <c r="L154">
        <v>0</v>
      </c>
      <c r="M154">
        <v>100</v>
      </c>
      <c r="N154">
        <v>50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25</v>
      </c>
      <c r="W154">
        <v>175</v>
      </c>
      <c r="X154">
        <v>0</v>
      </c>
      <c r="Z154">
        <v>0</v>
      </c>
      <c r="AA154">
        <v>0</v>
      </c>
      <c r="AB154">
        <v>0</v>
      </c>
      <c r="AC154">
        <v>0</v>
      </c>
      <c r="AD154">
        <v>1062</v>
      </c>
    </row>
    <row r="155" spans="1:30" x14ac:dyDescent="0.25">
      <c r="H155" t="s">
        <v>362</v>
      </c>
    </row>
    <row r="156" spans="1:30" x14ac:dyDescent="0.25">
      <c r="A156">
        <v>75</v>
      </c>
      <c r="B156">
        <v>3558</v>
      </c>
      <c r="C156" t="s">
        <v>363</v>
      </c>
      <c r="D156" t="s">
        <v>127</v>
      </c>
      <c r="E156" t="s">
        <v>69</v>
      </c>
      <c r="F156" t="s">
        <v>364</v>
      </c>
      <c r="G156" t="str">
        <f>"00163083"</f>
        <v>00163083</v>
      </c>
      <c r="H156" t="s">
        <v>365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30</v>
      </c>
      <c r="U156">
        <v>0</v>
      </c>
      <c r="V156">
        <v>8</v>
      </c>
      <c r="W156">
        <v>56</v>
      </c>
      <c r="X156">
        <v>0</v>
      </c>
      <c r="Z156">
        <v>2</v>
      </c>
      <c r="AA156">
        <v>0</v>
      </c>
      <c r="AB156">
        <v>0</v>
      </c>
      <c r="AC156">
        <v>0</v>
      </c>
      <c r="AD156" t="s">
        <v>366</v>
      </c>
    </row>
    <row r="157" spans="1:30" x14ac:dyDescent="0.25">
      <c r="H157" t="s">
        <v>367</v>
      </c>
    </row>
    <row r="158" spans="1:30" x14ac:dyDescent="0.25">
      <c r="A158">
        <v>76</v>
      </c>
      <c r="B158">
        <v>2923</v>
      </c>
      <c r="C158" t="s">
        <v>368</v>
      </c>
      <c r="D158" t="s">
        <v>369</v>
      </c>
      <c r="E158" t="s">
        <v>181</v>
      </c>
      <c r="F158" t="s">
        <v>370</v>
      </c>
      <c r="G158" t="str">
        <f>"00343302"</f>
        <v>00343302</v>
      </c>
      <c r="H158" t="s">
        <v>371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43</v>
      </c>
      <c r="W158">
        <v>301</v>
      </c>
      <c r="X158">
        <v>6</v>
      </c>
      <c r="Y158">
        <v>1274</v>
      </c>
      <c r="Z158">
        <v>0</v>
      </c>
      <c r="AA158">
        <v>0</v>
      </c>
      <c r="AB158">
        <v>0</v>
      </c>
      <c r="AC158">
        <v>0</v>
      </c>
      <c r="AD158" t="s">
        <v>372</v>
      </c>
    </row>
    <row r="159" spans="1:30" x14ac:dyDescent="0.25">
      <c r="H159" t="s">
        <v>124</v>
      </c>
    </row>
    <row r="160" spans="1:30" x14ac:dyDescent="0.25">
      <c r="A160">
        <v>77</v>
      </c>
      <c r="B160">
        <v>2923</v>
      </c>
      <c r="C160" t="s">
        <v>368</v>
      </c>
      <c r="D160" t="s">
        <v>369</v>
      </c>
      <c r="E160" t="s">
        <v>181</v>
      </c>
      <c r="F160" t="s">
        <v>370</v>
      </c>
      <c r="G160" t="str">
        <f>"00343302"</f>
        <v>00343302</v>
      </c>
      <c r="H160" t="s">
        <v>371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43</v>
      </c>
      <c r="W160">
        <v>301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372</v>
      </c>
    </row>
    <row r="161" spans="1:30" x14ac:dyDescent="0.25">
      <c r="H161" t="s">
        <v>124</v>
      </c>
    </row>
    <row r="162" spans="1:30" x14ac:dyDescent="0.25">
      <c r="A162">
        <v>78</v>
      </c>
      <c r="B162">
        <v>4400</v>
      </c>
      <c r="C162" t="s">
        <v>373</v>
      </c>
      <c r="D162" t="s">
        <v>374</v>
      </c>
      <c r="E162" t="s">
        <v>375</v>
      </c>
      <c r="F162" t="s">
        <v>376</v>
      </c>
      <c r="G162" t="str">
        <f>"201511038561"</f>
        <v>201511038561</v>
      </c>
      <c r="H162">
        <v>803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50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Z162">
        <v>0</v>
      </c>
      <c r="AA162">
        <v>0</v>
      </c>
      <c r="AB162">
        <v>0</v>
      </c>
      <c r="AC162">
        <v>0</v>
      </c>
      <c r="AD162">
        <v>1053</v>
      </c>
    </row>
    <row r="163" spans="1:30" x14ac:dyDescent="0.25">
      <c r="H163" t="s">
        <v>377</v>
      </c>
    </row>
    <row r="164" spans="1:30" x14ac:dyDescent="0.25">
      <c r="A164">
        <v>79</v>
      </c>
      <c r="B164">
        <v>1307</v>
      </c>
      <c r="C164" t="s">
        <v>378</v>
      </c>
      <c r="D164" t="s">
        <v>21</v>
      </c>
      <c r="E164" t="s">
        <v>161</v>
      </c>
      <c r="F164" t="s">
        <v>379</v>
      </c>
      <c r="G164" t="str">
        <f>"201406015014"</f>
        <v>201406015014</v>
      </c>
      <c r="H164" t="s">
        <v>380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30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49</v>
      </c>
      <c r="W164">
        <v>343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381</v>
      </c>
    </row>
    <row r="165" spans="1:30" x14ac:dyDescent="0.25">
      <c r="H165" t="s">
        <v>382</v>
      </c>
    </row>
    <row r="166" spans="1:30" x14ac:dyDescent="0.25">
      <c r="A166">
        <v>80</v>
      </c>
      <c r="B166">
        <v>1986</v>
      </c>
      <c r="C166" t="s">
        <v>383</v>
      </c>
      <c r="D166" t="s">
        <v>384</v>
      </c>
      <c r="E166" t="s">
        <v>87</v>
      </c>
      <c r="F166" t="s">
        <v>385</v>
      </c>
      <c r="G166" t="str">
        <f>"201511029812"</f>
        <v>201511029812</v>
      </c>
      <c r="H166" t="s">
        <v>386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50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15</v>
      </c>
      <c r="W166">
        <v>105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387</v>
      </c>
    </row>
    <row r="167" spans="1:30" x14ac:dyDescent="0.25">
      <c r="H167" t="s">
        <v>388</v>
      </c>
    </row>
    <row r="168" spans="1:30" x14ac:dyDescent="0.25">
      <c r="A168">
        <v>81</v>
      </c>
      <c r="B168">
        <v>72</v>
      </c>
      <c r="C168" t="s">
        <v>389</v>
      </c>
      <c r="D168" t="s">
        <v>329</v>
      </c>
      <c r="E168" t="s">
        <v>390</v>
      </c>
      <c r="F168" t="s">
        <v>391</v>
      </c>
      <c r="G168" t="str">
        <f>"00285472"</f>
        <v>00285472</v>
      </c>
      <c r="H168">
        <v>693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6</v>
      </c>
      <c r="Y168">
        <v>1274</v>
      </c>
      <c r="Z168">
        <v>0</v>
      </c>
      <c r="AA168">
        <v>0</v>
      </c>
      <c r="AB168">
        <v>21</v>
      </c>
      <c r="AC168">
        <v>357</v>
      </c>
      <c r="AD168">
        <v>1050</v>
      </c>
    </row>
    <row r="169" spans="1:30" x14ac:dyDescent="0.25">
      <c r="H169">
        <v>1274</v>
      </c>
    </row>
    <row r="170" spans="1:30" x14ac:dyDescent="0.25">
      <c r="A170">
        <v>82</v>
      </c>
      <c r="B170">
        <v>2330</v>
      </c>
      <c r="C170" t="s">
        <v>392</v>
      </c>
      <c r="D170" t="s">
        <v>54</v>
      </c>
      <c r="E170" t="s">
        <v>48</v>
      </c>
      <c r="F170" t="s">
        <v>393</v>
      </c>
      <c r="G170" t="str">
        <f>"00325105"</f>
        <v>00325105</v>
      </c>
      <c r="H170" t="s">
        <v>394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30</v>
      </c>
      <c r="O170">
        <v>0</v>
      </c>
      <c r="P170">
        <v>30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23</v>
      </c>
      <c r="W170">
        <v>161</v>
      </c>
      <c r="X170">
        <v>0</v>
      </c>
      <c r="Z170">
        <v>0</v>
      </c>
      <c r="AA170">
        <v>0</v>
      </c>
      <c r="AB170">
        <v>7</v>
      </c>
      <c r="AC170">
        <v>119</v>
      </c>
      <c r="AD170" t="s">
        <v>395</v>
      </c>
    </row>
    <row r="171" spans="1:30" x14ac:dyDescent="0.25">
      <c r="H171" t="s">
        <v>252</v>
      </c>
    </row>
    <row r="172" spans="1:30" x14ac:dyDescent="0.25">
      <c r="A172">
        <v>83</v>
      </c>
      <c r="B172">
        <v>3592</v>
      </c>
      <c r="C172" t="s">
        <v>396</v>
      </c>
      <c r="D172" t="s">
        <v>374</v>
      </c>
      <c r="E172" t="s">
        <v>44</v>
      </c>
      <c r="F172" t="s">
        <v>397</v>
      </c>
      <c r="G172" t="str">
        <f>"201409006026"</f>
        <v>201409006026</v>
      </c>
      <c r="H172">
        <v>737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39</v>
      </c>
      <c r="W172">
        <v>273</v>
      </c>
      <c r="X172">
        <v>0</v>
      </c>
      <c r="Z172">
        <v>0</v>
      </c>
      <c r="AA172">
        <v>0</v>
      </c>
      <c r="AB172">
        <v>0</v>
      </c>
      <c r="AC172">
        <v>0</v>
      </c>
      <c r="AD172">
        <v>1040</v>
      </c>
    </row>
    <row r="173" spans="1:30" x14ac:dyDescent="0.25">
      <c r="H173" t="s">
        <v>398</v>
      </c>
    </row>
    <row r="174" spans="1:30" x14ac:dyDescent="0.25">
      <c r="A174">
        <v>84</v>
      </c>
      <c r="B174">
        <v>5244</v>
      </c>
      <c r="C174" t="s">
        <v>399</v>
      </c>
      <c r="D174" t="s">
        <v>400</v>
      </c>
      <c r="E174" t="s">
        <v>54</v>
      </c>
      <c r="F174" t="s">
        <v>401</v>
      </c>
      <c r="G174" t="str">
        <f>"00368321"</f>
        <v>00368321</v>
      </c>
      <c r="H174" t="s">
        <v>402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30</v>
      </c>
      <c r="O174">
        <v>50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6</v>
      </c>
      <c r="W174">
        <v>42</v>
      </c>
      <c r="X174">
        <v>0</v>
      </c>
      <c r="Z174">
        <v>0</v>
      </c>
      <c r="AA174">
        <v>0</v>
      </c>
      <c r="AB174">
        <v>8</v>
      </c>
      <c r="AC174">
        <v>136</v>
      </c>
      <c r="AD174" t="s">
        <v>403</v>
      </c>
    </row>
    <row r="175" spans="1:30" x14ac:dyDescent="0.25">
      <c r="H175">
        <v>1274</v>
      </c>
    </row>
    <row r="176" spans="1:30" x14ac:dyDescent="0.25">
      <c r="A176">
        <v>85</v>
      </c>
      <c r="B176">
        <v>6073</v>
      </c>
      <c r="C176" t="s">
        <v>404</v>
      </c>
      <c r="D176" t="s">
        <v>44</v>
      </c>
      <c r="E176" t="s">
        <v>87</v>
      </c>
      <c r="F176" t="s">
        <v>405</v>
      </c>
      <c r="G176" t="str">
        <f>"200802001485"</f>
        <v>200802001485</v>
      </c>
      <c r="H176" t="s">
        <v>406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25</v>
      </c>
      <c r="W176">
        <v>175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407</v>
      </c>
    </row>
    <row r="177" spans="1:30" x14ac:dyDescent="0.25">
      <c r="H177" t="s">
        <v>408</v>
      </c>
    </row>
    <row r="178" spans="1:30" x14ac:dyDescent="0.25">
      <c r="A178">
        <v>86</v>
      </c>
      <c r="B178">
        <v>4312</v>
      </c>
      <c r="C178" t="s">
        <v>409</v>
      </c>
      <c r="D178" t="s">
        <v>126</v>
      </c>
      <c r="E178" t="s">
        <v>127</v>
      </c>
      <c r="F178" t="s">
        <v>410</v>
      </c>
      <c r="G178" t="str">
        <f>"201511028461"</f>
        <v>201511028461</v>
      </c>
      <c r="H178" t="s">
        <v>224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7</v>
      </c>
      <c r="W178">
        <v>49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411</v>
      </c>
    </row>
    <row r="179" spans="1:30" x14ac:dyDescent="0.25">
      <c r="H179">
        <v>1273</v>
      </c>
    </row>
    <row r="180" spans="1:30" x14ac:dyDescent="0.25">
      <c r="A180">
        <v>87</v>
      </c>
      <c r="B180">
        <v>573</v>
      </c>
      <c r="C180" t="s">
        <v>412</v>
      </c>
      <c r="D180" t="s">
        <v>127</v>
      </c>
      <c r="E180" t="s">
        <v>44</v>
      </c>
      <c r="F180">
        <v>793459</v>
      </c>
      <c r="G180" t="str">
        <f>"00001619"</f>
        <v>00001619</v>
      </c>
      <c r="H180" t="s">
        <v>413</v>
      </c>
      <c r="I180">
        <v>0</v>
      </c>
      <c r="J180">
        <v>0</v>
      </c>
      <c r="K180">
        <v>0</v>
      </c>
      <c r="L180">
        <v>0</v>
      </c>
      <c r="M180">
        <v>100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29</v>
      </c>
      <c r="W180">
        <v>203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414</v>
      </c>
    </row>
    <row r="181" spans="1:30" x14ac:dyDescent="0.25">
      <c r="H181" t="s">
        <v>252</v>
      </c>
    </row>
    <row r="182" spans="1:30" x14ac:dyDescent="0.25">
      <c r="A182">
        <v>88</v>
      </c>
      <c r="B182">
        <v>1479</v>
      </c>
      <c r="C182" t="s">
        <v>415</v>
      </c>
      <c r="D182" t="s">
        <v>126</v>
      </c>
      <c r="E182" t="s">
        <v>127</v>
      </c>
      <c r="F182" t="s">
        <v>416</v>
      </c>
      <c r="G182" t="str">
        <f>"00010379"</f>
        <v>00010379</v>
      </c>
      <c r="H182" t="s">
        <v>380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39</v>
      </c>
      <c r="W182">
        <v>273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417</v>
      </c>
    </row>
    <row r="183" spans="1:30" x14ac:dyDescent="0.25">
      <c r="H183" t="s">
        <v>418</v>
      </c>
    </row>
    <row r="184" spans="1:30" x14ac:dyDescent="0.25">
      <c r="A184">
        <v>89</v>
      </c>
      <c r="B184">
        <v>2591</v>
      </c>
      <c r="C184" t="s">
        <v>419</v>
      </c>
      <c r="D184" t="s">
        <v>420</v>
      </c>
      <c r="E184" t="s">
        <v>421</v>
      </c>
      <c r="F184" t="s">
        <v>422</v>
      </c>
      <c r="G184" t="str">
        <f>"00010844"</f>
        <v>00010844</v>
      </c>
      <c r="H184" t="s">
        <v>423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30</v>
      </c>
      <c r="O184">
        <v>30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</v>
      </c>
      <c r="W184">
        <v>56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424</v>
      </c>
    </row>
    <row r="185" spans="1:30" x14ac:dyDescent="0.25">
      <c r="H185">
        <v>1273</v>
      </c>
    </row>
    <row r="186" spans="1:30" x14ac:dyDescent="0.25">
      <c r="A186">
        <v>90</v>
      </c>
      <c r="B186">
        <v>5781</v>
      </c>
      <c r="C186" t="s">
        <v>425</v>
      </c>
      <c r="D186" t="s">
        <v>426</v>
      </c>
      <c r="E186" t="s">
        <v>316</v>
      </c>
      <c r="F186" t="s">
        <v>427</v>
      </c>
      <c r="G186" t="str">
        <f>"00362217"</f>
        <v>00362217</v>
      </c>
      <c r="H186" t="s">
        <v>428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32</v>
      </c>
      <c r="W186">
        <v>224</v>
      </c>
      <c r="X186">
        <v>0</v>
      </c>
      <c r="Z186">
        <v>0</v>
      </c>
      <c r="AA186">
        <v>0</v>
      </c>
      <c r="AB186">
        <v>0</v>
      </c>
      <c r="AC186">
        <v>0</v>
      </c>
      <c r="AD186" t="s">
        <v>429</v>
      </c>
    </row>
    <row r="187" spans="1:30" x14ac:dyDescent="0.25">
      <c r="H187" t="s">
        <v>430</v>
      </c>
    </row>
    <row r="188" spans="1:30" x14ac:dyDescent="0.25">
      <c r="A188">
        <v>91</v>
      </c>
      <c r="B188">
        <v>4739</v>
      </c>
      <c r="C188" t="s">
        <v>431</v>
      </c>
      <c r="D188" t="s">
        <v>47</v>
      </c>
      <c r="E188" t="s">
        <v>432</v>
      </c>
      <c r="F188" t="s">
        <v>433</v>
      </c>
      <c r="G188" t="str">
        <f>"00357907"</f>
        <v>00357907</v>
      </c>
      <c r="H188" t="s">
        <v>434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30</v>
      </c>
      <c r="O188">
        <v>30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22</v>
      </c>
      <c r="W188">
        <v>154</v>
      </c>
      <c r="X188">
        <v>6</v>
      </c>
      <c r="Y188">
        <v>1274</v>
      </c>
      <c r="Z188">
        <v>2</v>
      </c>
      <c r="AA188">
        <v>0</v>
      </c>
      <c r="AB188">
        <v>5</v>
      </c>
      <c r="AC188">
        <v>85</v>
      </c>
      <c r="AD188" t="s">
        <v>435</v>
      </c>
    </row>
    <row r="189" spans="1:30" x14ac:dyDescent="0.25">
      <c r="H189" t="s">
        <v>279</v>
      </c>
    </row>
    <row r="190" spans="1:30" x14ac:dyDescent="0.25">
      <c r="A190">
        <v>92</v>
      </c>
      <c r="B190">
        <v>4739</v>
      </c>
      <c r="C190" t="s">
        <v>431</v>
      </c>
      <c r="D190" t="s">
        <v>47</v>
      </c>
      <c r="E190" t="s">
        <v>432</v>
      </c>
      <c r="F190" t="s">
        <v>433</v>
      </c>
      <c r="G190" t="str">
        <f>"00357907"</f>
        <v>00357907</v>
      </c>
      <c r="H190" t="s">
        <v>434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30</v>
      </c>
      <c r="O190">
        <v>30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22</v>
      </c>
      <c r="W190">
        <v>154</v>
      </c>
      <c r="X190">
        <v>0</v>
      </c>
      <c r="Z190">
        <v>2</v>
      </c>
      <c r="AA190">
        <v>0</v>
      </c>
      <c r="AB190">
        <v>5</v>
      </c>
      <c r="AC190">
        <v>85</v>
      </c>
      <c r="AD190" t="s">
        <v>435</v>
      </c>
    </row>
    <row r="191" spans="1:30" x14ac:dyDescent="0.25">
      <c r="H191" t="s">
        <v>279</v>
      </c>
    </row>
    <row r="192" spans="1:30" x14ac:dyDescent="0.25">
      <c r="A192">
        <v>93</v>
      </c>
      <c r="B192">
        <v>3676</v>
      </c>
      <c r="C192" t="s">
        <v>436</v>
      </c>
      <c r="D192" t="s">
        <v>437</v>
      </c>
      <c r="E192" t="s">
        <v>353</v>
      </c>
      <c r="F192" t="s">
        <v>438</v>
      </c>
      <c r="G192" t="str">
        <f>"00161617"</f>
        <v>00161617</v>
      </c>
      <c r="H192" t="s">
        <v>331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30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26</v>
      </c>
      <c r="W192">
        <v>182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439</v>
      </c>
    </row>
    <row r="193" spans="1:30" x14ac:dyDescent="0.25">
      <c r="H193" t="s">
        <v>440</v>
      </c>
    </row>
    <row r="194" spans="1:30" x14ac:dyDescent="0.25">
      <c r="A194">
        <v>94</v>
      </c>
      <c r="B194">
        <v>3595</v>
      </c>
      <c r="C194" t="s">
        <v>441</v>
      </c>
      <c r="D194" t="s">
        <v>442</v>
      </c>
      <c r="E194" t="s">
        <v>443</v>
      </c>
      <c r="F194" t="s">
        <v>444</v>
      </c>
      <c r="G194" t="str">
        <f>"00302357"</f>
        <v>00302357</v>
      </c>
      <c r="H194" t="s">
        <v>445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34</v>
      </c>
      <c r="W194">
        <v>238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446</v>
      </c>
    </row>
    <row r="195" spans="1:30" x14ac:dyDescent="0.25">
      <c r="H195" t="s">
        <v>447</v>
      </c>
    </row>
    <row r="196" spans="1:30" x14ac:dyDescent="0.25">
      <c r="A196">
        <v>95</v>
      </c>
      <c r="B196">
        <v>652</v>
      </c>
      <c r="C196" t="s">
        <v>448</v>
      </c>
      <c r="D196" t="s">
        <v>44</v>
      </c>
      <c r="E196" t="s">
        <v>222</v>
      </c>
      <c r="F196" t="s">
        <v>449</v>
      </c>
      <c r="G196" t="str">
        <f>"00252906"</f>
        <v>00252906</v>
      </c>
      <c r="H196" t="s">
        <v>450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35</v>
      </c>
      <c r="W196">
        <v>245</v>
      </c>
      <c r="X196">
        <v>0</v>
      </c>
      <c r="Z196">
        <v>0</v>
      </c>
      <c r="AA196">
        <v>0</v>
      </c>
      <c r="AB196">
        <v>0</v>
      </c>
      <c r="AC196">
        <v>0</v>
      </c>
      <c r="AD196" t="s">
        <v>451</v>
      </c>
    </row>
    <row r="197" spans="1:30" x14ac:dyDescent="0.25">
      <c r="H197" t="s">
        <v>156</v>
      </c>
    </row>
    <row r="198" spans="1:30" x14ac:dyDescent="0.25">
      <c r="A198">
        <v>96</v>
      </c>
      <c r="B198">
        <v>361</v>
      </c>
      <c r="C198" t="s">
        <v>452</v>
      </c>
      <c r="D198" t="s">
        <v>15</v>
      </c>
      <c r="E198" t="s">
        <v>47</v>
      </c>
      <c r="F198" t="s">
        <v>453</v>
      </c>
      <c r="G198" t="str">
        <f>"00023578"</f>
        <v>00023578</v>
      </c>
      <c r="H198" t="s">
        <v>454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5</v>
      </c>
      <c r="W198">
        <v>35</v>
      </c>
      <c r="X198">
        <v>6</v>
      </c>
      <c r="Y198">
        <v>1274</v>
      </c>
      <c r="Z198">
        <v>0</v>
      </c>
      <c r="AA198">
        <v>0</v>
      </c>
      <c r="AB198">
        <v>16</v>
      </c>
      <c r="AC198">
        <v>272</v>
      </c>
      <c r="AD198" t="s">
        <v>455</v>
      </c>
    </row>
    <row r="199" spans="1:30" x14ac:dyDescent="0.25">
      <c r="H199" t="s">
        <v>124</v>
      </c>
    </row>
    <row r="200" spans="1:30" x14ac:dyDescent="0.25">
      <c r="A200">
        <v>97</v>
      </c>
      <c r="B200">
        <v>1839</v>
      </c>
      <c r="C200" t="s">
        <v>456</v>
      </c>
      <c r="D200" t="s">
        <v>457</v>
      </c>
      <c r="E200" t="s">
        <v>171</v>
      </c>
      <c r="F200" t="s">
        <v>458</v>
      </c>
      <c r="G200" t="str">
        <f>"201601000888"</f>
        <v>201601000888</v>
      </c>
      <c r="H200" t="s">
        <v>459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6</v>
      </c>
      <c r="Y200">
        <v>1274</v>
      </c>
      <c r="Z200">
        <v>0</v>
      </c>
      <c r="AA200">
        <v>0</v>
      </c>
      <c r="AB200">
        <v>12</v>
      </c>
      <c r="AC200">
        <v>204</v>
      </c>
      <c r="AD200" t="s">
        <v>460</v>
      </c>
    </row>
    <row r="201" spans="1:30" x14ac:dyDescent="0.25">
      <c r="H201" t="s">
        <v>461</v>
      </c>
    </row>
    <row r="202" spans="1:30" x14ac:dyDescent="0.25">
      <c r="A202">
        <v>98</v>
      </c>
      <c r="B202">
        <v>1839</v>
      </c>
      <c r="C202" t="s">
        <v>456</v>
      </c>
      <c r="D202" t="s">
        <v>457</v>
      </c>
      <c r="E202" t="s">
        <v>171</v>
      </c>
      <c r="F202" t="s">
        <v>458</v>
      </c>
      <c r="G202" t="str">
        <f>"201601000888"</f>
        <v>201601000888</v>
      </c>
      <c r="H202" t="s">
        <v>459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Z202">
        <v>0</v>
      </c>
      <c r="AA202">
        <v>0</v>
      </c>
      <c r="AB202">
        <v>12</v>
      </c>
      <c r="AC202">
        <v>204</v>
      </c>
      <c r="AD202" t="s">
        <v>460</v>
      </c>
    </row>
    <row r="203" spans="1:30" x14ac:dyDescent="0.25">
      <c r="H203" t="s">
        <v>461</v>
      </c>
    </row>
    <row r="204" spans="1:30" x14ac:dyDescent="0.25">
      <c r="A204">
        <v>99</v>
      </c>
      <c r="B204">
        <v>3201</v>
      </c>
      <c r="C204" t="s">
        <v>462</v>
      </c>
      <c r="D204" t="s">
        <v>127</v>
      </c>
      <c r="E204" t="s">
        <v>113</v>
      </c>
      <c r="F204" t="s">
        <v>463</v>
      </c>
      <c r="G204" t="str">
        <f>"00365038"</f>
        <v>00365038</v>
      </c>
      <c r="H204" t="s">
        <v>293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30</v>
      </c>
      <c r="O204">
        <v>0</v>
      </c>
      <c r="P204">
        <v>30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22</v>
      </c>
      <c r="W204">
        <v>154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464</v>
      </c>
    </row>
    <row r="205" spans="1:30" x14ac:dyDescent="0.25">
      <c r="H205" t="s">
        <v>252</v>
      </c>
    </row>
    <row r="206" spans="1:30" x14ac:dyDescent="0.25">
      <c r="A206">
        <v>100</v>
      </c>
      <c r="B206">
        <v>5074</v>
      </c>
      <c r="C206" t="s">
        <v>465</v>
      </c>
      <c r="D206" t="s">
        <v>466</v>
      </c>
      <c r="E206" t="s">
        <v>69</v>
      </c>
      <c r="F206" t="s">
        <v>467</v>
      </c>
      <c r="G206" t="str">
        <f>"00351041"</f>
        <v>00351041</v>
      </c>
      <c r="H206" t="s">
        <v>129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30</v>
      </c>
      <c r="O206">
        <v>30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27</v>
      </c>
      <c r="W206">
        <v>189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468</v>
      </c>
    </row>
    <row r="207" spans="1:30" x14ac:dyDescent="0.25">
      <c r="H207" t="s">
        <v>469</v>
      </c>
    </row>
    <row r="208" spans="1:30" x14ac:dyDescent="0.25">
      <c r="A208">
        <v>101</v>
      </c>
      <c r="B208">
        <v>918</v>
      </c>
      <c r="C208" t="s">
        <v>470</v>
      </c>
      <c r="D208" t="s">
        <v>133</v>
      </c>
      <c r="E208" t="s">
        <v>63</v>
      </c>
      <c r="F208" t="s">
        <v>471</v>
      </c>
      <c r="G208" t="str">
        <f>"00011533"</f>
        <v>00011533</v>
      </c>
      <c r="H208" t="s">
        <v>472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30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2</v>
      </c>
      <c r="W208">
        <v>14</v>
      </c>
      <c r="X208">
        <v>0</v>
      </c>
      <c r="Z208">
        <v>0</v>
      </c>
      <c r="AA208">
        <v>0</v>
      </c>
      <c r="AB208">
        <v>8</v>
      </c>
      <c r="AC208">
        <v>136</v>
      </c>
      <c r="AD208" t="s">
        <v>473</v>
      </c>
    </row>
    <row r="209" spans="1:30" x14ac:dyDescent="0.25">
      <c r="H209" t="s">
        <v>474</v>
      </c>
    </row>
    <row r="210" spans="1:30" x14ac:dyDescent="0.25">
      <c r="A210">
        <v>102</v>
      </c>
      <c r="B210">
        <v>5838</v>
      </c>
      <c r="C210" t="s">
        <v>475</v>
      </c>
      <c r="D210" t="s">
        <v>47</v>
      </c>
      <c r="E210" t="s">
        <v>44</v>
      </c>
      <c r="F210" t="s">
        <v>476</v>
      </c>
      <c r="G210" t="str">
        <f>"201507000281"</f>
        <v>201507000281</v>
      </c>
      <c r="H210" t="s">
        <v>331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20</v>
      </c>
      <c r="W210">
        <v>140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477</v>
      </c>
    </row>
    <row r="211" spans="1:30" x14ac:dyDescent="0.25">
      <c r="H211" t="s">
        <v>478</v>
      </c>
    </row>
    <row r="212" spans="1:30" x14ac:dyDescent="0.25">
      <c r="A212">
        <v>103</v>
      </c>
      <c r="B212">
        <v>4729</v>
      </c>
      <c r="C212" t="s">
        <v>479</v>
      </c>
      <c r="D212" t="s">
        <v>75</v>
      </c>
      <c r="E212" t="s">
        <v>44</v>
      </c>
      <c r="F212" t="s">
        <v>480</v>
      </c>
      <c r="G212" t="str">
        <f>"00353449"</f>
        <v>00353449</v>
      </c>
      <c r="H212" t="s">
        <v>481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28</v>
      </c>
      <c r="W212">
        <v>196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482</v>
      </c>
    </row>
    <row r="213" spans="1:30" x14ac:dyDescent="0.25">
      <c r="H213">
        <v>1273</v>
      </c>
    </row>
    <row r="214" spans="1:30" x14ac:dyDescent="0.25">
      <c r="A214">
        <v>104</v>
      </c>
      <c r="B214">
        <v>1111</v>
      </c>
      <c r="C214" t="s">
        <v>483</v>
      </c>
      <c r="D214" t="s">
        <v>329</v>
      </c>
      <c r="E214" t="s">
        <v>484</v>
      </c>
      <c r="F214" t="s">
        <v>485</v>
      </c>
      <c r="G214" t="str">
        <f>"201402010934"</f>
        <v>201402010934</v>
      </c>
      <c r="H214" t="s">
        <v>486</v>
      </c>
      <c r="I214">
        <v>0</v>
      </c>
      <c r="J214">
        <v>0</v>
      </c>
      <c r="K214">
        <v>0</v>
      </c>
      <c r="L214">
        <v>0</v>
      </c>
      <c r="M214">
        <v>100</v>
      </c>
      <c r="N214">
        <v>70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13</v>
      </c>
      <c r="W214">
        <v>91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487</v>
      </c>
    </row>
    <row r="215" spans="1:30" x14ac:dyDescent="0.25">
      <c r="H215" t="s">
        <v>488</v>
      </c>
    </row>
    <row r="216" spans="1:30" x14ac:dyDescent="0.25">
      <c r="A216">
        <v>105</v>
      </c>
      <c r="B216">
        <v>303</v>
      </c>
      <c r="C216" t="s">
        <v>489</v>
      </c>
      <c r="D216" t="s">
        <v>490</v>
      </c>
      <c r="E216" t="s">
        <v>491</v>
      </c>
      <c r="F216" t="s">
        <v>492</v>
      </c>
      <c r="G216" t="str">
        <f>"00238567"</f>
        <v>00238567</v>
      </c>
      <c r="H216" t="s">
        <v>346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50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25</v>
      </c>
      <c r="W216">
        <v>175</v>
      </c>
      <c r="X216">
        <v>6</v>
      </c>
      <c r="Y216">
        <v>1274</v>
      </c>
      <c r="Z216">
        <v>0</v>
      </c>
      <c r="AA216">
        <v>0</v>
      </c>
      <c r="AB216">
        <v>0</v>
      </c>
      <c r="AC216">
        <v>0</v>
      </c>
      <c r="AD216" t="s">
        <v>493</v>
      </c>
    </row>
    <row r="217" spans="1:30" x14ac:dyDescent="0.25">
      <c r="H217" t="s">
        <v>279</v>
      </c>
    </row>
    <row r="218" spans="1:30" x14ac:dyDescent="0.25">
      <c r="A218">
        <v>106</v>
      </c>
      <c r="B218">
        <v>4612</v>
      </c>
      <c r="C218" t="s">
        <v>494</v>
      </c>
      <c r="D218" t="s">
        <v>495</v>
      </c>
      <c r="E218" t="s">
        <v>496</v>
      </c>
      <c r="F218" t="s">
        <v>497</v>
      </c>
      <c r="G218" t="str">
        <f>"00251532"</f>
        <v>00251532</v>
      </c>
      <c r="H218" t="s">
        <v>434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14</v>
      </c>
      <c r="W218">
        <v>98</v>
      </c>
      <c r="X218">
        <v>6</v>
      </c>
      <c r="Y218">
        <v>1274</v>
      </c>
      <c r="Z218">
        <v>0</v>
      </c>
      <c r="AA218">
        <v>0</v>
      </c>
      <c r="AB218">
        <v>6</v>
      </c>
      <c r="AC218">
        <v>102</v>
      </c>
      <c r="AD218" t="s">
        <v>498</v>
      </c>
    </row>
    <row r="219" spans="1:30" x14ac:dyDescent="0.25">
      <c r="H219" t="s">
        <v>499</v>
      </c>
    </row>
    <row r="220" spans="1:30" x14ac:dyDescent="0.25">
      <c r="A220">
        <v>107</v>
      </c>
      <c r="B220">
        <v>5098</v>
      </c>
      <c r="C220" t="s">
        <v>500</v>
      </c>
      <c r="D220" t="s">
        <v>501</v>
      </c>
      <c r="E220" t="s">
        <v>58</v>
      </c>
      <c r="F220" t="s">
        <v>502</v>
      </c>
      <c r="G220" t="str">
        <f>"00157567"</f>
        <v>00157567</v>
      </c>
      <c r="H220" t="s">
        <v>116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</v>
      </c>
      <c r="W220">
        <v>56</v>
      </c>
      <c r="X220">
        <v>0</v>
      </c>
      <c r="Z220">
        <v>2</v>
      </c>
      <c r="AA220">
        <v>0</v>
      </c>
      <c r="AB220">
        <v>8</v>
      </c>
      <c r="AC220">
        <v>136</v>
      </c>
      <c r="AD220" t="s">
        <v>503</v>
      </c>
    </row>
    <row r="221" spans="1:30" x14ac:dyDescent="0.25">
      <c r="H221" t="s">
        <v>504</v>
      </c>
    </row>
    <row r="222" spans="1:30" x14ac:dyDescent="0.25">
      <c r="A222">
        <v>108</v>
      </c>
      <c r="B222">
        <v>1775</v>
      </c>
      <c r="C222" t="s">
        <v>505</v>
      </c>
      <c r="D222" t="s">
        <v>506</v>
      </c>
      <c r="E222" t="s">
        <v>63</v>
      </c>
      <c r="F222" t="s">
        <v>507</v>
      </c>
      <c r="G222" t="str">
        <f>"201512001679"</f>
        <v>201512001679</v>
      </c>
      <c r="H222" t="s">
        <v>508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50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6</v>
      </c>
      <c r="Y222">
        <v>1274</v>
      </c>
      <c r="Z222">
        <v>0</v>
      </c>
      <c r="AA222">
        <v>0</v>
      </c>
      <c r="AB222">
        <v>8</v>
      </c>
      <c r="AC222">
        <v>136</v>
      </c>
      <c r="AD222" t="s">
        <v>509</v>
      </c>
    </row>
    <row r="223" spans="1:30" x14ac:dyDescent="0.25">
      <c r="H223" t="s">
        <v>510</v>
      </c>
    </row>
    <row r="224" spans="1:30" x14ac:dyDescent="0.25">
      <c r="A224">
        <v>109</v>
      </c>
      <c r="B224">
        <v>5213</v>
      </c>
      <c r="C224" t="s">
        <v>511</v>
      </c>
      <c r="D224" t="s">
        <v>127</v>
      </c>
      <c r="E224" t="s">
        <v>58</v>
      </c>
      <c r="F224" t="s">
        <v>512</v>
      </c>
      <c r="G224" t="str">
        <f>"00346306"</f>
        <v>00346306</v>
      </c>
      <c r="H224" t="s">
        <v>513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70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Z224">
        <v>0</v>
      </c>
      <c r="AA224">
        <v>0</v>
      </c>
      <c r="AB224">
        <v>6</v>
      </c>
      <c r="AC224">
        <v>102</v>
      </c>
      <c r="AD224" t="s">
        <v>514</v>
      </c>
    </row>
    <row r="225" spans="1:30" x14ac:dyDescent="0.25">
      <c r="H225" t="s">
        <v>515</v>
      </c>
    </row>
    <row r="226" spans="1:30" x14ac:dyDescent="0.25">
      <c r="A226">
        <v>110</v>
      </c>
      <c r="B226">
        <v>2691</v>
      </c>
      <c r="C226" t="s">
        <v>516</v>
      </c>
      <c r="D226" t="s">
        <v>44</v>
      </c>
      <c r="E226" t="s">
        <v>87</v>
      </c>
      <c r="F226" t="s">
        <v>517</v>
      </c>
      <c r="G226" t="str">
        <f>"00149605"</f>
        <v>00149605</v>
      </c>
      <c r="H226" t="s">
        <v>481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23</v>
      </c>
      <c r="W226">
        <v>161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518</v>
      </c>
    </row>
    <row r="227" spans="1:30" x14ac:dyDescent="0.25">
      <c r="H227" t="s">
        <v>519</v>
      </c>
    </row>
    <row r="228" spans="1:30" x14ac:dyDescent="0.25">
      <c r="A228">
        <v>111</v>
      </c>
      <c r="B228">
        <v>1225</v>
      </c>
      <c r="C228" t="s">
        <v>520</v>
      </c>
      <c r="D228" t="s">
        <v>87</v>
      </c>
      <c r="E228" t="s">
        <v>102</v>
      </c>
      <c r="F228" t="s">
        <v>521</v>
      </c>
      <c r="G228" t="str">
        <f>"00103310"</f>
        <v>00103310</v>
      </c>
      <c r="H228" t="s">
        <v>428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14</v>
      </c>
      <c r="W228">
        <v>98</v>
      </c>
      <c r="X228">
        <v>0</v>
      </c>
      <c r="Z228">
        <v>0</v>
      </c>
      <c r="AA228">
        <v>0</v>
      </c>
      <c r="AB228">
        <v>2</v>
      </c>
      <c r="AC228">
        <v>34</v>
      </c>
      <c r="AD228" t="s">
        <v>522</v>
      </c>
    </row>
    <row r="229" spans="1:30" x14ac:dyDescent="0.25">
      <c r="H229" t="s">
        <v>523</v>
      </c>
    </row>
    <row r="230" spans="1:30" x14ac:dyDescent="0.25">
      <c r="A230">
        <v>112</v>
      </c>
      <c r="B230">
        <v>1225</v>
      </c>
      <c r="C230" t="s">
        <v>520</v>
      </c>
      <c r="D230" t="s">
        <v>87</v>
      </c>
      <c r="E230" t="s">
        <v>102</v>
      </c>
      <c r="F230" t="s">
        <v>521</v>
      </c>
      <c r="G230" t="str">
        <f>"00103310"</f>
        <v>00103310</v>
      </c>
      <c r="H230" t="s">
        <v>428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14</v>
      </c>
      <c r="W230">
        <v>98</v>
      </c>
      <c r="X230">
        <v>6</v>
      </c>
      <c r="Y230">
        <v>1274</v>
      </c>
      <c r="Z230">
        <v>0</v>
      </c>
      <c r="AA230">
        <v>0</v>
      </c>
      <c r="AB230">
        <v>2</v>
      </c>
      <c r="AC230">
        <v>34</v>
      </c>
      <c r="AD230" t="s">
        <v>522</v>
      </c>
    </row>
    <row r="231" spans="1:30" x14ac:dyDescent="0.25">
      <c r="H231" t="s">
        <v>523</v>
      </c>
    </row>
    <row r="232" spans="1:30" x14ac:dyDescent="0.25">
      <c r="A232">
        <v>113</v>
      </c>
      <c r="B232">
        <v>1423</v>
      </c>
      <c r="C232" t="s">
        <v>524</v>
      </c>
      <c r="D232" t="s">
        <v>44</v>
      </c>
      <c r="E232" t="s">
        <v>171</v>
      </c>
      <c r="F232" t="s">
        <v>525</v>
      </c>
      <c r="G232" t="str">
        <f>"00311654"</f>
        <v>00311654</v>
      </c>
      <c r="H232" t="s">
        <v>526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33</v>
      </c>
      <c r="W232">
        <v>231</v>
      </c>
      <c r="X232">
        <v>0</v>
      </c>
      <c r="Z232">
        <v>0</v>
      </c>
      <c r="AA232">
        <v>0</v>
      </c>
      <c r="AB232">
        <v>0</v>
      </c>
      <c r="AC232">
        <v>0</v>
      </c>
      <c r="AD232" t="s">
        <v>527</v>
      </c>
    </row>
    <row r="233" spans="1:30" x14ac:dyDescent="0.25">
      <c r="H233" t="s">
        <v>118</v>
      </c>
    </row>
    <row r="234" spans="1:30" x14ac:dyDescent="0.25">
      <c r="A234">
        <v>114</v>
      </c>
      <c r="B234">
        <v>3734</v>
      </c>
      <c r="C234" t="s">
        <v>528</v>
      </c>
      <c r="D234" t="s">
        <v>44</v>
      </c>
      <c r="E234" t="s">
        <v>54</v>
      </c>
      <c r="F234" t="s">
        <v>529</v>
      </c>
      <c r="G234" t="str">
        <f>"00008865"</f>
        <v>00008865</v>
      </c>
      <c r="H234" t="s">
        <v>255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70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22</v>
      </c>
      <c r="W234">
        <v>154</v>
      </c>
      <c r="X234">
        <v>0</v>
      </c>
      <c r="Z234">
        <v>0</v>
      </c>
      <c r="AA234">
        <v>0</v>
      </c>
      <c r="AB234">
        <v>0</v>
      </c>
      <c r="AC234">
        <v>0</v>
      </c>
      <c r="AD234" t="s">
        <v>530</v>
      </c>
    </row>
    <row r="235" spans="1:30" x14ac:dyDescent="0.25">
      <c r="H235" t="s">
        <v>531</v>
      </c>
    </row>
    <row r="236" spans="1:30" x14ac:dyDescent="0.25">
      <c r="A236">
        <v>115</v>
      </c>
      <c r="B236">
        <v>4740</v>
      </c>
      <c r="C236" t="s">
        <v>532</v>
      </c>
      <c r="D236" t="s">
        <v>533</v>
      </c>
      <c r="E236" t="s">
        <v>534</v>
      </c>
      <c r="F236" t="s">
        <v>535</v>
      </c>
      <c r="G236" t="str">
        <f>"201512005241"</f>
        <v>201512005241</v>
      </c>
      <c r="H236" t="s">
        <v>513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70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10</v>
      </c>
      <c r="W236">
        <v>70</v>
      </c>
      <c r="X236">
        <v>0</v>
      </c>
      <c r="Z236">
        <v>0</v>
      </c>
      <c r="AA236">
        <v>0</v>
      </c>
      <c r="AB236">
        <v>0</v>
      </c>
      <c r="AC236">
        <v>0</v>
      </c>
      <c r="AD236" t="s">
        <v>536</v>
      </c>
    </row>
    <row r="237" spans="1:30" x14ac:dyDescent="0.25">
      <c r="H237" t="s">
        <v>252</v>
      </c>
    </row>
    <row r="238" spans="1:30" x14ac:dyDescent="0.25">
      <c r="A238">
        <v>116</v>
      </c>
      <c r="B238">
        <v>98</v>
      </c>
      <c r="C238" t="s">
        <v>537</v>
      </c>
      <c r="D238" t="s">
        <v>14</v>
      </c>
      <c r="E238" t="s">
        <v>44</v>
      </c>
      <c r="F238" t="s">
        <v>538</v>
      </c>
      <c r="G238" t="str">
        <f>"00234029"</f>
        <v>00234029</v>
      </c>
      <c r="H238" t="s">
        <v>122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539</v>
      </c>
    </row>
    <row r="239" spans="1:30" x14ac:dyDescent="0.25">
      <c r="H239" t="s">
        <v>540</v>
      </c>
    </row>
    <row r="240" spans="1:30" x14ac:dyDescent="0.25">
      <c r="A240">
        <v>117</v>
      </c>
      <c r="B240">
        <v>4021</v>
      </c>
      <c r="C240" t="s">
        <v>541</v>
      </c>
      <c r="D240" t="s">
        <v>360</v>
      </c>
      <c r="E240" t="s">
        <v>81</v>
      </c>
      <c r="F240" t="s">
        <v>542</v>
      </c>
      <c r="G240" t="str">
        <f>"201511012534"</f>
        <v>201511012534</v>
      </c>
      <c r="H240" t="s">
        <v>543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Z240">
        <v>1</v>
      </c>
      <c r="AA240">
        <v>0</v>
      </c>
      <c r="AB240">
        <v>13</v>
      </c>
      <c r="AC240">
        <v>221</v>
      </c>
      <c r="AD240" t="s">
        <v>544</v>
      </c>
    </row>
    <row r="241" spans="1:30" x14ac:dyDescent="0.25">
      <c r="H241" t="s">
        <v>545</v>
      </c>
    </row>
    <row r="242" spans="1:30" x14ac:dyDescent="0.25">
      <c r="A242">
        <v>118</v>
      </c>
      <c r="B242">
        <v>4500</v>
      </c>
      <c r="C242" t="s">
        <v>546</v>
      </c>
      <c r="D242" t="s">
        <v>547</v>
      </c>
      <c r="E242" t="s">
        <v>390</v>
      </c>
      <c r="F242" t="s">
        <v>548</v>
      </c>
      <c r="G242" t="str">
        <f>"00355883"</f>
        <v>00355883</v>
      </c>
      <c r="H242" t="s">
        <v>423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22</v>
      </c>
      <c r="W242">
        <v>154</v>
      </c>
      <c r="X242">
        <v>6</v>
      </c>
      <c r="Y242">
        <v>1274</v>
      </c>
      <c r="Z242">
        <v>1</v>
      </c>
      <c r="AA242">
        <v>0</v>
      </c>
      <c r="AB242">
        <v>0</v>
      </c>
      <c r="AC242">
        <v>0</v>
      </c>
      <c r="AD242" t="s">
        <v>549</v>
      </c>
    </row>
    <row r="243" spans="1:30" x14ac:dyDescent="0.25">
      <c r="H243" t="s">
        <v>279</v>
      </c>
    </row>
    <row r="244" spans="1:30" x14ac:dyDescent="0.25">
      <c r="A244">
        <v>119</v>
      </c>
      <c r="B244">
        <v>4500</v>
      </c>
      <c r="C244" t="s">
        <v>546</v>
      </c>
      <c r="D244" t="s">
        <v>547</v>
      </c>
      <c r="E244" t="s">
        <v>390</v>
      </c>
      <c r="F244" t="s">
        <v>548</v>
      </c>
      <c r="G244" t="str">
        <f>"00355883"</f>
        <v>00355883</v>
      </c>
      <c r="H244" t="s">
        <v>423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22</v>
      </c>
      <c r="W244">
        <v>154</v>
      </c>
      <c r="X244">
        <v>0</v>
      </c>
      <c r="Z244">
        <v>1</v>
      </c>
      <c r="AA244">
        <v>0</v>
      </c>
      <c r="AB244">
        <v>0</v>
      </c>
      <c r="AC244">
        <v>0</v>
      </c>
      <c r="AD244" t="s">
        <v>549</v>
      </c>
    </row>
    <row r="245" spans="1:30" x14ac:dyDescent="0.25">
      <c r="H245" t="s">
        <v>279</v>
      </c>
    </row>
    <row r="246" spans="1:30" x14ac:dyDescent="0.25">
      <c r="A246">
        <v>120</v>
      </c>
      <c r="B246">
        <v>3579</v>
      </c>
      <c r="C246" t="s">
        <v>550</v>
      </c>
      <c r="D246" t="s">
        <v>69</v>
      </c>
      <c r="E246" t="s">
        <v>15</v>
      </c>
      <c r="F246" t="s">
        <v>551</v>
      </c>
      <c r="G246" t="str">
        <f>"00112791"</f>
        <v>00112791</v>
      </c>
      <c r="H246" t="s">
        <v>552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30</v>
      </c>
      <c r="W246">
        <v>210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553</v>
      </c>
    </row>
    <row r="247" spans="1:30" x14ac:dyDescent="0.25">
      <c r="H247" t="s">
        <v>554</v>
      </c>
    </row>
    <row r="248" spans="1:30" x14ac:dyDescent="0.25">
      <c r="A248">
        <v>121</v>
      </c>
      <c r="B248">
        <v>3907</v>
      </c>
      <c r="C248" t="s">
        <v>555</v>
      </c>
      <c r="D248" t="s">
        <v>556</v>
      </c>
      <c r="E248" t="s">
        <v>15</v>
      </c>
      <c r="F248" t="s">
        <v>557</v>
      </c>
      <c r="G248" t="str">
        <f>"00362762"</f>
        <v>00362762</v>
      </c>
      <c r="H248" t="s">
        <v>558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30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559</v>
      </c>
    </row>
    <row r="249" spans="1:30" x14ac:dyDescent="0.25">
      <c r="H249" t="s">
        <v>560</v>
      </c>
    </row>
    <row r="250" spans="1:30" x14ac:dyDescent="0.25">
      <c r="A250">
        <v>122</v>
      </c>
      <c r="B250">
        <v>1688</v>
      </c>
      <c r="C250" t="s">
        <v>561</v>
      </c>
      <c r="D250" t="s">
        <v>491</v>
      </c>
      <c r="E250" t="s">
        <v>316</v>
      </c>
      <c r="F250" t="s">
        <v>562</v>
      </c>
      <c r="G250" t="str">
        <f>"00108931"</f>
        <v>00108931</v>
      </c>
      <c r="H250" t="s">
        <v>445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Z250">
        <v>3</v>
      </c>
      <c r="AA250">
        <v>100</v>
      </c>
      <c r="AB250">
        <v>0</v>
      </c>
      <c r="AC250">
        <v>0</v>
      </c>
      <c r="AD250" t="s">
        <v>563</v>
      </c>
    </row>
    <row r="251" spans="1:30" x14ac:dyDescent="0.25">
      <c r="H251" t="s">
        <v>564</v>
      </c>
    </row>
    <row r="252" spans="1:30" x14ac:dyDescent="0.25">
      <c r="A252">
        <v>123</v>
      </c>
      <c r="B252">
        <v>5701</v>
      </c>
      <c r="C252" t="s">
        <v>565</v>
      </c>
      <c r="D252" t="s">
        <v>506</v>
      </c>
      <c r="E252" t="s">
        <v>93</v>
      </c>
      <c r="F252" t="s">
        <v>566</v>
      </c>
      <c r="G252" t="str">
        <f>"00322862"</f>
        <v>00322862</v>
      </c>
      <c r="H252" t="s">
        <v>567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Z252">
        <v>2</v>
      </c>
      <c r="AA252">
        <v>0</v>
      </c>
      <c r="AB252">
        <v>13</v>
      </c>
      <c r="AC252">
        <v>221</v>
      </c>
      <c r="AD252" t="s">
        <v>568</v>
      </c>
    </row>
    <row r="253" spans="1:30" x14ac:dyDescent="0.25">
      <c r="H253" t="s">
        <v>447</v>
      </c>
    </row>
    <row r="254" spans="1:30" x14ac:dyDescent="0.25">
      <c r="A254">
        <v>124</v>
      </c>
      <c r="B254">
        <v>2231</v>
      </c>
      <c r="C254" t="s">
        <v>569</v>
      </c>
      <c r="D254" t="s">
        <v>69</v>
      </c>
      <c r="E254" t="s">
        <v>98</v>
      </c>
      <c r="F254" t="s">
        <v>570</v>
      </c>
      <c r="G254" t="str">
        <f>"00324883"</f>
        <v>00324883</v>
      </c>
      <c r="H254" t="s">
        <v>571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6</v>
      </c>
      <c r="Y254">
        <v>1274</v>
      </c>
      <c r="Z254">
        <v>0</v>
      </c>
      <c r="AA254">
        <v>0</v>
      </c>
      <c r="AB254">
        <v>0</v>
      </c>
      <c r="AC254">
        <v>0</v>
      </c>
      <c r="AD254" t="s">
        <v>571</v>
      </c>
    </row>
    <row r="255" spans="1:30" x14ac:dyDescent="0.25">
      <c r="H255">
        <v>1274</v>
      </c>
    </row>
    <row r="256" spans="1:30" x14ac:dyDescent="0.25">
      <c r="A256">
        <v>125</v>
      </c>
      <c r="B256">
        <v>472</v>
      </c>
      <c r="C256" t="s">
        <v>572</v>
      </c>
      <c r="D256" t="s">
        <v>573</v>
      </c>
      <c r="E256" t="s">
        <v>54</v>
      </c>
      <c r="F256" t="s">
        <v>574</v>
      </c>
      <c r="G256" t="str">
        <f>"00294092"</f>
        <v>00294092</v>
      </c>
      <c r="H256" t="s">
        <v>224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70</v>
      </c>
      <c r="O256">
        <v>30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-6</v>
      </c>
      <c r="W256">
        <v>-42</v>
      </c>
      <c r="X256">
        <v>0</v>
      </c>
      <c r="Z256">
        <v>0</v>
      </c>
      <c r="AA256">
        <v>0</v>
      </c>
      <c r="AB256">
        <v>6</v>
      </c>
      <c r="AC256">
        <v>102</v>
      </c>
      <c r="AD256" t="s">
        <v>575</v>
      </c>
    </row>
    <row r="257" spans="1:30" x14ac:dyDescent="0.25">
      <c r="H257" t="s">
        <v>252</v>
      </c>
    </row>
    <row r="258" spans="1:30" x14ac:dyDescent="0.25">
      <c r="A258">
        <v>126</v>
      </c>
      <c r="B258">
        <v>472</v>
      </c>
      <c r="C258" t="s">
        <v>572</v>
      </c>
      <c r="D258" t="s">
        <v>573</v>
      </c>
      <c r="E258" t="s">
        <v>54</v>
      </c>
      <c r="F258" t="s">
        <v>574</v>
      </c>
      <c r="G258" t="str">
        <f>"00294092"</f>
        <v>00294092</v>
      </c>
      <c r="H258" t="s">
        <v>224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70</v>
      </c>
      <c r="O258">
        <v>30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-6</v>
      </c>
      <c r="W258">
        <v>-42</v>
      </c>
      <c r="X258">
        <v>6</v>
      </c>
      <c r="Y258">
        <v>1274</v>
      </c>
      <c r="Z258">
        <v>0</v>
      </c>
      <c r="AA258">
        <v>0</v>
      </c>
      <c r="AB258">
        <v>6</v>
      </c>
      <c r="AC258">
        <v>102</v>
      </c>
      <c r="AD258" t="s">
        <v>575</v>
      </c>
    </row>
    <row r="259" spans="1:30" x14ac:dyDescent="0.25">
      <c r="H259" t="s">
        <v>252</v>
      </c>
    </row>
    <row r="260" spans="1:30" x14ac:dyDescent="0.25">
      <c r="A260">
        <v>127</v>
      </c>
      <c r="B260">
        <v>1414</v>
      </c>
      <c r="C260" t="s">
        <v>576</v>
      </c>
      <c r="D260" t="s">
        <v>63</v>
      </c>
      <c r="E260" t="s">
        <v>316</v>
      </c>
      <c r="F260" t="s">
        <v>577</v>
      </c>
      <c r="G260" t="str">
        <f>"00111606"</f>
        <v>00111606</v>
      </c>
      <c r="H260" t="s">
        <v>578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Z260">
        <v>0</v>
      </c>
      <c r="AA260">
        <v>0</v>
      </c>
      <c r="AB260">
        <v>8</v>
      </c>
      <c r="AC260">
        <v>136</v>
      </c>
      <c r="AD260" t="s">
        <v>579</v>
      </c>
    </row>
    <row r="261" spans="1:30" x14ac:dyDescent="0.25">
      <c r="H261">
        <v>1273</v>
      </c>
    </row>
    <row r="262" spans="1:30" x14ac:dyDescent="0.25">
      <c r="A262">
        <v>128</v>
      </c>
      <c r="B262">
        <v>748</v>
      </c>
      <c r="C262" t="s">
        <v>580</v>
      </c>
      <c r="D262" t="s">
        <v>581</v>
      </c>
      <c r="E262" t="s">
        <v>15</v>
      </c>
      <c r="F262" t="s">
        <v>582</v>
      </c>
      <c r="G262" t="str">
        <f>"00306806"</f>
        <v>00306806</v>
      </c>
      <c r="H262" t="s">
        <v>459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70</v>
      </c>
      <c r="O262">
        <v>0</v>
      </c>
      <c r="P262">
        <v>30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Z262">
        <v>0</v>
      </c>
      <c r="AA262">
        <v>0</v>
      </c>
      <c r="AB262">
        <v>0</v>
      </c>
      <c r="AC262">
        <v>0</v>
      </c>
      <c r="AD262" t="s">
        <v>583</v>
      </c>
    </row>
    <row r="263" spans="1:30" x14ac:dyDescent="0.25">
      <c r="H263" t="s">
        <v>584</v>
      </c>
    </row>
    <row r="264" spans="1:30" x14ac:dyDescent="0.25">
      <c r="A264">
        <v>129</v>
      </c>
      <c r="B264">
        <v>1319</v>
      </c>
      <c r="C264" t="s">
        <v>585</v>
      </c>
      <c r="D264" t="s">
        <v>27</v>
      </c>
      <c r="E264" t="s">
        <v>484</v>
      </c>
      <c r="F264" t="s">
        <v>586</v>
      </c>
      <c r="G264" t="str">
        <f>"00158973"</f>
        <v>00158973</v>
      </c>
      <c r="H264" t="s">
        <v>224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30</v>
      </c>
      <c r="O264">
        <v>0</v>
      </c>
      <c r="P264">
        <v>30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Z264">
        <v>0</v>
      </c>
      <c r="AA264">
        <v>0</v>
      </c>
      <c r="AB264">
        <v>5</v>
      </c>
      <c r="AC264">
        <v>85</v>
      </c>
      <c r="AD264" t="s">
        <v>587</v>
      </c>
    </row>
    <row r="265" spans="1:30" x14ac:dyDescent="0.25">
      <c r="H265" t="s">
        <v>52</v>
      </c>
    </row>
    <row r="266" spans="1:30" x14ac:dyDescent="0.25">
      <c r="A266">
        <v>130</v>
      </c>
      <c r="B266">
        <v>1892</v>
      </c>
      <c r="C266" t="s">
        <v>588</v>
      </c>
      <c r="D266" t="s">
        <v>109</v>
      </c>
      <c r="E266" t="s">
        <v>161</v>
      </c>
      <c r="F266" t="s">
        <v>589</v>
      </c>
      <c r="G266" t="str">
        <f>"201406009285"</f>
        <v>201406009285</v>
      </c>
      <c r="H266" t="s">
        <v>386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18</v>
      </c>
      <c r="W266">
        <v>126</v>
      </c>
      <c r="X266">
        <v>0</v>
      </c>
      <c r="Z266">
        <v>2</v>
      </c>
      <c r="AA266">
        <v>0</v>
      </c>
      <c r="AB266">
        <v>0</v>
      </c>
      <c r="AC266">
        <v>0</v>
      </c>
      <c r="AD266" t="s">
        <v>587</v>
      </c>
    </row>
    <row r="267" spans="1:30" x14ac:dyDescent="0.25">
      <c r="H267" t="s">
        <v>590</v>
      </c>
    </row>
    <row r="268" spans="1:30" x14ac:dyDescent="0.25">
      <c r="A268">
        <v>131</v>
      </c>
      <c r="B268">
        <v>5779</v>
      </c>
      <c r="C268" t="s">
        <v>591</v>
      </c>
      <c r="D268" t="s">
        <v>592</v>
      </c>
      <c r="E268" t="s">
        <v>27</v>
      </c>
      <c r="F268" t="s">
        <v>593</v>
      </c>
      <c r="G268" t="str">
        <f>"00192318"</f>
        <v>00192318</v>
      </c>
      <c r="H268" t="s">
        <v>434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70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</v>
      </c>
      <c r="W268">
        <v>56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594</v>
      </c>
    </row>
    <row r="269" spans="1:30" x14ac:dyDescent="0.25">
      <c r="H269" t="s">
        <v>595</v>
      </c>
    </row>
    <row r="270" spans="1:30" x14ac:dyDescent="0.25">
      <c r="A270">
        <v>132</v>
      </c>
      <c r="B270">
        <v>6095</v>
      </c>
      <c r="C270" t="s">
        <v>596</v>
      </c>
      <c r="D270" t="s">
        <v>127</v>
      </c>
      <c r="E270" t="s">
        <v>353</v>
      </c>
      <c r="F270" t="s">
        <v>597</v>
      </c>
      <c r="G270" t="str">
        <f>"00266257"</f>
        <v>00266257</v>
      </c>
      <c r="H270" t="s">
        <v>598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50</v>
      </c>
      <c r="O270">
        <v>30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Z270">
        <v>0</v>
      </c>
      <c r="AA270">
        <v>0</v>
      </c>
      <c r="AB270">
        <v>2</v>
      </c>
      <c r="AC270">
        <v>34</v>
      </c>
      <c r="AD270" t="s">
        <v>599</v>
      </c>
    </row>
    <row r="271" spans="1:30" x14ac:dyDescent="0.25">
      <c r="H271" t="s">
        <v>156</v>
      </c>
    </row>
    <row r="272" spans="1:30" x14ac:dyDescent="0.25">
      <c r="A272">
        <v>133</v>
      </c>
      <c r="B272">
        <v>5539</v>
      </c>
      <c r="C272" t="s">
        <v>600</v>
      </c>
      <c r="D272" t="s">
        <v>601</v>
      </c>
      <c r="E272" t="s">
        <v>181</v>
      </c>
      <c r="F272" t="s">
        <v>602</v>
      </c>
      <c r="G272" t="str">
        <f>"00338172"</f>
        <v>00338172</v>
      </c>
      <c r="H272" t="s">
        <v>17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</v>
      </c>
      <c r="W272">
        <v>56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603</v>
      </c>
    </row>
    <row r="273" spans="1:30" x14ac:dyDescent="0.25">
      <c r="H273" t="s">
        <v>604</v>
      </c>
    </row>
    <row r="274" spans="1:30" x14ac:dyDescent="0.25">
      <c r="A274">
        <v>134</v>
      </c>
      <c r="B274">
        <v>2147</v>
      </c>
      <c r="C274" t="s">
        <v>605</v>
      </c>
      <c r="D274" t="s">
        <v>606</v>
      </c>
      <c r="E274" t="s">
        <v>607</v>
      </c>
      <c r="F274" t="s">
        <v>608</v>
      </c>
      <c r="G274" t="str">
        <f>"00286361"</f>
        <v>00286361</v>
      </c>
      <c r="H274" t="s">
        <v>609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Z274">
        <v>0</v>
      </c>
      <c r="AA274">
        <v>0</v>
      </c>
      <c r="AB274">
        <v>6</v>
      </c>
      <c r="AC274">
        <v>102</v>
      </c>
      <c r="AD274" t="s">
        <v>558</v>
      </c>
    </row>
    <row r="275" spans="1:30" x14ac:dyDescent="0.25">
      <c r="H275" t="s">
        <v>610</v>
      </c>
    </row>
    <row r="276" spans="1:30" x14ac:dyDescent="0.25">
      <c r="A276">
        <v>135</v>
      </c>
      <c r="B276">
        <v>1308</v>
      </c>
      <c r="C276" t="s">
        <v>611</v>
      </c>
      <c r="D276" t="s">
        <v>102</v>
      </c>
      <c r="E276" t="s">
        <v>181</v>
      </c>
      <c r="F276" t="s">
        <v>612</v>
      </c>
      <c r="G276" t="str">
        <f>"00308150"</f>
        <v>00308150</v>
      </c>
      <c r="H276" t="s">
        <v>613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Z276">
        <v>1</v>
      </c>
      <c r="AA276">
        <v>0</v>
      </c>
      <c r="AB276">
        <v>0</v>
      </c>
      <c r="AC276">
        <v>0</v>
      </c>
      <c r="AD276" t="s">
        <v>613</v>
      </c>
    </row>
    <row r="277" spans="1:30" x14ac:dyDescent="0.25">
      <c r="H277" t="s">
        <v>614</v>
      </c>
    </row>
    <row r="278" spans="1:30" x14ac:dyDescent="0.25">
      <c r="A278">
        <v>136</v>
      </c>
      <c r="B278">
        <v>2660</v>
      </c>
      <c r="C278" t="s">
        <v>615</v>
      </c>
      <c r="D278" t="s">
        <v>390</v>
      </c>
      <c r="E278" t="s">
        <v>616</v>
      </c>
      <c r="F278" t="s">
        <v>617</v>
      </c>
      <c r="G278" t="str">
        <f>"201512002914"</f>
        <v>201512002914</v>
      </c>
      <c r="H278" t="s">
        <v>486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15</v>
      </c>
      <c r="W278">
        <v>105</v>
      </c>
      <c r="X278">
        <v>6</v>
      </c>
      <c r="Y278">
        <v>1274</v>
      </c>
      <c r="Z278">
        <v>0</v>
      </c>
      <c r="AA278">
        <v>0</v>
      </c>
      <c r="AB278">
        <v>0</v>
      </c>
      <c r="AC278">
        <v>0</v>
      </c>
      <c r="AD278" t="s">
        <v>618</v>
      </c>
    </row>
    <row r="279" spans="1:30" x14ac:dyDescent="0.25">
      <c r="H279">
        <v>1274</v>
      </c>
    </row>
    <row r="280" spans="1:30" x14ac:dyDescent="0.25">
      <c r="A280">
        <v>137</v>
      </c>
      <c r="B280">
        <v>2584</v>
      </c>
      <c r="C280" t="s">
        <v>619</v>
      </c>
      <c r="D280" t="s">
        <v>620</v>
      </c>
      <c r="E280" t="s">
        <v>98</v>
      </c>
      <c r="F280" t="s">
        <v>621</v>
      </c>
      <c r="G280" t="str">
        <f>"00110255"</f>
        <v>00110255</v>
      </c>
      <c r="H280">
        <v>770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</v>
      </c>
      <c r="W280">
        <v>56</v>
      </c>
      <c r="X280">
        <v>0</v>
      </c>
      <c r="Z280">
        <v>0</v>
      </c>
      <c r="AA280">
        <v>0</v>
      </c>
      <c r="AB280">
        <v>0</v>
      </c>
      <c r="AC280">
        <v>0</v>
      </c>
      <c r="AD280">
        <v>826</v>
      </c>
    </row>
    <row r="281" spans="1:30" x14ac:dyDescent="0.25">
      <c r="H281" t="s">
        <v>622</v>
      </c>
    </row>
    <row r="282" spans="1:30" x14ac:dyDescent="0.25">
      <c r="A282">
        <v>138</v>
      </c>
      <c r="B282">
        <v>5270</v>
      </c>
      <c r="C282" t="s">
        <v>623</v>
      </c>
      <c r="D282" t="s">
        <v>421</v>
      </c>
      <c r="E282" t="s">
        <v>624</v>
      </c>
      <c r="F282" t="s">
        <v>625</v>
      </c>
      <c r="G282" t="str">
        <f>"00244878"</f>
        <v>00244878</v>
      </c>
      <c r="H282">
        <v>737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</v>
      </c>
      <c r="W282">
        <v>56</v>
      </c>
      <c r="X282">
        <v>0</v>
      </c>
      <c r="Z282">
        <v>0</v>
      </c>
      <c r="AA282">
        <v>0</v>
      </c>
      <c r="AB282">
        <v>0</v>
      </c>
      <c r="AC282">
        <v>0</v>
      </c>
      <c r="AD282">
        <v>823</v>
      </c>
    </row>
    <row r="283" spans="1:30" x14ac:dyDescent="0.25">
      <c r="H283" t="s">
        <v>626</v>
      </c>
    </row>
    <row r="284" spans="1:30" x14ac:dyDescent="0.25">
      <c r="A284">
        <v>139</v>
      </c>
      <c r="B284">
        <v>4215</v>
      </c>
      <c r="C284" t="s">
        <v>627</v>
      </c>
      <c r="D284" t="s">
        <v>44</v>
      </c>
      <c r="E284" t="s">
        <v>270</v>
      </c>
      <c r="F284" t="s">
        <v>628</v>
      </c>
      <c r="G284" t="str">
        <f>"00341885"</f>
        <v>00341885</v>
      </c>
      <c r="H284" t="s">
        <v>629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50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4</v>
      </c>
      <c r="W284">
        <v>28</v>
      </c>
      <c r="X284">
        <v>0</v>
      </c>
      <c r="Z284">
        <v>0</v>
      </c>
      <c r="AA284">
        <v>0</v>
      </c>
      <c r="AB284">
        <v>6</v>
      </c>
      <c r="AC284">
        <v>102</v>
      </c>
      <c r="AD284" t="s">
        <v>630</v>
      </c>
    </row>
    <row r="285" spans="1:30" x14ac:dyDescent="0.25">
      <c r="H285" t="s">
        <v>631</v>
      </c>
    </row>
    <row r="286" spans="1:30" x14ac:dyDescent="0.25">
      <c r="A286">
        <v>140</v>
      </c>
      <c r="B286">
        <v>2316</v>
      </c>
      <c r="C286" t="s">
        <v>632</v>
      </c>
      <c r="D286" t="s">
        <v>633</v>
      </c>
      <c r="E286" t="s">
        <v>181</v>
      </c>
      <c r="F286" t="s">
        <v>634</v>
      </c>
      <c r="G286" t="str">
        <f>"00316834"</f>
        <v>00316834</v>
      </c>
      <c r="H286" t="s">
        <v>635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30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6</v>
      </c>
      <c r="Y286">
        <v>1274</v>
      </c>
      <c r="Z286">
        <v>0</v>
      </c>
      <c r="AA286">
        <v>0</v>
      </c>
      <c r="AB286">
        <v>0</v>
      </c>
      <c r="AC286">
        <v>0</v>
      </c>
      <c r="AD286" t="s">
        <v>636</v>
      </c>
    </row>
    <row r="287" spans="1:30" x14ac:dyDescent="0.25">
      <c r="H287">
        <v>1274</v>
      </c>
    </row>
    <row r="288" spans="1:30" x14ac:dyDescent="0.25">
      <c r="A288">
        <v>141</v>
      </c>
      <c r="B288">
        <v>316</v>
      </c>
      <c r="C288" t="s">
        <v>637</v>
      </c>
      <c r="D288" t="s">
        <v>181</v>
      </c>
      <c r="E288" t="s">
        <v>638</v>
      </c>
      <c r="F288" t="s">
        <v>639</v>
      </c>
      <c r="G288" t="str">
        <f>"00266661"</f>
        <v>00266661</v>
      </c>
      <c r="H288" t="s">
        <v>282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11</v>
      </c>
      <c r="W288">
        <v>77</v>
      </c>
      <c r="X288">
        <v>0</v>
      </c>
      <c r="Z288">
        <v>0</v>
      </c>
      <c r="AA288">
        <v>0</v>
      </c>
      <c r="AB288">
        <v>0</v>
      </c>
      <c r="AC288">
        <v>0</v>
      </c>
      <c r="AD288" t="s">
        <v>640</v>
      </c>
    </row>
    <row r="289" spans="1:30" x14ac:dyDescent="0.25">
      <c r="H289" t="s">
        <v>641</v>
      </c>
    </row>
    <row r="290" spans="1:30" x14ac:dyDescent="0.25">
      <c r="A290">
        <v>142</v>
      </c>
      <c r="B290">
        <v>3666</v>
      </c>
      <c r="C290" t="s">
        <v>642</v>
      </c>
      <c r="D290" t="s">
        <v>643</v>
      </c>
      <c r="E290" t="s">
        <v>491</v>
      </c>
      <c r="F290" t="s">
        <v>644</v>
      </c>
      <c r="G290" t="str">
        <f>"00366461"</f>
        <v>00366461</v>
      </c>
      <c r="H290" t="s">
        <v>645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19</v>
      </c>
      <c r="W290">
        <v>133</v>
      </c>
      <c r="X290">
        <v>6</v>
      </c>
      <c r="Y290">
        <v>1274</v>
      </c>
      <c r="Z290">
        <v>0</v>
      </c>
      <c r="AA290">
        <v>0</v>
      </c>
      <c r="AB290">
        <v>0</v>
      </c>
      <c r="AC290">
        <v>0</v>
      </c>
      <c r="AD290" t="s">
        <v>646</v>
      </c>
    </row>
    <row r="291" spans="1:30" x14ac:dyDescent="0.25">
      <c r="H291">
        <v>1274</v>
      </c>
    </row>
    <row r="292" spans="1:30" x14ac:dyDescent="0.25">
      <c r="A292">
        <v>143</v>
      </c>
      <c r="B292">
        <v>6248</v>
      </c>
      <c r="C292" t="s">
        <v>647</v>
      </c>
      <c r="D292" t="s">
        <v>648</v>
      </c>
      <c r="E292" t="s">
        <v>93</v>
      </c>
      <c r="F292" t="s">
        <v>649</v>
      </c>
      <c r="G292" t="str">
        <f>"00112086"</f>
        <v>00112086</v>
      </c>
      <c r="H292" t="s">
        <v>543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50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13</v>
      </c>
      <c r="W292">
        <v>91</v>
      </c>
      <c r="X292">
        <v>6</v>
      </c>
      <c r="Y292">
        <v>1274</v>
      </c>
      <c r="Z292">
        <v>0</v>
      </c>
      <c r="AA292">
        <v>0</v>
      </c>
      <c r="AB292">
        <v>0</v>
      </c>
      <c r="AC292">
        <v>0</v>
      </c>
      <c r="AD292" t="s">
        <v>650</v>
      </c>
    </row>
    <row r="293" spans="1:30" x14ac:dyDescent="0.25">
      <c r="H293" t="s">
        <v>651</v>
      </c>
    </row>
    <row r="294" spans="1:30" x14ac:dyDescent="0.25">
      <c r="A294">
        <v>144</v>
      </c>
      <c r="B294">
        <v>6248</v>
      </c>
      <c r="C294" t="s">
        <v>647</v>
      </c>
      <c r="D294" t="s">
        <v>648</v>
      </c>
      <c r="E294" t="s">
        <v>93</v>
      </c>
      <c r="F294" t="s">
        <v>649</v>
      </c>
      <c r="G294" t="str">
        <f>"00112086"</f>
        <v>00112086</v>
      </c>
      <c r="H294" t="s">
        <v>543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50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13</v>
      </c>
      <c r="W294">
        <v>91</v>
      </c>
      <c r="X294">
        <v>0</v>
      </c>
      <c r="Z294">
        <v>0</v>
      </c>
      <c r="AA294">
        <v>0</v>
      </c>
      <c r="AB294">
        <v>0</v>
      </c>
      <c r="AC294">
        <v>0</v>
      </c>
      <c r="AD294" t="s">
        <v>650</v>
      </c>
    </row>
    <row r="295" spans="1:30" x14ac:dyDescent="0.25">
      <c r="H295" t="s">
        <v>651</v>
      </c>
    </row>
    <row r="296" spans="1:30" x14ac:dyDescent="0.25">
      <c r="A296">
        <v>145</v>
      </c>
      <c r="B296">
        <v>4748</v>
      </c>
      <c r="C296" t="s">
        <v>652</v>
      </c>
      <c r="D296" t="s">
        <v>147</v>
      </c>
      <c r="E296" t="s">
        <v>102</v>
      </c>
      <c r="F296" t="s">
        <v>653</v>
      </c>
      <c r="G296" t="str">
        <f>"00307697"</f>
        <v>00307697</v>
      </c>
      <c r="H296" t="s">
        <v>543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70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-6</v>
      </c>
      <c r="W296">
        <v>-42</v>
      </c>
      <c r="X296">
        <v>0</v>
      </c>
      <c r="Z296">
        <v>0</v>
      </c>
      <c r="AA296">
        <v>0</v>
      </c>
      <c r="AB296">
        <v>6</v>
      </c>
      <c r="AC296">
        <v>102</v>
      </c>
      <c r="AD296" t="s">
        <v>654</v>
      </c>
    </row>
    <row r="297" spans="1:30" x14ac:dyDescent="0.25">
      <c r="H297" t="s">
        <v>202</v>
      </c>
    </row>
    <row r="298" spans="1:30" x14ac:dyDescent="0.25">
      <c r="A298">
        <v>146</v>
      </c>
      <c r="B298">
        <v>146</v>
      </c>
      <c r="C298" t="s">
        <v>655</v>
      </c>
      <c r="D298" t="s">
        <v>656</v>
      </c>
      <c r="E298" t="s">
        <v>58</v>
      </c>
      <c r="F298" t="s">
        <v>657</v>
      </c>
      <c r="G298" t="str">
        <f>"00246638"</f>
        <v>00246638</v>
      </c>
      <c r="H298" t="s">
        <v>658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70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659</v>
      </c>
    </row>
    <row r="299" spans="1:30" x14ac:dyDescent="0.25">
      <c r="H299" t="s">
        <v>660</v>
      </c>
    </row>
    <row r="300" spans="1:30" x14ac:dyDescent="0.25">
      <c r="A300">
        <v>147</v>
      </c>
      <c r="B300">
        <v>5286</v>
      </c>
      <c r="C300" t="s">
        <v>661</v>
      </c>
      <c r="D300" t="s">
        <v>662</v>
      </c>
      <c r="E300" t="s">
        <v>127</v>
      </c>
      <c r="F300" t="s">
        <v>663</v>
      </c>
      <c r="G300" t="str">
        <f>"00196109"</f>
        <v>00196109</v>
      </c>
      <c r="H300" t="s">
        <v>609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9</v>
      </c>
      <c r="W300">
        <v>63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664</v>
      </c>
    </row>
    <row r="301" spans="1:30" x14ac:dyDescent="0.25">
      <c r="H301" t="s">
        <v>665</v>
      </c>
    </row>
    <row r="302" spans="1:30" x14ac:dyDescent="0.25">
      <c r="A302">
        <v>148</v>
      </c>
      <c r="B302">
        <v>5010</v>
      </c>
      <c r="C302" t="s">
        <v>666</v>
      </c>
      <c r="D302" t="s">
        <v>592</v>
      </c>
      <c r="E302" t="s">
        <v>102</v>
      </c>
      <c r="F302" t="s">
        <v>667</v>
      </c>
      <c r="G302" t="str">
        <f>"00008981"</f>
        <v>00008981</v>
      </c>
      <c r="H302" t="s">
        <v>668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669</v>
      </c>
    </row>
    <row r="303" spans="1:30" x14ac:dyDescent="0.25">
      <c r="H303" t="s">
        <v>670</v>
      </c>
    </row>
    <row r="304" spans="1:30" x14ac:dyDescent="0.25">
      <c r="A304">
        <v>149</v>
      </c>
      <c r="B304">
        <v>1814</v>
      </c>
      <c r="C304" t="s">
        <v>671</v>
      </c>
      <c r="D304" t="s">
        <v>672</v>
      </c>
      <c r="E304" t="s">
        <v>673</v>
      </c>
      <c r="F304" t="s">
        <v>674</v>
      </c>
      <c r="G304" t="str">
        <f>"201604005775"</f>
        <v>201604005775</v>
      </c>
      <c r="H304" t="s">
        <v>346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70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Z304">
        <v>0</v>
      </c>
      <c r="AA304">
        <v>0</v>
      </c>
      <c r="AB304">
        <v>0</v>
      </c>
      <c r="AC304">
        <v>0</v>
      </c>
      <c r="AD304" t="s">
        <v>675</v>
      </c>
    </row>
    <row r="305" spans="1:30" x14ac:dyDescent="0.25">
      <c r="H305" t="s">
        <v>676</v>
      </c>
    </row>
    <row r="306" spans="1:30" x14ac:dyDescent="0.25">
      <c r="A306">
        <v>150</v>
      </c>
      <c r="B306">
        <v>2050</v>
      </c>
      <c r="C306" t="s">
        <v>677</v>
      </c>
      <c r="D306" t="s">
        <v>152</v>
      </c>
      <c r="E306" t="s">
        <v>616</v>
      </c>
      <c r="F306" t="s">
        <v>678</v>
      </c>
      <c r="G306" t="str">
        <f>"201406006780"</f>
        <v>201406006780</v>
      </c>
      <c r="H306" t="s">
        <v>679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50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11</v>
      </c>
      <c r="W306">
        <v>77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680</v>
      </c>
    </row>
    <row r="307" spans="1:30" x14ac:dyDescent="0.25">
      <c r="H307" t="s">
        <v>681</v>
      </c>
    </row>
    <row r="308" spans="1:30" x14ac:dyDescent="0.25">
      <c r="A308">
        <v>151</v>
      </c>
      <c r="B308">
        <v>4664</v>
      </c>
      <c r="C308" t="s">
        <v>682</v>
      </c>
      <c r="D308" t="s">
        <v>506</v>
      </c>
      <c r="E308" t="s">
        <v>15</v>
      </c>
      <c r="F308" t="s">
        <v>683</v>
      </c>
      <c r="G308" t="str">
        <f>"00356055"</f>
        <v>00356055</v>
      </c>
      <c r="H308" t="s">
        <v>50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70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Z308">
        <v>0</v>
      </c>
      <c r="AA308">
        <v>0</v>
      </c>
      <c r="AB308">
        <v>0</v>
      </c>
      <c r="AC308">
        <v>0</v>
      </c>
      <c r="AD308" t="s">
        <v>684</v>
      </c>
    </row>
    <row r="309" spans="1:30" x14ac:dyDescent="0.25">
      <c r="H309" t="s">
        <v>279</v>
      </c>
    </row>
    <row r="310" spans="1:30" x14ac:dyDescent="0.25">
      <c r="A310">
        <v>152</v>
      </c>
      <c r="B310">
        <v>4664</v>
      </c>
      <c r="C310" t="s">
        <v>682</v>
      </c>
      <c r="D310" t="s">
        <v>506</v>
      </c>
      <c r="E310" t="s">
        <v>15</v>
      </c>
      <c r="F310" t="s">
        <v>683</v>
      </c>
      <c r="G310" t="str">
        <f>"00356055"</f>
        <v>00356055</v>
      </c>
      <c r="H310" t="s">
        <v>50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70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6</v>
      </c>
      <c r="Y310">
        <v>1274</v>
      </c>
      <c r="Z310">
        <v>0</v>
      </c>
      <c r="AA310">
        <v>0</v>
      </c>
      <c r="AB310">
        <v>0</v>
      </c>
      <c r="AC310">
        <v>0</v>
      </c>
      <c r="AD310" t="s">
        <v>684</v>
      </c>
    </row>
    <row r="311" spans="1:30" x14ac:dyDescent="0.25">
      <c r="H311" t="s">
        <v>279</v>
      </c>
    </row>
    <row r="312" spans="1:30" x14ac:dyDescent="0.25">
      <c r="A312">
        <v>153</v>
      </c>
      <c r="B312">
        <v>4566</v>
      </c>
      <c r="C312" t="s">
        <v>685</v>
      </c>
      <c r="D312" t="s">
        <v>686</v>
      </c>
      <c r="E312" t="s">
        <v>687</v>
      </c>
      <c r="F312" t="s">
        <v>688</v>
      </c>
      <c r="G312" t="str">
        <f>"00352723"</f>
        <v>00352723</v>
      </c>
      <c r="H312" t="s">
        <v>689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Z312">
        <v>0</v>
      </c>
      <c r="AA312">
        <v>0</v>
      </c>
      <c r="AB312">
        <v>5</v>
      </c>
      <c r="AC312">
        <v>85</v>
      </c>
      <c r="AD312" t="s">
        <v>690</v>
      </c>
    </row>
    <row r="313" spans="1:30" x14ac:dyDescent="0.25">
      <c r="H313">
        <v>1273</v>
      </c>
    </row>
    <row r="314" spans="1:30" x14ac:dyDescent="0.25">
      <c r="A314">
        <v>154</v>
      </c>
      <c r="B314">
        <v>3048</v>
      </c>
      <c r="C314" t="s">
        <v>691</v>
      </c>
      <c r="D314" t="s">
        <v>127</v>
      </c>
      <c r="E314" t="s">
        <v>171</v>
      </c>
      <c r="F314" t="s">
        <v>692</v>
      </c>
      <c r="G314" t="str">
        <f>"00365971"</f>
        <v>00365971</v>
      </c>
      <c r="H314" t="s">
        <v>380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30</v>
      </c>
      <c r="O314">
        <v>0</v>
      </c>
      <c r="P314">
        <v>30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7</v>
      </c>
      <c r="W314">
        <v>49</v>
      </c>
      <c r="X314">
        <v>0</v>
      </c>
      <c r="Z314">
        <v>0</v>
      </c>
      <c r="AA314">
        <v>0</v>
      </c>
      <c r="AB314">
        <v>0</v>
      </c>
      <c r="AC314">
        <v>0</v>
      </c>
      <c r="AD314" t="s">
        <v>693</v>
      </c>
    </row>
    <row r="315" spans="1:30" x14ac:dyDescent="0.25">
      <c r="H315" t="s">
        <v>694</v>
      </c>
    </row>
    <row r="316" spans="1:30" x14ac:dyDescent="0.25">
      <c r="A316">
        <v>155</v>
      </c>
      <c r="B316">
        <v>3989</v>
      </c>
      <c r="C316" t="s">
        <v>695</v>
      </c>
      <c r="D316" t="s">
        <v>329</v>
      </c>
      <c r="E316" t="s">
        <v>102</v>
      </c>
      <c r="F316" t="s">
        <v>696</v>
      </c>
      <c r="G316" t="str">
        <f>"00026903"</f>
        <v>00026903</v>
      </c>
      <c r="H316" t="s">
        <v>697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698</v>
      </c>
    </row>
    <row r="317" spans="1:30" x14ac:dyDescent="0.25">
      <c r="H317">
        <v>1273</v>
      </c>
    </row>
    <row r="318" spans="1:30" x14ac:dyDescent="0.25">
      <c r="A318">
        <v>156</v>
      </c>
      <c r="B318">
        <v>2586</v>
      </c>
      <c r="C318" t="s">
        <v>699</v>
      </c>
      <c r="D318" t="s">
        <v>700</v>
      </c>
      <c r="E318" t="s">
        <v>701</v>
      </c>
      <c r="F318" t="s">
        <v>702</v>
      </c>
      <c r="G318" t="str">
        <f>"00330643"</f>
        <v>00330643</v>
      </c>
      <c r="H318" t="s">
        <v>703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Z318">
        <v>2</v>
      </c>
      <c r="AA318">
        <v>0</v>
      </c>
      <c r="AB318">
        <v>0</v>
      </c>
      <c r="AC318">
        <v>0</v>
      </c>
      <c r="AD318" t="s">
        <v>704</v>
      </c>
    </row>
    <row r="319" spans="1:30" x14ac:dyDescent="0.25">
      <c r="H319" t="s">
        <v>705</v>
      </c>
    </row>
    <row r="320" spans="1:30" x14ac:dyDescent="0.25">
      <c r="A320">
        <v>157</v>
      </c>
      <c r="B320">
        <v>3419</v>
      </c>
      <c r="C320" t="s">
        <v>706</v>
      </c>
      <c r="D320" t="s">
        <v>707</v>
      </c>
      <c r="E320" t="s">
        <v>708</v>
      </c>
      <c r="F320" t="s">
        <v>709</v>
      </c>
      <c r="G320" t="str">
        <f>"00206617"</f>
        <v>00206617</v>
      </c>
      <c r="H320">
        <v>748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Z320">
        <v>0</v>
      </c>
      <c r="AA320">
        <v>0</v>
      </c>
      <c r="AB320">
        <v>0</v>
      </c>
      <c r="AC320">
        <v>0</v>
      </c>
      <c r="AD320">
        <v>778</v>
      </c>
    </row>
    <row r="321" spans="1:30" x14ac:dyDescent="0.25">
      <c r="H321" t="s">
        <v>252</v>
      </c>
    </row>
    <row r="322" spans="1:30" x14ac:dyDescent="0.25">
      <c r="A322">
        <v>158</v>
      </c>
      <c r="B322">
        <v>2164</v>
      </c>
      <c r="C322" t="s">
        <v>710</v>
      </c>
      <c r="D322" t="s">
        <v>329</v>
      </c>
      <c r="E322" t="s">
        <v>711</v>
      </c>
      <c r="F322" t="s">
        <v>712</v>
      </c>
      <c r="G322" t="str">
        <f>"00321281"</f>
        <v>00321281</v>
      </c>
      <c r="H322" t="s">
        <v>71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6</v>
      </c>
      <c r="Y322">
        <v>1274</v>
      </c>
      <c r="Z322">
        <v>0</v>
      </c>
      <c r="AA322">
        <v>0</v>
      </c>
      <c r="AB322">
        <v>0</v>
      </c>
      <c r="AC322">
        <v>0</v>
      </c>
      <c r="AD322" t="s">
        <v>71</v>
      </c>
    </row>
    <row r="323" spans="1:30" x14ac:dyDescent="0.25">
      <c r="H323" t="s">
        <v>713</v>
      </c>
    </row>
    <row r="324" spans="1:30" x14ac:dyDescent="0.25">
      <c r="A324">
        <v>159</v>
      </c>
      <c r="B324">
        <v>666</v>
      </c>
      <c r="C324" t="s">
        <v>714</v>
      </c>
      <c r="D324" t="s">
        <v>715</v>
      </c>
      <c r="E324" t="s">
        <v>716</v>
      </c>
      <c r="F324" t="s">
        <v>717</v>
      </c>
      <c r="G324" t="str">
        <f>"00295904"</f>
        <v>00295904</v>
      </c>
      <c r="H324" t="s">
        <v>645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6</v>
      </c>
      <c r="Y324">
        <v>1274</v>
      </c>
      <c r="Z324">
        <v>0</v>
      </c>
      <c r="AA324">
        <v>0</v>
      </c>
      <c r="AB324">
        <v>5</v>
      </c>
      <c r="AC324">
        <v>85</v>
      </c>
      <c r="AD324" t="s">
        <v>718</v>
      </c>
    </row>
    <row r="325" spans="1:30" x14ac:dyDescent="0.25">
      <c r="H325">
        <v>1274</v>
      </c>
    </row>
    <row r="326" spans="1:30" x14ac:dyDescent="0.25">
      <c r="A326">
        <v>160</v>
      </c>
      <c r="B326">
        <v>1411</v>
      </c>
      <c r="C326" t="s">
        <v>719</v>
      </c>
      <c r="D326" t="s">
        <v>54</v>
      </c>
      <c r="E326" t="s">
        <v>44</v>
      </c>
      <c r="F326" t="s">
        <v>720</v>
      </c>
      <c r="G326" t="str">
        <f>"00312291"</f>
        <v>00312291</v>
      </c>
      <c r="H326" t="s">
        <v>721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30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Z326">
        <v>0</v>
      </c>
      <c r="AA326">
        <v>0</v>
      </c>
      <c r="AB326">
        <v>0</v>
      </c>
      <c r="AC326">
        <v>0</v>
      </c>
      <c r="AD326" t="s">
        <v>722</v>
      </c>
    </row>
    <row r="327" spans="1:30" x14ac:dyDescent="0.25">
      <c r="H327">
        <v>1273</v>
      </c>
    </row>
    <row r="328" spans="1:30" x14ac:dyDescent="0.25">
      <c r="A328">
        <v>161</v>
      </c>
      <c r="B328">
        <v>1994</v>
      </c>
      <c r="C328" t="s">
        <v>723</v>
      </c>
      <c r="D328" t="s">
        <v>724</v>
      </c>
      <c r="E328" t="s">
        <v>81</v>
      </c>
      <c r="F328" t="s">
        <v>725</v>
      </c>
      <c r="G328" t="str">
        <f>"00269598"</f>
        <v>00269598</v>
      </c>
      <c r="H328" t="s">
        <v>129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5</v>
      </c>
      <c r="W328">
        <v>35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726</v>
      </c>
    </row>
    <row r="329" spans="1:30" x14ac:dyDescent="0.25">
      <c r="H329">
        <v>1274</v>
      </c>
    </row>
    <row r="330" spans="1:30" x14ac:dyDescent="0.25">
      <c r="A330">
        <v>162</v>
      </c>
      <c r="B330">
        <v>2766</v>
      </c>
      <c r="C330" t="s">
        <v>727</v>
      </c>
      <c r="D330" t="s">
        <v>133</v>
      </c>
      <c r="E330" t="s">
        <v>491</v>
      </c>
      <c r="F330" t="s">
        <v>728</v>
      </c>
      <c r="G330" t="str">
        <f>"00144004"</f>
        <v>00144004</v>
      </c>
      <c r="H330" t="s">
        <v>729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5</v>
      </c>
      <c r="W330">
        <v>35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730</v>
      </c>
    </row>
    <row r="331" spans="1:30" x14ac:dyDescent="0.25">
      <c r="H331" t="s">
        <v>731</v>
      </c>
    </row>
    <row r="332" spans="1:30" x14ac:dyDescent="0.25">
      <c r="A332">
        <v>163</v>
      </c>
      <c r="B332">
        <v>715</v>
      </c>
      <c r="C332" t="s">
        <v>732</v>
      </c>
      <c r="D332" t="s">
        <v>733</v>
      </c>
      <c r="E332" t="s">
        <v>127</v>
      </c>
      <c r="F332" t="s">
        <v>734</v>
      </c>
      <c r="G332" t="str">
        <f>"201511017999"</f>
        <v>201511017999</v>
      </c>
      <c r="H332" t="s">
        <v>735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10</v>
      </c>
      <c r="W332">
        <v>70</v>
      </c>
      <c r="X332">
        <v>6</v>
      </c>
      <c r="Y332">
        <v>1274</v>
      </c>
      <c r="Z332">
        <v>0</v>
      </c>
      <c r="AA332">
        <v>0</v>
      </c>
      <c r="AB332">
        <v>0</v>
      </c>
      <c r="AC332">
        <v>0</v>
      </c>
      <c r="AD332" t="s">
        <v>736</v>
      </c>
    </row>
    <row r="333" spans="1:30" x14ac:dyDescent="0.25">
      <c r="H333">
        <v>1274</v>
      </c>
    </row>
    <row r="334" spans="1:30" x14ac:dyDescent="0.25">
      <c r="A334">
        <v>164</v>
      </c>
      <c r="B334">
        <v>5656</v>
      </c>
      <c r="C334" t="s">
        <v>737</v>
      </c>
      <c r="D334" t="s">
        <v>738</v>
      </c>
      <c r="E334" t="s">
        <v>15</v>
      </c>
      <c r="F334" t="s">
        <v>739</v>
      </c>
      <c r="G334" t="str">
        <f>"00345440"</f>
        <v>00345440</v>
      </c>
      <c r="H334" t="s">
        <v>598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4</v>
      </c>
      <c r="W334">
        <v>28</v>
      </c>
      <c r="X334">
        <v>0</v>
      </c>
      <c r="Z334">
        <v>0</v>
      </c>
      <c r="AA334">
        <v>0</v>
      </c>
      <c r="AB334">
        <v>0</v>
      </c>
      <c r="AC334">
        <v>0</v>
      </c>
      <c r="AD334" t="s">
        <v>740</v>
      </c>
    </row>
    <row r="335" spans="1:30" x14ac:dyDescent="0.25">
      <c r="H335" t="s">
        <v>252</v>
      </c>
    </row>
    <row r="336" spans="1:30" x14ac:dyDescent="0.25">
      <c r="A336">
        <v>165</v>
      </c>
      <c r="B336">
        <v>570</v>
      </c>
      <c r="C336" t="s">
        <v>741</v>
      </c>
      <c r="D336" t="s">
        <v>686</v>
      </c>
      <c r="E336" t="s">
        <v>742</v>
      </c>
      <c r="F336" t="s">
        <v>743</v>
      </c>
      <c r="G336" t="str">
        <f>"00256929"</f>
        <v>00256929</v>
      </c>
      <c r="H336">
        <v>759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Z336">
        <v>0</v>
      </c>
      <c r="AA336">
        <v>0</v>
      </c>
      <c r="AB336">
        <v>0</v>
      </c>
      <c r="AC336">
        <v>0</v>
      </c>
      <c r="AD336">
        <v>759</v>
      </c>
    </row>
    <row r="337" spans="1:30" x14ac:dyDescent="0.25">
      <c r="H337" t="s">
        <v>252</v>
      </c>
    </row>
    <row r="338" spans="1:30" x14ac:dyDescent="0.25">
      <c r="A338">
        <v>166</v>
      </c>
      <c r="B338">
        <v>5901</v>
      </c>
      <c r="C338" t="s">
        <v>744</v>
      </c>
      <c r="D338" t="s">
        <v>426</v>
      </c>
      <c r="E338" t="s">
        <v>353</v>
      </c>
      <c r="F338" t="s">
        <v>745</v>
      </c>
      <c r="G338" t="str">
        <f>"00172467"</f>
        <v>00172467</v>
      </c>
      <c r="H338" t="s">
        <v>746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50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7</v>
      </c>
      <c r="W338">
        <v>49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697</v>
      </c>
    </row>
    <row r="339" spans="1:30" x14ac:dyDescent="0.25">
      <c r="H339" t="s">
        <v>52</v>
      </c>
    </row>
    <row r="340" spans="1:30" x14ac:dyDescent="0.25">
      <c r="A340">
        <v>167</v>
      </c>
      <c r="B340">
        <v>710</v>
      </c>
      <c r="C340" t="s">
        <v>747</v>
      </c>
      <c r="D340" t="s">
        <v>222</v>
      </c>
      <c r="E340" t="s">
        <v>15</v>
      </c>
      <c r="F340" t="s">
        <v>748</v>
      </c>
      <c r="G340" t="str">
        <f>"201502002737"</f>
        <v>201502002737</v>
      </c>
      <c r="H340" t="s">
        <v>749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6</v>
      </c>
      <c r="W340">
        <v>42</v>
      </c>
      <c r="X340">
        <v>6</v>
      </c>
      <c r="Y340">
        <v>1274</v>
      </c>
      <c r="Z340">
        <v>0</v>
      </c>
      <c r="AA340">
        <v>0</v>
      </c>
      <c r="AB340">
        <v>0</v>
      </c>
      <c r="AC340">
        <v>0</v>
      </c>
      <c r="AD340" t="s">
        <v>750</v>
      </c>
    </row>
    <row r="341" spans="1:30" x14ac:dyDescent="0.25">
      <c r="H341">
        <v>1274</v>
      </c>
    </row>
    <row r="342" spans="1:30" x14ac:dyDescent="0.25">
      <c r="A342">
        <v>168</v>
      </c>
      <c r="B342">
        <v>6304</v>
      </c>
      <c r="C342" t="s">
        <v>751</v>
      </c>
      <c r="D342" t="s">
        <v>752</v>
      </c>
      <c r="E342" t="s">
        <v>264</v>
      </c>
      <c r="F342" t="s">
        <v>753</v>
      </c>
      <c r="G342" t="str">
        <f>"00153314"</f>
        <v>00153314</v>
      </c>
      <c r="H342" t="s">
        <v>89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30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754</v>
      </c>
    </row>
    <row r="343" spans="1:30" x14ac:dyDescent="0.25">
      <c r="H343" t="s">
        <v>124</v>
      </c>
    </row>
    <row r="344" spans="1:30" x14ac:dyDescent="0.25">
      <c r="A344">
        <v>169</v>
      </c>
      <c r="B344">
        <v>50</v>
      </c>
      <c r="C344" t="s">
        <v>755</v>
      </c>
      <c r="D344" t="s">
        <v>616</v>
      </c>
      <c r="E344" t="s">
        <v>44</v>
      </c>
      <c r="F344" t="s">
        <v>756</v>
      </c>
      <c r="G344" t="str">
        <f>"00296485"</f>
        <v>00296485</v>
      </c>
      <c r="H344" t="s">
        <v>50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757</v>
      </c>
    </row>
    <row r="345" spans="1:30" x14ac:dyDescent="0.25">
      <c r="H345" t="s">
        <v>758</v>
      </c>
    </row>
    <row r="346" spans="1:30" x14ac:dyDescent="0.25">
      <c r="A346">
        <v>170</v>
      </c>
      <c r="B346">
        <v>5088</v>
      </c>
      <c r="C346" t="s">
        <v>759</v>
      </c>
      <c r="D346" t="s">
        <v>102</v>
      </c>
      <c r="E346" t="s">
        <v>15</v>
      </c>
      <c r="F346" t="s">
        <v>760</v>
      </c>
      <c r="G346" t="str">
        <f>"00275471"</f>
        <v>00275471</v>
      </c>
      <c r="H346" t="s">
        <v>213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3</v>
      </c>
      <c r="W346">
        <v>21</v>
      </c>
      <c r="X346">
        <v>0</v>
      </c>
      <c r="Z346">
        <v>0</v>
      </c>
      <c r="AA346">
        <v>0</v>
      </c>
      <c r="AB346">
        <v>0</v>
      </c>
      <c r="AC346">
        <v>0</v>
      </c>
      <c r="AD346" t="s">
        <v>761</v>
      </c>
    </row>
    <row r="347" spans="1:30" x14ac:dyDescent="0.25">
      <c r="H347" t="s">
        <v>762</v>
      </c>
    </row>
    <row r="348" spans="1:30" x14ac:dyDescent="0.25">
      <c r="A348">
        <v>171</v>
      </c>
      <c r="B348">
        <v>5207</v>
      </c>
      <c r="C348" t="s">
        <v>763</v>
      </c>
      <c r="D348" t="s">
        <v>491</v>
      </c>
      <c r="E348" t="s">
        <v>44</v>
      </c>
      <c r="F348" t="s">
        <v>764</v>
      </c>
      <c r="G348" t="str">
        <f>"00331588"</f>
        <v>00331588</v>
      </c>
      <c r="H348" t="s">
        <v>413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30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Z348">
        <v>0</v>
      </c>
      <c r="AA348">
        <v>0</v>
      </c>
      <c r="AB348">
        <v>0</v>
      </c>
      <c r="AC348">
        <v>0</v>
      </c>
      <c r="AD348" t="s">
        <v>765</v>
      </c>
    </row>
    <row r="349" spans="1:30" x14ac:dyDescent="0.25">
      <c r="H349" t="s">
        <v>252</v>
      </c>
    </row>
    <row r="350" spans="1:30" x14ac:dyDescent="0.25">
      <c r="A350">
        <v>172</v>
      </c>
      <c r="B350">
        <v>5525</v>
      </c>
      <c r="C350" t="s">
        <v>766</v>
      </c>
      <c r="D350" t="s">
        <v>21</v>
      </c>
      <c r="E350" t="s">
        <v>54</v>
      </c>
      <c r="F350" t="s">
        <v>767</v>
      </c>
      <c r="G350" t="str">
        <f>"00360373"</f>
        <v>00360373</v>
      </c>
      <c r="H350" t="s">
        <v>386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50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Z350">
        <v>0</v>
      </c>
      <c r="AA350">
        <v>0</v>
      </c>
      <c r="AB350">
        <v>0</v>
      </c>
      <c r="AC350">
        <v>0</v>
      </c>
      <c r="AD350" t="s">
        <v>768</v>
      </c>
    </row>
    <row r="351" spans="1:30" x14ac:dyDescent="0.25">
      <c r="H351" t="s">
        <v>631</v>
      </c>
    </row>
    <row r="352" spans="1:30" x14ac:dyDescent="0.25">
      <c r="A352">
        <v>173</v>
      </c>
      <c r="B352">
        <v>1009</v>
      </c>
      <c r="C352" t="s">
        <v>769</v>
      </c>
      <c r="D352" t="s">
        <v>263</v>
      </c>
      <c r="E352" t="s">
        <v>47</v>
      </c>
      <c r="F352" t="s">
        <v>770</v>
      </c>
      <c r="G352" t="str">
        <f>"00267158"</f>
        <v>00267158</v>
      </c>
      <c r="H352" t="s">
        <v>188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7</v>
      </c>
      <c r="W352">
        <v>49</v>
      </c>
      <c r="X352">
        <v>6</v>
      </c>
      <c r="Y352">
        <v>1274</v>
      </c>
      <c r="Z352">
        <v>0</v>
      </c>
      <c r="AA352">
        <v>0</v>
      </c>
      <c r="AB352">
        <v>0</v>
      </c>
      <c r="AC352">
        <v>0</v>
      </c>
      <c r="AD352" t="s">
        <v>771</v>
      </c>
    </row>
    <row r="353" spans="1:30" x14ac:dyDescent="0.25">
      <c r="H353">
        <v>1274</v>
      </c>
    </row>
    <row r="354" spans="1:30" x14ac:dyDescent="0.25">
      <c r="A354">
        <v>174</v>
      </c>
      <c r="B354">
        <v>5072</v>
      </c>
      <c r="C354" t="s">
        <v>772</v>
      </c>
      <c r="D354" t="s">
        <v>773</v>
      </c>
      <c r="E354" t="s">
        <v>774</v>
      </c>
      <c r="F354" t="s">
        <v>775</v>
      </c>
      <c r="G354" t="str">
        <f>"201406009792"</f>
        <v>201406009792</v>
      </c>
      <c r="H354">
        <v>715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Z354">
        <v>0</v>
      </c>
      <c r="AA354">
        <v>0</v>
      </c>
      <c r="AB354">
        <v>0</v>
      </c>
      <c r="AC354">
        <v>0</v>
      </c>
      <c r="AD354">
        <v>745</v>
      </c>
    </row>
    <row r="355" spans="1:30" x14ac:dyDescent="0.25">
      <c r="H355" t="s">
        <v>776</v>
      </c>
    </row>
    <row r="356" spans="1:30" x14ac:dyDescent="0.25">
      <c r="A356">
        <v>175</v>
      </c>
      <c r="B356">
        <v>5391</v>
      </c>
      <c r="C356" t="s">
        <v>777</v>
      </c>
      <c r="D356" t="s">
        <v>47</v>
      </c>
      <c r="E356" t="s">
        <v>54</v>
      </c>
      <c r="F356" t="s">
        <v>778</v>
      </c>
      <c r="G356" t="str">
        <f>"00138517"</f>
        <v>00138517</v>
      </c>
      <c r="H356">
        <v>660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30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Z356">
        <v>0</v>
      </c>
      <c r="AA356">
        <v>0</v>
      </c>
      <c r="AB356">
        <v>1</v>
      </c>
      <c r="AC356">
        <v>17</v>
      </c>
      <c r="AD356">
        <v>737</v>
      </c>
    </row>
    <row r="357" spans="1:30" x14ac:dyDescent="0.25">
      <c r="H357" t="s">
        <v>779</v>
      </c>
    </row>
    <row r="358" spans="1:30" x14ac:dyDescent="0.25">
      <c r="A358">
        <v>176</v>
      </c>
      <c r="B358">
        <v>5217</v>
      </c>
      <c r="C358" t="s">
        <v>780</v>
      </c>
      <c r="D358" t="s">
        <v>15</v>
      </c>
      <c r="E358" t="s">
        <v>63</v>
      </c>
      <c r="F358" t="s">
        <v>781</v>
      </c>
      <c r="G358" t="str">
        <f>"00173199"</f>
        <v>00173199</v>
      </c>
      <c r="H358">
        <v>704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6</v>
      </c>
      <c r="Y358">
        <v>1274</v>
      </c>
      <c r="Z358">
        <v>0</v>
      </c>
      <c r="AA358">
        <v>0</v>
      </c>
      <c r="AB358">
        <v>0</v>
      </c>
      <c r="AC358">
        <v>0</v>
      </c>
      <c r="AD358">
        <v>734</v>
      </c>
    </row>
    <row r="359" spans="1:30" x14ac:dyDescent="0.25">
      <c r="H359" t="s">
        <v>279</v>
      </c>
    </row>
    <row r="360" spans="1:30" x14ac:dyDescent="0.25">
      <c r="A360">
        <v>177</v>
      </c>
      <c r="B360">
        <v>5217</v>
      </c>
      <c r="C360" t="s">
        <v>780</v>
      </c>
      <c r="D360" t="s">
        <v>15</v>
      </c>
      <c r="E360" t="s">
        <v>63</v>
      </c>
      <c r="F360" t="s">
        <v>781</v>
      </c>
      <c r="G360" t="str">
        <f>"00173199"</f>
        <v>00173199</v>
      </c>
      <c r="H360">
        <v>704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Z360">
        <v>0</v>
      </c>
      <c r="AA360">
        <v>0</v>
      </c>
      <c r="AB360">
        <v>0</v>
      </c>
      <c r="AC360">
        <v>0</v>
      </c>
      <c r="AD360">
        <v>734</v>
      </c>
    </row>
    <row r="361" spans="1:30" x14ac:dyDescent="0.25">
      <c r="H361" t="s">
        <v>279</v>
      </c>
    </row>
    <row r="362" spans="1:30" x14ac:dyDescent="0.25">
      <c r="A362">
        <v>178</v>
      </c>
      <c r="B362">
        <v>4357</v>
      </c>
      <c r="C362" t="s">
        <v>782</v>
      </c>
      <c r="D362" t="s">
        <v>783</v>
      </c>
      <c r="E362" t="s">
        <v>222</v>
      </c>
      <c r="F362" t="s">
        <v>784</v>
      </c>
      <c r="G362" t="str">
        <f>"201406007084"</f>
        <v>201406007084</v>
      </c>
      <c r="H362" t="s">
        <v>749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50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6</v>
      </c>
      <c r="Y362">
        <v>1274</v>
      </c>
      <c r="Z362">
        <v>0</v>
      </c>
      <c r="AA362">
        <v>0</v>
      </c>
      <c r="AB362">
        <v>0</v>
      </c>
      <c r="AC362">
        <v>0</v>
      </c>
      <c r="AD362" t="s">
        <v>785</v>
      </c>
    </row>
    <row r="363" spans="1:30" x14ac:dyDescent="0.25">
      <c r="H363" t="s">
        <v>786</v>
      </c>
    </row>
    <row r="364" spans="1:30" x14ac:dyDescent="0.25">
      <c r="A364">
        <v>179</v>
      </c>
      <c r="B364">
        <v>4357</v>
      </c>
      <c r="C364" t="s">
        <v>782</v>
      </c>
      <c r="D364" t="s">
        <v>783</v>
      </c>
      <c r="E364" t="s">
        <v>222</v>
      </c>
      <c r="F364" t="s">
        <v>784</v>
      </c>
      <c r="G364" t="str">
        <f>"201406007084"</f>
        <v>201406007084</v>
      </c>
      <c r="H364" t="s">
        <v>749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50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785</v>
      </c>
    </row>
    <row r="365" spans="1:30" x14ac:dyDescent="0.25">
      <c r="H365" t="s">
        <v>786</v>
      </c>
    </row>
    <row r="366" spans="1:30" x14ac:dyDescent="0.25">
      <c r="A366">
        <v>180</v>
      </c>
      <c r="B366">
        <v>2334</v>
      </c>
      <c r="C366" t="s">
        <v>787</v>
      </c>
      <c r="D366" t="s">
        <v>788</v>
      </c>
      <c r="E366" t="s">
        <v>789</v>
      </c>
      <c r="F366" t="s">
        <v>790</v>
      </c>
      <c r="G366" t="str">
        <f>"00305421"</f>
        <v>00305421</v>
      </c>
      <c r="H366" t="s">
        <v>213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6</v>
      </c>
      <c r="Y366">
        <v>1274</v>
      </c>
      <c r="Z366">
        <v>0</v>
      </c>
      <c r="AA366">
        <v>0</v>
      </c>
      <c r="AB366">
        <v>0</v>
      </c>
      <c r="AC366">
        <v>0</v>
      </c>
      <c r="AD366" t="s">
        <v>791</v>
      </c>
    </row>
    <row r="367" spans="1:30" x14ac:dyDescent="0.25">
      <c r="H367">
        <v>1274</v>
      </c>
    </row>
    <row r="368" spans="1:30" x14ac:dyDescent="0.25">
      <c r="A368">
        <v>181</v>
      </c>
      <c r="B368">
        <v>3114</v>
      </c>
      <c r="C368" t="s">
        <v>792</v>
      </c>
      <c r="D368" t="s">
        <v>501</v>
      </c>
      <c r="E368" t="s">
        <v>114</v>
      </c>
      <c r="F368" t="s">
        <v>793</v>
      </c>
      <c r="G368" t="str">
        <f>"00369712"</f>
        <v>00369712</v>
      </c>
      <c r="H368" t="s">
        <v>413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Z368">
        <v>2</v>
      </c>
      <c r="AA368">
        <v>0</v>
      </c>
      <c r="AB368">
        <v>0</v>
      </c>
      <c r="AC368">
        <v>0</v>
      </c>
      <c r="AD368" t="s">
        <v>794</v>
      </c>
    </row>
    <row r="369" spans="1:30" x14ac:dyDescent="0.25">
      <c r="H369">
        <v>1274</v>
      </c>
    </row>
    <row r="370" spans="1:30" x14ac:dyDescent="0.25">
      <c r="A370">
        <v>182</v>
      </c>
      <c r="B370">
        <v>478</v>
      </c>
      <c r="C370" t="s">
        <v>795</v>
      </c>
      <c r="D370" t="s">
        <v>63</v>
      </c>
      <c r="E370" t="s">
        <v>171</v>
      </c>
      <c r="F370" t="s">
        <v>796</v>
      </c>
      <c r="G370" t="str">
        <f>"00106369"</f>
        <v>00106369</v>
      </c>
      <c r="H370" t="s">
        <v>413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794</v>
      </c>
    </row>
    <row r="371" spans="1:30" x14ac:dyDescent="0.25">
      <c r="H371" t="s">
        <v>797</v>
      </c>
    </row>
    <row r="372" spans="1:30" x14ac:dyDescent="0.25">
      <c r="A372">
        <v>183</v>
      </c>
      <c r="B372">
        <v>3189</v>
      </c>
      <c r="C372" t="s">
        <v>798</v>
      </c>
      <c r="D372" t="s">
        <v>799</v>
      </c>
      <c r="E372" t="s">
        <v>800</v>
      </c>
      <c r="F372" t="s">
        <v>801</v>
      </c>
      <c r="G372" t="str">
        <f>"00194824"</f>
        <v>00194824</v>
      </c>
      <c r="H372" t="s">
        <v>802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3</v>
      </c>
      <c r="W372">
        <v>21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803</v>
      </c>
    </row>
    <row r="373" spans="1:30" x14ac:dyDescent="0.25">
      <c r="H373" t="s">
        <v>804</v>
      </c>
    </row>
    <row r="374" spans="1:30" x14ac:dyDescent="0.25">
      <c r="A374">
        <v>184</v>
      </c>
      <c r="B374">
        <v>6161</v>
      </c>
      <c r="C374" t="s">
        <v>805</v>
      </c>
      <c r="D374" t="s">
        <v>329</v>
      </c>
      <c r="E374" t="s">
        <v>69</v>
      </c>
      <c r="F374" t="s">
        <v>806</v>
      </c>
      <c r="G374" t="str">
        <f>"00332284"</f>
        <v>00332284</v>
      </c>
      <c r="H374" t="s">
        <v>609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Z374">
        <v>2</v>
      </c>
      <c r="AA374">
        <v>0</v>
      </c>
      <c r="AB374">
        <v>0</v>
      </c>
      <c r="AC374">
        <v>0</v>
      </c>
      <c r="AD374" t="s">
        <v>609</v>
      </c>
    </row>
    <row r="375" spans="1:30" x14ac:dyDescent="0.25">
      <c r="H375" t="s">
        <v>807</v>
      </c>
    </row>
    <row r="376" spans="1:30" x14ac:dyDescent="0.25">
      <c r="A376">
        <v>185</v>
      </c>
      <c r="B376">
        <v>5654</v>
      </c>
      <c r="C376" t="s">
        <v>808</v>
      </c>
      <c r="D376" t="s">
        <v>329</v>
      </c>
      <c r="E376" t="s">
        <v>44</v>
      </c>
      <c r="F376" t="s">
        <v>809</v>
      </c>
      <c r="G376" t="str">
        <f>"201405002223"</f>
        <v>201405002223</v>
      </c>
      <c r="H376" t="s">
        <v>177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177</v>
      </c>
    </row>
    <row r="377" spans="1:30" x14ac:dyDescent="0.25">
      <c r="H377" t="s">
        <v>279</v>
      </c>
    </row>
    <row r="378" spans="1:30" x14ac:dyDescent="0.25">
      <c r="A378">
        <v>186</v>
      </c>
      <c r="B378">
        <v>1765</v>
      </c>
      <c r="C378" t="s">
        <v>810</v>
      </c>
      <c r="D378" t="s">
        <v>47</v>
      </c>
      <c r="E378" t="s">
        <v>27</v>
      </c>
      <c r="F378" t="s">
        <v>811</v>
      </c>
      <c r="G378" t="str">
        <f>"00102294"</f>
        <v>00102294</v>
      </c>
      <c r="H378" t="s">
        <v>423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6</v>
      </c>
      <c r="Y378">
        <v>1274</v>
      </c>
      <c r="Z378">
        <v>0</v>
      </c>
      <c r="AA378">
        <v>0</v>
      </c>
      <c r="AB378">
        <v>0</v>
      </c>
      <c r="AC378">
        <v>0</v>
      </c>
      <c r="AD378" t="s">
        <v>423</v>
      </c>
    </row>
    <row r="379" spans="1:30" x14ac:dyDescent="0.25">
      <c r="H379">
        <v>1274</v>
      </c>
    </row>
    <row r="380" spans="1:30" x14ac:dyDescent="0.25">
      <c r="A380">
        <v>187</v>
      </c>
      <c r="B380">
        <v>4686</v>
      </c>
      <c r="C380" t="s">
        <v>812</v>
      </c>
      <c r="D380" t="s">
        <v>813</v>
      </c>
      <c r="E380" t="s">
        <v>15</v>
      </c>
      <c r="F380" t="s">
        <v>814</v>
      </c>
      <c r="G380" t="str">
        <f>"201406005082"</f>
        <v>201406005082</v>
      </c>
      <c r="H380" t="s">
        <v>815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6</v>
      </c>
      <c r="Y380">
        <v>1274</v>
      </c>
      <c r="Z380">
        <v>0</v>
      </c>
      <c r="AA380">
        <v>0</v>
      </c>
      <c r="AB380">
        <v>0</v>
      </c>
      <c r="AC380">
        <v>0</v>
      </c>
      <c r="AD380" t="s">
        <v>816</v>
      </c>
    </row>
    <row r="381" spans="1:30" x14ac:dyDescent="0.25">
      <c r="H381" t="s">
        <v>252</v>
      </c>
    </row>
    <row r="382" spans="1:30" x14ac:dyDescent="0.25">
      <c r="A382">
        <v>188</v>
      </c>
      <c r="B382">
        <v>4686</v>
      </c>
      <c r="C382" t="s">
        <v>812</v>
      </c>
      <c r="D382" t="s">
        <v>813</v>
      </c>
      <c r="E382" t="s">
        <v>15</v>
      </c>
      <c r="F382" t="s">
        <v>814</v>
      </c>
      <c r="G382" t="str">
        <f>"201406005082"</f>
        <v>201406005082</v>
      </c>
      <c r="H382" t="s">
        <v>815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Z382">
        <v>0</v>
      </c>
      <c r="AA382">
        <v>0</v>
      </c>
      <c r="AB382">
        <v>0</v>
      </c>
      <c r="AC382">
        <v>0</v>
      </c>
      <c r="AD382" t="s">
        <v>816</v>
      </c>
    </row>
    <row r="383" spans="1:30" x14ac:dyDescent="0.25">
      <c r="H383" t="s">
        <v>252</v>
      </c>
    </row>
    <row r="384" spans="1:30" x14ac:dyDescent="0.25">
      <c r="A384">
        <v>189</v>
      </c>
      <c r="B384">
        <v>1128</v>
      </c>
      <c r="C384" t="s">
        <v>817</v>
      </c>
      <c r="D384" t="s">
        <v>44</v>
      </c>
      <c r="E384" t="s">
        <v>69</v>
      </c>
      <c r="F384" t="s">
        <v>818</v>
      </c>
      <c r="G384" t="str">
        <f>"00293252"</f>
        <v>00293252</v>
      </c>
      <c r="H384" t="s">
        <v>350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Z384">
        <v>0</v>
      </c>
      <c r="AA384">
        <v>0</v>
      </c>
      <c r="AB384">
        <v>0</v>
      </c>
      <c r="AC384">
        <v>0</v>
      </c>
      <c r="AD384" t="s">
        <v>350</v>
      </c>
    </row>
    <row r="385" spans="1:30" x14ac:dyDescent="0.25">
      <c r="H385" t="s">
        <v>819</v>
      </c>
    </row>
    <row r="386" spans="1:30" x14ac:dyDescent="0.25">
      <c r="A386">
        <v>190</v>
      </c>
      <c r="B386">
        <v>355</v>
      </c>
      <c r="C386" t="s">
        <v>820</v>
      </c>
      <c r="D386" t="s">
        <v>821</v>
      </c>
      <c r="E386" t="s">
        <v>54</v>
      </c>
      <c r="F386" t="s">
        <v>822</v>
      </c>
      <c r="G386" t="str">
        <f>"00233543"</f>
        <v>00233543</v>
      </c>
      <c r="H386" t="s">
        <v>823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30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Z386">
        <v>0</v>
      </c>
      <c r="AA386">
        <v>0</v>
      </c>
      <c r="AB386">
        <v>0</v>
      </c>
      <c r="AC386">
        <v>0</v>
      </c>
      <c r="AD386" t="s">
        <v>824</v>
      </c>
    </row>
    <row r="387" spans="1:30" x14ac:dyDescent="0.25">
      <c r="H387" t="s">
        <v>825</v>
      </c>
    </row>
    <row r="389" spans="1:30" x14ac:dyDescent="0.25">
      <c r="A389" t="s">
        <v>826</v>
      </c>
    </row>
    <row r="390" spans="1:30" x14ac:dyDescent="0.25">
      <c r="A390" t="s">
        <v>827</v>
      </c>
    </row>
    <row r="391" spans="1:30" x14ac:dyDescent="0.25">
      <c r="A391" t="s">
        <v>828</v>
      </c>
    </row>
    <row r="392" spans="1:30" x14ac:dyDescent="0.25">
      <c r="A392" t="s">
        <v>829</v>
      </c>
    </row>
    <row r="393" spans="1:30" x14ac:dyDescent="0.25">
      <c r="A393" t="s">
        <v>830</v>
      </c>
    </row>
    <row r="394" spans="1:30" x14ac:dyDescent="0.25">
      <c r="A394" t="s">
        <v>831</v>
      </c>
    </row>
    <row r="395" spans="1:30" x14ac:dyDescent="0.25">
      <c r="A395" t="s">
        <v>832</v>
      </c>
    </row>
    <row r="396" spans="1:30" x14ac:dyDescent="0.25">
      <c r="A396" t="s">
        <v>833</v>
      </c>
    </row>
    <row r="397" spans="1:30" x14ac:dyDescent="0.25">
      <c r="A397" t="s">
        <v>834</v>
      </c>
    </row>
    <row r="398" spans="1:30" x14ac:dyDescent="0.25">
      <c r="A398" t="s">
        <v>835</v>
      </c>
    </row>
    <row r="399" spans="1:30" x14ac:dyDescent="0.25">
      <c r="A399" t="s">
        <v>836</v>
      </c>
    </row>
    <row r="400" spans="1:30" x14ac:dyDescent="0.25">
      <c r="A400" t="s">
        <v>837</v>
      </c>
    </row>
    <row r="401" spans="1:1" x14ac:dyDescent="0.25">
      <c r="A401" t="s">
        <v>838</v>
      </c>
    </row>
    <row r="402" spans="1:1" x14ac:dyDescent="0.25">
      <c r="A402" t="s">
        <v>839</v>
      </c>
    </row>
    <row r="403" spans="1:1" x14ac:dyDescent="0.25">
      <c r="A403" t="s">
        <v>840</v>
      </c>
    </row>
    <row r="404" spans="1:1" x14ac:dyDescent="0.25">
      <c r="A404" t="s">
        <v>841</v>
      </c>
    </row>
    <row r="405" spans="1:1" x14ac:dyDescent="0.25">
      <c r="A405" t="s">
        <v>842</v>
      </c>
    </row>
    <row r="406" spans="1:1" x14ac:dyDescent="0.25">
      <c r="A406" t="s">
        <v>843</v>
      </c>
    </row>
    <row r="407" spans="1:1" x14ac:dyDescent="0.25">
      <c r="A407" t="s">
        <v>844</v>
      </c>
    </row>
    <row r="408" spans="1:1" x14ac:dyDescent="0.25">
      <c r="A408" t="s">
        <v>845</v>
      </c>
    </row>
    <row r="409" spans="1:1" x14ac:dyDescent="0.25">
      <c r="A409" t="s">
        <v>846</v>
      </c>
    </row>
    <row r="410" spans="1:1" x14ac:dyDescent="0.25">
      <c r="A410" t="s">
        <v>847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2018-03-28T09:34:40Z</dcterms:created>
  <dcterms:modified xsi:type="dcterms:W3CDTF">2018-03-28T09:34:42Z</dcterms:modified>
</cp:coreProperties>
</file>