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18" i="1" l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<sst xmlns="http://schemas.openxmlformats.org/spreadsheetml/2006/main" count="688" uniqueCount="493">
  <si>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</si>
  <si>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</si>
  <si>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</si>
  <si>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</si>
  <si>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ΗΛΕΚΤΡΟΝΙΚΩΝ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</si>
  <si>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</si>
  <si>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</si>
  <si>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</si>
  <si>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</si>
  <si>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</si>
  <si>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</si>
  <si>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</si>
  <si>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</si>
  <si>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ΤΕΡΖΟΠΟΥΛΟΣ</t>
  </si>
  <si>
    <t>ΝΙΚΟΛΑΟΣ</t>
  </si>
  <si>
    <t>ΣΤΑΥΡΟΣ</t>
  </si>
  <si>
    <t>ΑΒ133103</t>
  </si>
  <si>
    <t>1216-1235</t>
  </si>
  <si>
    <t>ΜΩΥΣΙΑΔΗ</t>
  </si>
  <si>
    <t>ΧΡΥΣΗ</t>
  </si>
  <si>
    <t>ΧΑΡΑΛΑΜΠΟΣ</t>
  </si>
  <si>
    <t>ΑΙ872069</t>
  </si>
  <si>
    <t>771,1</t>
  </si>
  <si>
    <t>1929,1</t>
  </si>
  <si>
    <t>1216-1226-1235</t>
  </si>
  <si>
    <t>ΚΑΠΕΛΕΡΗΣ</t>
  </si>
  <si>
    <t>ΒΑΣΙΛΕΙΟΣ</t>
  </si>
  <si>
    <t>ΑΖ500440</t>
  </si>
  <si>
    <t>750,2</t>
  </si>
  <si>
    <t>1848,2</t>
  </si>
  <si>
    <t>1216-1226</t>
  </si>
  <si>
    <t>ΟΙΚΟΝΟΜΟΥ</t>
  </si>
  <si>
    <t>ΕΥΘΥΜΙΟΣ</t>
  </si>
  <si>
    <t>ΤΑΞΙΑΡΧΗΣ</t>
  </si>
  <si>
    <t>ΑΕ097538</t>
  </si>
  <si>
    <t>ΤΣΙΟΜΠΑΝΟΥ</t>
  </si>
  <si>
    <t>ΜΙΧΑΗΛ</t>
  </si>
  <si>
    <t>ΑΗ664223</t>
  </si>
  <si>
    <t>ΝΙΓΔΕΛΗΣ</t>
  </si>
  <si>
    <t>ΜΕΛΕΤΙΟΣ</t>
  </si>
  <si>
    <t>ΧΡΗΣΤΟΣ</t>
  </si>
  <si>
    <t>ΑΜ700450</t>
  </si>
  <si>
    <t>798,6</t>
  </si>
  <si>
    <t>1656,6</t>
  </si>
  <si>
    <t>ΒΑΣΙΛΙΚΗ</t>
  </si>
  <si>
    <t>ΛΙΑΣΚΟΥ</t>
  </si>
  <si>
    <t>ΚΩΝΣΤΑΝΤΙΝΟΣ</t>
  </si>
  <si>
    <t>ΑΜ323258</t>
  </si>
  <si>
    <t>735,9</t>
  </si>
  <si>
    <t>1640,9</t>
  </si>
  <si>
    <t>1233-1257-1216-1226-1234</t>
  </si>
  <si>
    <t>ΜΠΑΡΤΖΟΚΑΣ</t>
  </si>
  <si>
    <t>ΕΠΑΜΕΙΝΩΝΔΑΣ</t>
  </si>
  <si>
    <t>ΙΩΑΝΝΗΣ</t>
  </si>
  <si>
    <t>ΑΜ837625</t>
  </si>
  <si>
    <t>1216-1235-1246</t>
  </si>
  <si>
    <t>ΚΥΡΙΤΣΑΚΑΣ</t>
  </si>
  <si>
    <t>ΑΘΑΝΑΣΙΟΣ</t>
  </si>
  <si>
    <t>ΑΗ763026</t>
  </si>
  <si>
    <t>ΛΙΑΜΗΣ</t>
  </si>
  <si>
    <t>ΑΝ199963</t>
  </si>
  <si>
    <t>1216-1226-1235-1246</t>
  </si>
  <si>
    <t>ΑΠΟΣΤΟΛΙΔΗΣ</t>
  </si>
  <si>
    <t>ΑΛΕΞΑΝΔΡΟΣ</t>
  </si>
  <si>
    <t>ΑΗ050270</t>
  </si>
  <si>
    <t>ΣΙΓΑΛΑ</t>
  </si>
  <si>
    <t>ΕΥΦΡΟΣΥΝΗ</t>
  </si>
  <si>
    <t>ΑΙ025604</t>
  </si>
  <si>
    <t>872,3</t>
  </si>
  <si>
    <t>1557,3</t>
  </si>
  <si>
    <t>1216-1267-1235</t>
  </si>
  <si>
    <t>ΔΙΑΜΑΝΤΟΠΟΥΛΟΣ</t>
  </si>
  <si>
    <t>ΔΗΜΗΤΡΙΟΣ</t>
  </si>
  <si>
    <t>ΑΗ225836</t>
  </si>
  <si>
    <t>ΕΥΓΕΝΙΔΗΣ</t>
  </si>
  <si>
    <t>ΓΕΩΡΓΙΟΣ</t>
  </si>
  <si>
    <t>ΑΑ225918</t>
  </si>
  <si>
    <t>667,7</t>
  </si>
  <si>
    <t>1535,7</t>
  </si>
  <si>
    <t>1216-1226-1246-1235</t>
  </si>
  <si>
    <t>ΑΛΕΞΙΟΥ</t>
  </si>
  <si>
    <t>ΑΛΕΞΙΟΣ</t>
  </si>
  <si>
    <t>ΠΡΟΔΡΟΜΟΣ</t>
  </si>
  <si>
    <t>ΑΗ972490</t>
  </si>
  <si>
    <t>672,1</t>
  </si>
  <si>
    <t>1530,1</t>
  </si>
  <si>
    <t>ΣΚΟΚΟΣ</t>
  </si>
  <si>
    <t>ΦΩΤΙΟΣ</t>
  </si>
  <si>
    <t>Χ498116</t>
  </si>
  <si>
    <t>705,1</t>
  </si>
  <si>
    <t>1523,1</t>
  </si>
  <si>
    <t>1235-1216-1226-1246</t>
  </si>
  <si>
    <t>ΑΡΓΥΡΑΚΗΣ</t>
  </si>
  <si>
    <t>ΠΑΝΑΓΙΩΤΗΣ</t>
  </si>
  <si>
    <t>ΚΥΡΙΑΚΟΣ</t>
  </si>
  <si>
    <t>ΑΚ609929</t>
  </si>
  <si>
    <t>684,2</t>
  </si>
  <si>
    <t>1522,2</t>
  </si>
  <si>
    <t>1226-1216-1235</t>
  </si>
  <si>
    <t>ΒΟΡΓΙΑΣ</t>
  </si>
  <si>
    <t>ΑΗ224536</t>
  </si>
  <si>
    <t>ΜΑΛΑΜΑΤΙΝΗΣ</t>
  </si>
  <si>
    <t>ΣΤΑΜΑΤΙΟΣ</t>
  </si>
  <si>
    <t>ΕΜΜΑΝΟΥΗΛ</t>
  </si>
  <si>
    <t>ΑΙ982903</t>
  </si>
  <si>
    <t>656,7</t>
  </si>
  <si>
    <t>1514,7</t>
  </si>
  <si>
    <t>ΠΑΡΛΑΝΤΖΑΣ</t>
  </si>
  <si>
    <t>ΑΗ266031</t>
  </si>
  <si>
    <t>ΧΑΛΚΟΣ</t>
  </si>
  <si>
    <t>ΑΠΟΣΤΟΛΟΣ</t>
  </si>
  <si>
    <t>ΑΗ034810</t>
  </si>
  <si>
    <t>ΘΕΟΔΩΡΟΣ</t>
  </si>
  <si>
    <t>ΚΑΓΙΑΜΠΗΣ</t>
  </si>
  <si>
    <t>ΑΕ394182</t>
  </si>
  <si>
    <t>624,8</t>
  </si>
  <si>
    <t>1482,8</t>
  </si>
  <si>
    <t>ΑΥΓΕΡΟΠΟΥΛΟΣ</t>
  </si>
  <si>
    <t>ΑΜ486445</t>
  </si>
  <si>
    <t>ΠΑΡΜΑΚΗΣ</t>
  </si>
  <si>
    <t>ΑΙ330706</t>
  </si>
  <si>
    <t>696,3</t>
  </si>
  <si>
    <t>1455,3</t>
  </si>
  <si>
    <t>ΤΣΙΟΥΡΗΣ</t>
  </si>
  <si>
    <t>Ρ719932</t>
  </si>
  <si>
    <t>ΧΑΡΙΔΗΜΟΥ</t>
  </si>
  <si>
    <t>ΔΗΜΟΣ</t>
  </si>
  <si>
    <t>ΣΑΒΒΑΣ</t>
  </si>
  <si>
    <t>ΑΜ672205</t>
  </si>
  <si>
    <t>711,7</t>
  </si>
  <si>
    <t>1429,7</t>
  </si>
  <si>
    <t>1216-1226-1246-1235-1267</t>
  </si>
  <si>
    <t>ΤΖΟΤΖΟΜΗΤΡΟΥ</t>
  </si>
  <si>
    <t>ΑΘΑΝΑΣΙΑ</t>
  </si>
  <si>
    <t>ΑΖ772465</t>
  </si>
  <si>
    <t>786,5</t>
  </si>
  <si>
    <t>1404,5</t>
  </si>
  <si>
    <t>ΧΑΤΖΗΠΛΗΣ</t>
  </si>
  <si>
    <t>ΑΙ303533</t>
  </si>
  <si>
    <t>773,3</t>
  </si>
  <si>
    <t>1391,3</t>
  </si>
  <si>
    <t>ΣΚΟΥΦΟΣ</t>
  </si>
  <si>
    <t>ΑΝΤΩΝΙΟΣ</t>
  </si>
  <si>
    <t>ΑΖ182237</t>
  </si>
  <si>
    <t>756,8</t>
  </si>
  <si>
    <t>1374,8</t>
  </si>
  <si>
    <t>ΚΙΖΟΥΡΗΣ</t>
  </si>
  <si>
    <t>ΣΠΥΡΙΔΩΝ</t>
  </si>
  <si>
    <t>ΑΚ792170</t>
  </si>
  <si>
    <t>764,5</t>
  </si>
  <si>
    <t>1370,5</t>
  </si>
  <si>
    <t>ΤΖΟΥΜΑΡΗΣ</t>
  </si>
  <si>
    <t>ΑΙ401472</t>
  </si>
  <si>
    <t>ΣΤΑΜΟΣ</t>
  </si>
  <si>
    <t>ΑΖ776850</t>
  </si>
  <si>
    <t>ΝΑΝΟΣ</t>
  </si>
  <si>
    <t>Τ409838</t>
  </si>
  <si>
    <t>730,4</t>
  </si>
  <si>
    <t>1348,4</t>
  </si>
  <si>
    <t>ΠΑΠΑΔΗΜΗΤΡΙΟΥ</t>
  </si>
  <si>
    <t>ΑΙ833299</t>
  </si>
  <si>
    <t>722,7</t>
  </si>
  <si>
    <t>1340,7</t>
  </si>
  <si>
    <t>ΠΑΤΕΡΑΚΗΣ</t>
  </si>
  <si>
    <t>ΑΙ462748</t>
  </si>
  <si>
    <t>1226-1216-1246-1235</t>
  </si>
  <si>
    <t>ΖΑΡΑΓΚΙΔΗΣ</t>
  </si>
  <si>
    <t>ΙΩΑΝΝ</t>
  </si>
  <si>
    <t>Φ438244</t>
  </si>
  <si>
    <t>ΣΤΙΒΑΧΤΗΣ</t>
  </si>
  <si>
    <t>ΝΙΚΟΛΑΟΣ-ΑΠΟΣΤΟΛΟΣ</t>
  </si>
  <si>
    <t>ΑΙ309578</t>
  </si>
  <si>
    <t>698,5</t>
  </si>
  <si>
    <t>1316,5</t>
  </si>
  <si>
    <t>ΚΟΡΕΝΤΗΣ</t>
  </si>
  <si>
    <t>ΑΗ773756</t>
  </si>
  <si>
    <t>ΚΑΙΟΠΟΥΛΟΣ</t>
  </si>
  <si>
    <t>ΓΡΗΓΟΡΙΟΣ</t>
  </si>
  <si>
    <t>ΑΜ271453</t>
  </si>
  <si>
    <t>ΚΑΛΤΣΟΣ</t>
  </si>
  <si>
    <t>ΑΖ859736</t>
  </si>
  <si>
    <t>677,6</t>
  </si>
  <si>
    <t>1295,6</t>
  </si>
  <si>
    <t>1216-1226-1235-1246-1267</t>
  </si>
  <si>
    <t>ΠΑΥΛΙΔΗΣ</t>
  </si>
  <si>
    <t>ΠΑΥΛΟΣ</t>
  </si>
  <si>
    <t>ΑΚ222516</t>
  </si>
  <si>
    <t>654,5</t>
  </si>
  <si>
    <t>1292,5</t>
  </si>
  <si>
    <t>ΣΤΑΜΑΤΙΟΥ</t>
  </si>
  <si>
    <t>ΑΖ893382</t>
  </si>
  <si>
    <t>665,5</t>
  </si>
  <si>
    <t>1283,5</t>
  </si>
  <si>
    <t>ΖΑΓΓΟΓΙΑΝΝΗ</t>
  </si>
  <si>
    <t>ΕΛΕΝΑ</t>
  </si>
  <si>
    <t>Χ982493</t>
  </si>
  <si>
    <t>663,3</t>
  </si>
  <si>
    <t>1281,3</t>
  </si>
  <si>
    <t>1202-1216-1257</t>
  </si>
  <si>
    <t>ΠΑΠΑ</t>
  </si>
  <si>
    <t>ΣΟΦΙΑ</t>
  </si>
  <si>
    <t>ΦΙΛΙΠΠΟΣ</t>
  </si>
  <si>
    <t>ΑΕ411282</t>
  </si>
  <si>
    <t>ΠΑΝΑΚΟΥΛΙΑΣ</t>
  </si>
  <si>
    <t>ΑΡΙΣΤΟΤΕΛΗΣ</t>
  </si>
  <si>
    <t>Ρ332485</t>
  </si>
  <si>
    <t>661,1</t>
  </si>
  <si>
    <t>1256,1</t>
  </si>
  <si>
    <t>ΧΑΡΙΣΟΠΟΥΛΟΣ</t>
  </si>
  <si>
    <t>ΑΗ791566</t>
  </si>
  <si>
    <t>689,7</t>
  </si>
  <si>
    <t>1216,7</t>
  </si>
  <si>
    <t>ΣΕΓΚΟΥ</t>
  </si>
  <si>
    <t>ΜΑΡΙΑ</t>
  </si>
  <si>
    <t>ΑΕ984629</t>
  </si>
  <si>
    <t>806,3</t>
  </si>
  <si>
    <t>1203,3</t>
  </si>
  <si>
    <t>1226-1216</t>
  </si>
  <si>
    <t>ΚΑΡΠΟΥΖΗΣ</t>
  </si>
  <si>
    <t>ΑΖ014292</t>
  </si>
  <si>
    <t>1235-1226-1216-1246</t>
  </si>
  <si>
    <t>ΠΕΠΠΑΣ</t>
  </si>
  <si>
    <t>ΛΟΥΚΑΣ</t>
  </si>
  <si>
    <t>Χ153823</t>
  </si>
  <si>
    <t>746,9</t>
  </si>
  <si>
    <t>1175,9</t>
  </si>
  <si>
    <t>ΣΙΜΟΣ</t>
  </si>
  <si>
    <t>Σ841118</t>
  </si>
  <si>
    <t>1154,7</t>
  </si>
  <si>
    <t>1216-1226-1235-1246-1203-1267</t>
  </si>
  <si>
    <t>ΕΥΘΥΜΙΑΔΗΣ</t>
  </si>
  <si>
    <t>Χ317378</t>
  </si>
  <si>
    <t>695,2</t>
  </si>
  <si>
    <t>1145,2</t>
  </si>
  <si>
    <t>1267-1216-1235</t>
  </si>
  <si>
    <t>ΚΟΛΟΚΟΥΡΗΣ</t>
  </si>
  <si>
    <t>ΑΒ344250</t>
  </si>
  <si>
    <t>733,7</t>
  </si>
  <si>
    <t>1125,7</t>
  </si>
  <si>
    <t>ΦΟΥΝΤΑΣ</t>
  </si>
  <si>
    <t>ΕΥΣΤΡΑΤΙΟΣ</t>
  </si>
  <si>
    <t>ΑΜ892176</t>
  </si>
  <si>
    <t>728,2</t>
  </si>
  <si>
    <t>1124,2</t>
  </si>
  <si>
    <t>1216-1235-1246-1226</t>
  </si>
  <si>
    <t>ΑΒΕΡΗΣ</t>
  </si>
  <si>
    <t>ΣΤΥΛΙΑΝΟΣ</t>
  </si>
  <si>
    <t>ΑΝ192058</t>
  </si>
  <si>
    <t>717,2</t>
  </si>
  <si>
    <t>1104,2</t>
  </si>
  <si>
    <t>ΠΕΤΡΙΔΗ</t>
  </si>
  <si>
    <t>ΑΓΓΕΛΙΚΗ</t>
  </si>
  <si>
    <t>ΑΖ471514</t>
  </si>
  <si>
    <t>1216-1246-1235</t>
  </si>
  <si>
    <t>ΤΖΗΚΑΣ</t>
  </si>
  <si>
    <t>ΑΚ424451</t>
  </si>
  <si>
    <t>1072,7</t>
  </si>
  <si>
    <t>1216-1235-1267</t>
  </si>
  <si>
    <t>ΚΑΠΕΡΝΑΡΟΣ</t>
  </si>
  <si>
    <t>ΑΒ611918</t>
  </si>
  <si>
    <t>838,2</t>
  </si>
  <si>
    <t>1068,2</t>
  </si>
  <si>
    <t>ΜΙΣΑΗΛΙΔΗΣ</t>
  </si>
  <si>
    <t>Χ394196</t>
  </si>
  <si>
    <t>1067,2</t>
  </si>
  <si>
    <t>1226-1216-1267-1235</t>
  </si>
  <si>
    <t>ΠΡΙΝΤΕΖΗΣ</t>
  </si>
  <si>
    <t>ΠΕΤΡΟΣ</t>
  </si>
  <si>
    <t>ΛΑΥΡΕΝΤΙΟΣ</t>
  </si>
  <si>
    <t>Χ900731</t>
  </si>
  <si>
    <t>678,7</t>
  </si>
  <si>
    <t>1057,7</t>
  </si>
  <si>
    <t>1235-1216</t>
  </si>
  <si>
    <t>ΖΑΓΚΩΤΣΗΣ</t>
  </si>
  <si>
    <t>Χ835723</t>
  </si>
  <si>
    <t>1030,9</t>
  </si>
  <si>
    <t>ΜΥΛΩΝΑΣ</t>
  </si>
  <si>
    <t>ΑΝΔΡΕΑΣ-ΔΙΟΝΥΣΙΟΣ</t>
  </si>
  <si>
    <t>ΓΕΩΡΓΙΟΣ-ΝΙΚΟΛΑΟΣ</t>
  </si>
  <si>
    <t>ΑΙ277047</t>
  </si>
  <si>
    <t>1202-1204-1216</t>
  </si>
  <si>
    <t>ΣΤΑΥΡΟΓΙΑΝΝΗΣ</t>
  </si>
  <si>
    <t>ΑΚ665451</t>
  </si>
  <si>
    <t>992,6</t>
  </si>
  <si>
    <t>ΠΕΡΑΚΑΚΗΣ</t>
  </si>
  <si>
    <t>Χ461975</t>
  </si>
  <si>
    <t>ΣΚΟΥΛΑΡΙΚΟΣ</t>
  </si>
  <si>
    <t>ΑΗ721364</t>
  </si>
  <si>
    <t>646,8</t>
  </si>
  <si>
    <t>949,8</t>
  </si>
  <si>
    <t>1216-1267-1235-1246</t>
  </si>
  <si>
    <t>ΧΟΧΛΙΟΣ</t>
  </si>
  <si>
    <t>ΑΙ357036</t>
  </si>
  <si>
    <t>932,1</t>
  </si>
  <si>
    <t>1235-1246-1216</t>
  </si>
  <si>
    <t>ΜΠΑΝΤΙΝΑΚΗΣ</t>
  </si>
  <si>
    <t>ΑΖ 467371</t>
  </si>
  <si>
    <t>926,9</t>
  </si>
  <si>
    <t>1216-1246-1267-1235</t>
  </si>
  <si>
    <t>ΔΟΥΜΑΣ</t>
  </si>
  <si>
    <t>ΑΕ851352</t>
  </si>
  <si>
    <t>691,9</t>
  </si>
  <si>
    <t>910,9</t>
  </si>
  <si>
    <t>ΚΑΡΒΟΥΝΑΡΗΣ</t>
  </si>
  <si>
    <t>ΠΑΣΧΑΛΗΣ</t>
  </si>
  <si>
    <t>ΑΖ826087</t>
  </si>
  <si>
    <t>876,7</t>
  </si>
  <si>
    <t>906,7</t>
  </si>
  <si>
    <t>1216-1267</t>
  </si>
  <si>
    <t>ΣΚΟΥΡΑ</t>
  </si>
  <si>
    <t>ΜΑΡΙΑ ΕΛΕΝΗ</t>
  </si>
  <si>
    <t>ΑΒ068327</t>
  </si>
  <si>
    <t>796,4</t>
  </si>
  <si>
    <t>903,4</t>
  </si>
  <si>
    <t>ΔΡΙΒΑΣ</t>
  </si>
  <si>
    <t>ΑΝ246111</t>
  </si>
  <si>
    <t>644,6</t>
  </si>
  <si>
    <t>897,6</t>
  </si>
  <si>
    <t>1216-1233-1257</t>
  </si>
  <si>
    <t>ΚΟΡΟΣΙΔΗΣ</t>
  </si>
  <si>
    <t>Χ910039</t>
  </si>
  <si>
    <t>740,3</t>
  </si>
  <si>
    <t>896,3</t>
  </si>
  <si>
    <t>1216-1235-1226-1246</t>
  </si>
  <si>
    <t>ΜΑΤΖΙΛΗΣ</t>
  </si>
  <si>
    <t>ΑΒ106130</t>
  </si>
  <si>
    <t>749,1</t>
  </si>
  <si>
    <t>891,1</t>
  </si>
  <si>
    <t>ΤΖΕΛΛΑΣ</t>
  </si>
  <si>
    <t>ΑΜ110164</t>
  </si>
  <si>
    <t>727,1</t>
  </si>
  <si>
    <t>887,1</t>
  </si>
  <si>
    <t>ΦΡΕΡΗΣ</t>
  </si>
  <si>
    <t>ΜΑΡΚΟΣ</t>
  </si>
  <si>
    <t>ΑΙ416917</t>
  </si>
  <si>
    <t>820,6</t>
  </si>
  <si>
    <t>880,6</t>
  </si>
  <si>
    <t>1235-1216-1246-1267</t>
  </si>
  <si>
    <t>ΚΑΡΡΑΣ</t>
  </si>
  <si>
    <t>ΝΑΠΟΛΕΩΝ</t>
  </si>
  <si>
    <t>ΑΒ497938</t>
  </si>
  <si>
    <t>859,7</t>
  </si>
  <si>
    <t>ΚΑΛΛΕΡΓΗΣ</t>
  </si>
  <si>
    <t>ΑΙ956451</t>
  </si>
  <si>
    <t>679,8</t>
  </si>
  <si>
    <t>844,8</t>
  </si>
  <si>
    <t>1267-1216</t>
  </si>
  <si>
    <t>ΚΑΝΤΟΥΝΑΚΗΣ</t>
  </si>
  <si>
    <t>ΕΥΑΓΓΕΛΟΣ</t>
  </si>
  <si>
    <t>ΑΙ472992</t>
  </si>
  <si>
    <t>1216-1267-1235-1226-1246</t>
  </si>
  <si>
    <t>ΤΣΙΟΛΑΚΗΣ</t>
  </si>
  <si>
    <t>ΑΗ333877</t>
  </si>
  <si>
    <t>709,5</t>
  </si>
  <si>
    <t>816,5</t>
  </si>
  <si>
    <t>ΤΣΙΓΑΡΙΔΑΣ</t>
  </si>
  <si>
    <t>ΑΒ478207</t>
  </si>
  <si>
    <t>ΓΚΟΥΝΤΑΚΟΣ</t>
  </si>
  <si>
    <t>ΑΕ878791</t>
  </si>
  <si>
    <t>762,3</t>
  </si>
  <si>
    <t>792,3</t>
  </si>
  <si>
    <t>ΚΑΥΜΕΝΑΚΗΣ</t>
  </si>
  <si>
    <t>ΑΙ023748</t>
  </si>
  <si>
    <t>629,2</t>
  </si>
  <si>
    <t>791,2</t>
  </si>
  <si>
    <t>1201-1216</t>
  </si>
  <si>
    <t>ΔΑΒΑΚΗΣ</t>
  </si>
  <si>
    <t>ΧΑΡΙΣΙΟΣ</t>
  </si>
  <si>
    <t>ΑΒ690530</t>
  </si>
  <si>
    <t>755,7</t>
  </si>
  <si>
    <t>785,7</t>
  </si>
  <si>
    <t>ΠΑΝΑΓΙΩΤΙΔΟΥ</t>
  </si>
  <si>
    <t>ΑΛΕΞΑΝΔΡΑ</t>
  </si>
  <si>
    <t>ΑΙ300773</t>
  </si>
  <si>
    <t>699,6</t>
  </si>
  <si>
    <t>769,6</t>
  </si>
  <si>
    <t>ΤΖΕΚΟΣ</t>
  </si>
  <si>
    <t>Τ203996</t>
  </si>
  <si>
    <t>ΛΕΜΟΝΗ</t>
  </si>
  <si>
    <t>ΕΥΛΑΛΙΑ</t>
  </si>
  <si>
    <t>ΑΕ322479</t>
  </si>
  <si>
    <t>ΜΠΟΥΝΙΑΣ</t>
  </si>
  <si>
    <t>ΑΖ510296</t>
  </si>
  <si>
    <t>756,9</t>
  </si>
  <si>
    <t>ΖΗΣΟΠΟΥΛΟΣ</t>
  </si>
  <si>
    <t>ΑΓΓΕΛΟΣ</t>
  </si>
  <si>
    <t>ΑΙ875579</t>
  </si>
  <si>
    <t>741,7</t>
  </si>
  <si>
    <t>ΠΑΧΗΣ</t>
  </si>
  <si>
    <t>ΑΙ254838</t>
  </si>
  <si>
    <t>739,5</t>
  </si>
  <si>
    <t>1216-1226-1267-1203-1235-1246</t>
  </si>
  <si>
    <t>Π685501</t>
  </si>
  <si>
    <t>668,8</t>
  </si>
  <si>
    <t>738,8</t>
  </si>
  <si>
    <t>ΓΚΙΟΥΣΑΣ</t>
  </si>
  <si>
    <t>ΑΧΙΛΛΕΑΣ ΚΩΝΣΤΑΝΤΙΝΟ</t>
  </si>
  <si>
    <t>ΑΖ749345</t>
  </si>
  <si>
    <t>697,4</t>
  </si>
  <si>
    <t>727,4</t>
  </si>
  <si>
    <t>1216-1226-1235-1246-1224-1207-1225-1228-1236</t>
  </si>
  <si>
    <t>ΠΙΛΙΚΙΔΗΣ</t>
  </si>
  <si>
    <t>ΚΩΣΤΑΝΤΙΝΟΣ</t>
  </si>
  <si>
    <t>ΑΜ852541</t>
  </si>
  <si>
    <t>719,7</t>
  </si>
  <si>
    <t>ΚΑΛΑΒΡΕΖΟΣ</t>
  </si>
  <si>
    <t>ΑΝ052174</t>
  </si>
  <si>
    <t>1216-1235-1226</t>
  </si>
  <si>
    <t>ΧΑΡΑΛΑΜΠΙΔΗΣ</t>
  </si>
  <si>
    <t>ΑΝΤΩΝΗΣ</t>
  </si>
  <si>
    <t>ΑΝΑΣΤΑΣΙΟΣ</t>
  </si>
  <si>
    <t>ΑΗ973791</t>
  </si>
  <si>
    <t>1216-1234</t>
  </si>
  <si>
    <t>ΚΟΝΤΟΒΑΣ</t>
  </si>
  <si>
    <t>Χ928504</t>
  </si>
  <si>
    <t>647,9</t>
  </si>
  <si>
    <t>707,9</t>
  </si>
  <si>
    <t>1226-1216-1246</t>
  </si>
  <si>
    <t>ΓΙΟΒΑΝΟΣ</t>
  </si>
  <si>
    <t>Φ288853</t>
  </si>
  <si>
    <t>707,6</t>
  </si>
  <si>
    <t>ΠΑΚΑΣ</t>
  </si>
  <si>
    <t>ΑΡΓΥΡΙΟΣ</t>
  </si>
  <si>
    <t>ΑΝ181017</t>
  </si>
  <si>
    <t>ΙΓΝΑΤΙΑΔΗΣ</t>
  </si>
  <si>
    <t>ΑΛΚΙΒΙΑΔΗΣ</t>
  </si>
  <si>
    <t>ΑΝ288000</t>
  </si>
  <si>
    <t>673,2</t>
  </si>
  <si>
    <t>703,2</t>
  </si>
  <si>
    <t>1216-1235-1226-1246-1267-1203</t>
  </si>
  <si>
    <t>ΣΥΜΝΙΑΝΑΚΗΣ</t>
  </si>
  <si>
    <t>ΑΑ498812</t>
  </si>
  <si>
    <t>ΣΜΥΡΝΑΚΗΣ</t>
  </si>
  <si>
    <t>ΑΙ957571</t>
  </si>
  <si>
    <t>619,3</t>
  </si>
  <si>
    <t>689,3</t>
  </si>
  <si>
    <t>1216-1235-1246-1267</t>
  </si>
  <si>
    <t>ΣΤΑΥΡΑΚΗΣ</t>
  </si>
  <si>
    <t>ΓΕΏΡΓΙΟΣ</t>
  </si>
  <si>
    <t>ΑΖ290263</t>
  </si>
  <si>
    <t>658,9</t>
  </si>
  <si>
    <t>688,9</t>
  </si>
  <si>
    <t>1216-1267-1226-1235-1246</t>
  </si>
  <si>
    <t>ΤΣΙΟΥΤΣΙΑΣ</t>
  </si>
  <si>
    <t>ΑΚ687763</t>
  </si>
  <si>
    <t>636,9</t>
  </si>
  <si>
    <t>686,9</t>
  </si>
  <si>
    <t>1216-1228</t>
  </si>
  <si>
    <t>ΓΙΑΝΝΑΚΟΥΛΑΣ</t>
  </si>
  <si>
    <t>ΒΑΙΟΣ</t>
  </si>
  <si>
    <t>Χ393303</t>
  </si>
  <si>
    <t>655,6</t>
  </si>
  <si>
    <t>685,6</t>
  </si>
  <si>
    <t>ΠΑΠΑΝΑΣΤΑΣΙΟΥ</t>
  </si>
  <si>
    <t>ΑΒ428947</t>
  </si>
  <si>
    <t>684,5</t>
  </si>
  <si>
    <t>ΚΑΡΑΚΑΤΣΑΝΗΣ</t>
  </si>
  <si>
    <t>Σ002299</t>
  </si>
  <si>
    <t>592,9</t>
  </si>
  <si>
    <t>678,9</t>
  </si>
  <si>
    <t>ΑΚΡΙΒΟΣ</t>
  </si>
  <si>
    <t>ΚΩΝ/ΝΟΣ</t>
  </si>
  <si>
    <t>ΑΒ442865</t>
  </si>
  <si>
    <t>640,2</t>
  </si>
  <si>
    <t>670,2</t>
  </si>
  <si>
    <t>1213-1207-1235-1214-1216-1225-1209-1211-1212-1246-1245-1210</t>
  </si>
  <si>
    <t>ΡΟΜΠΗΣ</t>
  </si>
  <si>
    <t>ΑΑ479011</t>
  </si>
  <si>
    <t>628,1</t>
  </si>
  <si>
    <t>658,1</t>
  </si>
  <si>
    <t>1235-1216-1226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</si>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</sst>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2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1982</v>
      </c>
      <c r="C8" t="s">
        <v>13</v>
      </c>
      <c r="D8" t="s">
        <v>14</v>
      </c>
      <c r="E8" t="s">
        <v>15</v>
      </c>
      <c r="F8" t="s">
        <v>16</v>
      </c>
      <c r="G8" t="str">
        <f>"200801008091"</f>
        <v>200801008091</v>
      </c>
      <c r="H8">
        <v>748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0</v>
      </c>
      <c r="AB8">
        <v>0</v>
      </c>
      <c r="AC8">
        <v>0</v>
      </c>
      <c r="AD8">
        <v>2006</v>
      </c>
    </row>
    <row r="9" spans="1:30" x14ac:dyDescent="0.25">
      <c r="H9" t="s">
        <v>17</v>
      </c>
    </row>
    <row r="10" spans="1:30" x14ac:dyDescent="0.25">
      <c r="A10">
        <v>2</v>
      </c>
      <c r="B10">
        <v>5042</v>
      </c>
      <c r="C10" t="s">
        <v>18</v>
      </c>
      <c r="D10" t="s">
        <v>19</v>
      </c>
      <c r="E10" t="s">
        <v>20</v>
      </c>
      <c r="F10" t="s">
        <v>21</v>
      </c>
      <c r="G10" t="str">
        <f>"00029322"</f>
        <v>00029322</v>
      </c>
      <c r="H10" t="s">
        <v>22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30</v>
      </c>
      <c r="Q10">
        <v>0</v>
      </c>
      <c r="R10">
        <v>30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23</v>
      </c>
    </row>
    <row r="11" spans="1:30" x14ac:dyDescent="0.25">
      <c r="H11" t="s">
        <v>24</v>
      </c>
    </row>
    <row r="12" spans="1:30" x14ac:dyDescent="0.25">
      <c r="A12">
        <v>3</v>
      </c>
      <c r="B12">
        <v>908</v>
      </c>
      <c r="C12" t="s">
        <v>25</v>
      </c>
      <c r="D12" t="s">
        <v>26</v>
      </c>
      <c r="E12" t="s">
        <v>14</v>
      </c>
      <c r="F12" t="s">
        <v>27</v>
      </c>
      <c r="G12" t="str">
        <f>"201410003238"</f>
        <v>201410003238</v>
      </c>
      <c r="H12" t="s">
        <v>28</v>
      </c>
      <c r="I12">
        <v>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 t="s">
        <v>29</v>
      </c>
    </row>
    <row r="13" spans="1:30" x14ac:dyDescent="0.25">
      <c r="H13" t="s">
        <v>30</v>
      </c>
    </row>
    <row r="14" spans="1:30" x14ac:dyDescent="0.25">
      <c r="A14">
        <v>4</v>
      </c>
      <c r="B14">
        <v>2127</v>
      </c>
      <c r="C14" t="s">
        <v>31</v>
      </c>
      <c r="D14" t="s">
        <v>32</v>
      </c>
      <c r="E14" t="s">
        <v>33</v>
      </c>
      <c r="F14" t="s">
        <v>34</v>
      </c>
      <c r="G14" t="str">
        <f>"200802009692"</f>
        <v>200802009692</v>
      </c>
      <c r="H14">
        <v>814</v>
      </c>
      <c r="I14">
        <v>0</v>
      </c>
      <c r="J14">
        <v>0</v>
      </c>
      <c r="K14">
        <v>0</v>
      </c>
      <c r="L14">
        <v>260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>
        <v>1732</v>
      </c>
    </row>
    <row r="15" spans="1:30" x14ac:dyDescent="0.25">
      <c r="H15">
        <v>1216</v>
      </c>
    </row>
    <row r="16" spans="1:30" x14ac:dyDescent="0.25">
      <c r="A16">
        <v>5</v>
      </c>
      <c r="B16">
        <v>525</v>
      </c>
      <c r="C16" t="s">
        <v>35</v>
      </c>
      <c r="D16" t="s">
        <v>36</v>
      </c>
      <c r="E16" t="s">
        <v>26</v>
      </c>
      <c r="F16" t="s">
        <v>37</v>
      </c>
      <c r="G16" t="str">
        <f>"00252957"</f>
        <v>00252957</v>
      </c>
      <c r="H16">
        <v>1100</v>
      </c>
      <c r="I16">
        <v>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>
        <v>1718</v>
      </c>
    </row>
    <row r="17" spans="1:30" x14ac:dyDescent="0.25">
      <c r="H17">
        <v>1216</v>
      </c>
    </row>
    <row r="18" spans="1:30" x14ac:dyDescent="0.25">
      <c r="A18">
        <v>6</v>
      </c>
      <c r="B18">
        <v>1258</v>
      </c>
      <c r="C18" t="s">
        <v>38</v>
      </c>
      <c r="D18" t="s">
        <v>39</v>
      </c>
      <c r="E18" t="s">
        <v>40</v>
      </c>
      <c r="F18" t="s">
        <v>41</v>
      </c>
      <c r="G18" t="str">
        <f>"201402008833"</f>
        <v>201402008833</v>
      </c>
      <c r="H18" t="s">
        <v>42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 t="s">
        <v>43</v>
      </c>
    </row>
    <row r="19" spans="1:30" x14ac:dyDescent="0.25">
      <c r="H19">
        <v>1216</v>
      </c>
    </row>
    <row r="20" spans="1:30" x14ac:dyDescent="0.25">
      <c r="A20">
        <v>7</v>
      </c>
      <c r="B20">
        <v>2448</v>
      </c>
      <c r="C20" t="s">
        <v>44</v>
      </c>
      <c r="D20" t="s">
        <v>45</v>
      </c>
      <c r="E20" t="s">
        <v>46</v>
      </c>
      <c r="F20" t="s">
        <v>47</v>
      </c>
      <c r="G20" t="str">
        <f>"201406000907"</f>
        <v>201406000907</v>
      </c>
      <c r="H20" t="s">
        <v>48</v>
      </c>
      <c r="I20">
        <v>150</v>
      </c>
      <c r="J20">
        <v>0</v>
      </c>
      <c r="K20">
        <v>0</v>
      </c>
      <c r="L20">
        <v>200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75</v>
      </c>
      <c r="W20">
        <v>525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49</v>
      </c>
    </row>
    <row r="21" spans="1:30" x14ac:dyDescent="0.25">
      <c r="H21" t="s">
        <v>50</v>
      </c>
    </row>
    <row r="22" spans="1:30" x14ac:dyDescent="0.25">
      <c r="A22">
        <v>8</v>
      </c>
      <c r="B22">
        <v>5234</v>
      </c>
      <c r="C22" t="s">
        <v>51</v>
      </c>
      <c r="D22" t="s">
        <v>52</v>
      </c>
      <c r="E22" t="s">
        <v>53</v>
      </c>
      <c r="F22" t="s">
        <v>54</v>
      </c>
      <c r="G22" t="str">
        <f>"201409000519"</f>
        <v>201409000519</v>
      </c>
      <c r="H22">
        <v>781</v>
      </c>
      <c r="I22">
        <v>0</v>
      </c>
      <c r="J22">
        <v>0</v>
      </c>
      <c r="K22">
        <v>0</v>
      </c>
      <c r="L22">
        <v>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60</v>
      </c>
      <c r="W22">
        <v>420</v>
      </c>
      <c r="X22">
        <v>0</v>
      </c>
      <c r="Z22">
        <v>0</v>
      </c>
      <c r="AA22">
        <v>0</v>
      </c>
      <c r="AB22">
        <v>24</v>
      </c>
      <c r="AC22">
        <v>408</v>
      </c>
      <c r="AD22">
        <v>1639</v>
      </c>
    </row>
    <row r="23" spans="1:30" x14ac:dyDescent="0.25">
      <c r="H23" t="s">
        <v>55</v>
      </c>
    </row>
    <row r="24" spans="1:30" x14ac:dyDescent="0.25">
      <c r="A24">
        <v>9</v>
      </c>
      <c r="B24">
        <v>2645</v>
      </c>
      <c r="C24" t="s">
        <v>56</v>
      </c>
      <c r="D24" t="s">
        <v>46</v>
      </c>
      <c r="E24" t="s">
        <v>57</v>
      </c>
      <c r="F24" t="s">
        <v>58</v>
      </c>
      <c r="G24" t="str">
        <f>"201410001467"</f>
        <v>201410001467</v>
      </c>
      <c r="H24">
        <v>726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30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>
        <v>1614</v>
      </c>
    </row>
    <row r="25" spans="1:30" x14ac:dyDescent="0.25">
      <c r="H25">
        <v>1216</v>
      </c>
    </row>
    <row r="26" spans="1:30" x14ac:dyDescent="0.25">
      <c r="A26">
        <v>10</v>
      </c>
      <c r="B26">
        <v>2560</v>
      </c>
      <c r="C26" t="s">
        <v>59</v>
      </c>
      <c r="D26" t="s">
        <v>46</v>
      </c>
      <c r="E26" t="s">
        <v>40</v>
      </c>
      <c r="F26" t="s">
        <v>60</v>
      </c>
      <c r="G26" t="str">
        <f>"201511014595"</f>
        <v>201511014595</v>
      </c>
      <c r="H26">
        <v>715</v>
      </c>
      <c r="I26">
        <v>0</v>
      </c>
      <c r="J26">
        <v>0</v>
      </c>
      <c r="K26">
        <v>0</v>
      </c>
      <c r="L26">
        <v>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>
        <v>1613</v>
      </c>
    </row>
    <row r="27" spans="1:30" x14ac:dyDescent="0.25">
      <c r="H27" t="s">
        <v>61</v>
      </c>
    </row>
    <row r="28" spans="1:30" x14ac:dyDescent="0.25">
      <c r="A28">
        <v>11</v>
      </c>
      <c r="B28">
        <v>2589</v>
      </c>
      <c r="C28" t="s">
        <v>62</v>
      </c>
      <c r="D28" t="s">
        <v>63</v>
      </c>
      <c r="E28" t="s">
        <v>40</v>
      </c>
      <c r="F28" t="s">
        <v>64</v>
      </c>
      <c r="G28" t="str">
        <f>"00229805"</f>
        <v>00229805</v>
      </c>
      <c r="H28">
        <v>858</v>
      </c>
      <c r="I28">
        <v>0</v>
      </c>
      <c r="J28">
        <v>0</v>
      </c>
      <c r="K28">
        <v>0</v>
      </c>
      <c r="L28">
        <v>0</v>
      </c>
      <c r="M28">
        <v>100</v>
      </c>
      <c r="N28">
        <v>30</v>
      </c>
      <c r="O28">
        <v>0</v>
      </c>
      <c r="P28">
        <v>0</v>
      </c>
      <c r="Q28">
        <v>0</v>
      </c>
      <c r="R28">
        <v>30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>
        <v>1606</v>
      </c>
    </row>
    <row r="29" spans="1:30" x14ac:dyDescent="0.25">
      <c r="H29">
        <v>1216</v>
      </c>
    </row>
    <row r="30" spans="1:30" x14ac:dyDescent="0.25">
      <c r="A30">
        <v>12</v>
      </c>
      <c r="B30">
        <v>2662</v>
      </c>
      <c r="C30" t="s">
        <v>65</v>
      </c>
      <c r="D30" t="s">
        <v>66</v>
      </c>
      <c r="E30" t="s">
        <v>36</v>
      </c>
      <c r="F30" t="s">
        <v>67</v>
      </c>
      <c r="G30" t="str">
        <f>"201409000814"</f>
        <v>201409000814</v>
      </c>
      <c r="H30" t="s">
        <v>68</v>
      </c>
      <c r="I30">
        <v>0</v>
      </c>
      <c r="J30">
        <v>0</v>
      </c>
      <c r="K30">
        <v>0</v>
      </c>
      <c r="L30">
        <v>200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65</v>
      </c>
      <c r="W30">
        <v>455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69</v>
      </c>
    </row>
    <row r="31" spans="1:30" x14ac:dyDescent="0.25">
      <c r="H31" t="s">
        <v>70</v>
      </c>
    </row>
    <row r="32" spans="1:30" x14ac:dyDescent="0.25">
      <c r="A32">
        <v>13</v>
      </c>
      <c r="B32">
        <v>2785</v>
      </c>
      <c r="C32" t="s">
        <v>71</v>
      </c>
      <c r="D32" t="s">
        <v>20</v>
      </c>
      <c r="E32" t="s">
        <v>72</v>
      </c>
      <c r="F32" t="s">
        <v>73</v>
      </c>
      <c r="G32" t="str">
        <f>"201204000110"</f>
        <v>201204000110</v>
      </c>
      <c r="H32">
        <v>726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78</v>
      </c>
      <c r="W32">
        <v>546</v>
      </c>
      <c r="X32">
        <v>0</v>
      </c>
      <c r="Z32">
        <v>0</v>
      </c>
      <c r="AA32">
        <v>0</v>
      </c>
      <c r="AB32">
        <v>0</v>
      </c>
      <c r="AC32">
        <v>0</v>
      </c>
      <c r="AD32">
        <v>1542</v>
      </c>
    </row>
    <row r="33" spans="1:30" x14ac:dyDescent="0.25">
      <c r="H33" t="s">
        <v>17</v>
      </c>
    </row>
    <row r="34" spans="1:30" x14ac:dyDescent="0.25">
      <c r="A34">
        <v>14</v>
      </c>
      <c r="B34">
        <v>2534</v>
      </c>
      <c r="C34" t="s">
        <v>74</v>
      </c>
      <c r="D34" t="s">
        <v>14</v>
      </c>
      <c r="E34" t="s">
        <v>75</v>
      </c>
      <c r="F34" t="s">
        <v>76</v>
      </c>
      <c r="G34" t="str">
        <f>"00009265"</f>
        <v>00009265</v>
      </c>
      <c r="H34" t="s">
        <v>77</v>
      </c>
      <c r="I34">
        <v>150</v>
      </c>
      <c r="J34">
        <v>0</v>
      </c>
      <c r="K34">
        <v>0</v>
      </c>
      <c r="L34">
        <v>0</v>
      </c>
      <c r="M34">
        <v>100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78</v>
      </c>
    </row>
    <row r="35" spans="1:30" x14ac:dyDescent="0.25">
      <c r="H35" t="s">
        <v>79</v>
      </c>
    </row>
    <row r="36" spans="1:30" x14ac:dyDescent="0.25">
      <c r="A36">
        <v>15</v>
      </c>
      <c r="B36">
        <v>5475</v>
      </c>
      <c r="C36" t="s">
        <v>80</v>
      </c>
      <c r="D36" t="s">
        <v>81</v>
      </c>
      <c r="E36" t="s">
        <v>82</v>
      </c>
      <c r="F36" t="s">
        <v>83</v>
      </c>
      <c r="G36" t="str">
        <f>"00353501"</f>
        <v>00353501</v>
      </c>
      <c r="H36" t="s">
        <v>84</v>
      </c>
      <c r="I36">
        <v>0</v>
      </c>
      <c r="J36">
        <v>0</v>
      </c>
      <c r="K36">
        <v>0</v>
      </c>
      <c r="L36">
        <v>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60</v>
      </c>
      <c r="W36">
        <v>420</v>
      </c>
      <c r="X36">
        <v>0</v>
      </c>
      <c r="Z36">
        <v>0</v>
      </c>
      <c r="AA36">
        <v>0</v>
      </c>
      <c r="AB36">
        <v>24</v>
      </c>
      <c r="AC36">
        <v>408</v>
      </c>
      <c r="AD36" t="s">
        <v>85</v>
      </c>
    </row>
    <row r="37" spans="1:30" x14ac:dyDescent="0.25">
      <c r="H37">
        <v>1216</v>
      </c>
    </row>
    <row r="38" spans="1:30" x14ac:dyDescent="0.25">
      <c r="A38">
        <v>16</v>
      </c>
      <c r="B38">
        <v>335</v>
      </c>
      <c r="C38" t="s">
        <v>86</v>
      </c>
      <c r="D38" t="s">
        <v>53</v>
      </c>
      <c r="E38" t="s">
        <v>87</v>
      </c>
      <c r="F38" t="s">
        <v>88</v>
      </c>
      <c r="G38" t="str">
        <f>"201409001971"</f>
        <v>201409001971</v>
      </c>
      <c r="H38" t="s">
        <v>89</v>
      </c>
      <c r="I38">
        <v>0</v>
      </c>
      <c r="J38">
        <v>0</v>
      </c>
      <c r="K38">
        <v>0</v>
      </c>
      <c r="L38">
        <v>200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90</v>
      </c>
    </row>
    <row r="39" spans="1:30" x14ac:dyDescent="0.25">
      <c r="H39" t="s">
        <v>91</v>
      </c>
    </row>
    <row r="40" spans="1:30" x14ac:dyDescent="0.25">
      <c r="A40">
        <v>17</v>
      </c>
      <c r="B40">
        <v>533</v>
      </c>
      <c r="C40" t="s">
        <v>92</v>
      </c>
      <c r="D40" t="s">
        <v>93</v>
      </c>
      <c r="E40" t="s">
        <v>94</v>
      </c>
      <c r="F40" t="s">
        <v>95</v>
      </c>
      <c r="G40" t="str">
        <f>"200802004962"</f>
        <v>200802004962</v>
      </c>
      <c r="H40" t="s">
        <v>96</v>
      </c>
      <c r="I40">
        <v>0</v>
      </c>
      <c r="J40">
        <v>0</v>
      </c>
      <c r="K40">
        <v>0</v>
      </c>
      <c r="L40">
        <v>200</v>
      </c>
      <c r="M40">
        <v>0</v>
      </c>
      <c r="N40">
        <v>50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97</v>
      </c>
    </row>
    <row r="41" spans="1:30" x14ac:dyDescent="0.25">
      <c r="H41" t="s">
        <v>98</v>
      </c>
    </row>
    <row r="42" spans="1:30" x14ac:dyDescent="0.25">
      <c r="A42">
        <v>18</v>
      </c>
      <c r="B42">
        <v>3425</v>
      </c>
      <c r="C42" t="s">
        <v>99</v>
      </c>
      <c r="D42" t="s">
        <v>75</v>
      </c>
      <c r="E42" t="s">
        <v>57</v>
      </c>
      <c r="F42" t="s">
        <v>100</v>
      </c>
      <c r="G42" t="str">
        <f>"00368890"</f>
        <v>00368890</v>
      </c>
      <c r="H42">
        <v>704</v>
      </c>
      <c r="I42">
        <v>0</v>
      </c>
      <c r="J42">
        <v>0</v>
      </c>
      <c r="K42">
        <v>0</v>
      </c>
      <c r="L42">
        <v>200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>
        <v>1522</v>
      </c>
    </row>
    <row r="43" spans="1:30" x14ac:dyDescent="0.25">
      <c r="H43" t="s">
        <v>30</v>
      </c>
    </row>
    <row r="44" spans="1:30" x14ac:dyDescent="0.25">
      <c r="A44">
        <v>19</v>
      </c>
      <c r="B44">
        <v>5026</v>
      </c>
      <c r="C44" t="s">
        <v>101</v>
      </c>
      <c r="D44" t="s">
        <v>102</v>
      </c>
      <c r="E44" t="s">
        <v>103</v>
      </c>
      <c r="F44" t="s">
        <v>104</v>
      </c>
      <c r="G44" t="str">
        <f>"201411003281"</f>
        <v>201411003281</v>
      </c>
      <c r="H44" t="s">
        <v>105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60</v>
      </c>
      <c r="W44">
        <v>420</v>
      </c>
      <c r="X44">
        <v>0</v>
      </c>
      <c r="Z44">
        <v>2</v>
      </c>
      <c r="AA44">
        <v>0</v>
      </c>
      <c r="AB44">
        <v>24</v>
      </c>
      <c r="AC44">
        <v>408</v>
      </c>
      <c r="AD44" t="s">
        <v>106</v>
      </c>
    </row>
    <row r="45" spans="1:30" x14ac:dyDescent="0.25">
      <c r="H45">
        <v>1216</v>
      </c>
    </row>
    <row r="46" spans="1:30" x14ac:dyDescent="0.25">
      <c r="A46">
        <v>20</v>
      </c>
      <c r="B46">
        <v>1241</v>
      </c>
      <c r="C46" t="s">
        <v>107</v>
      </c>
      <c r="D46" t="s">
        <v>57</v>
      </c>
      <c r="E46" t="s">
        <v>72</v>
      </c>
      <c r="F46" t="s">
        <v>108</v>
      </c>
      <c r="G46" t="str">
        <f>"201409006530"</f>
        <v>201409006530</v>
      </c>
      <c r="H46">
        <v>836</v>
      </c>
      <c r="I46">
        <v>0</v>
      </c>
      <c r="J46">
        <v>0</v>
      </c>
      <c r="K46">
        <v>0</v>
      </c>
      <c r="L46">
        <v>200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64</v>
      </c>
      <c r="W46">
        <v>448</v>
      </c>
      <c r="X46">
        <v>0</v>
      </c>
      <c r="Z46">
        <v>0</v>
      </c>
      <c r="AA46">
        <v>0</v>
      </c>
      <c r="AB46">
        <v>0</v>
      </c>
      <c r="AC46">
        <v>0</v>
      </c>
      <c r="AD46">
        <v>1514</v>
      </c>
    </row>
    <row r="47" spans="1:30" x14ac:dyDescent="0.25">
      <c r="H47" t="s">
        <v>61</v>
      </c>
    </row>
    <row r="48" spans="1:30" x14ac:dyDescent="0.25">
      <c r="A48">
        <v>21</v>
      </c>
      <c r="B48">
        <v>703</v>
      </c>
      <c r="C48" t="s">
        <v>109</v>
      </c>
      <c r="D48" t="s">
        <v>46</v>
      </c>
      <c r="E48" t="s">
        <v>110</v>
      </c>
      <c r="F48" t="s">
        <v>111</v>
      </c>
      <c r="G48" t="str">
        <f>"201504000158"</f>
        <v>201504000158</v>
      </c>
      <c r="H48">
        <v>649</v>
      </c>
      <c r="I48">
        <v>0</v>
      </c>
      <c r="J48">
        <v>0</v>
      </c>
      <c r="K48">
        <v>0</v>
      </c>
      <c r="L48">
        <v>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60</v>
      </c>
      <c r="W48">
        <v>420</v>
      </c>
      <c r="X48">
        <v>0</v>
      </c>
      <c r="Z48">
        <v>0</v>
      </c>
      <c r="AA48">
        <v>0</v>
      </c>
      <c r="AB48">
        <v>24</v>
      </c>
      <c r="AC48">
        <v>408</v>
      </c>
      <c r="AD48">
        <v>1507</v>
      </c>
    </row>
    <row r="49" spans="1:30" x14ac:dyDescent="0.25">
      <c r="H49" t="s">
        <v>30</v>
      </c>
    </row>
    <row r="50" spans="1:30" x14ac:dyDescent="0.25">
      <c r="A50">
        <v>22</v>
      </c>
      <c r="B50">
        <v>945</v>
      </c>
      <c r="C50" t="s">
        <v>112</v>
      </c>
      <c r="D50" t="s">
        <v>113</v>
      </c>
      <c r="E50" t="s">
        <v>53</v>
      </c>
      <c r="F50" t="s">
        <v>114</v>
      </c>
      <c r="G50" t="str">
        <f>"00291006"</f>
        <v>00291006</v>
      </c>
      <c r="H50" t="s">
        <v>115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116</v>
      </c>
    </row>
    <row r="51" spans="1:30" x14ac:dyDescent="0.25">
      <c r="H51" t="s">
        <v>55</v>
      </c>
    </row>
    <row r="52" spans="1:30" x14ac:dyDescent="0.25">
      <c r="A52">
        <v>23</v>
      </c>
      <c r="B52">
        <v>1585</v>
      </c>
      <c r="C52" t="s">
        <v>117</v>
      </c>
      <c r="D52" t="s">
        <v>57</v>
      </c>
      <c r="E52" t="s">
        <v>46</v>
      </c>
      <c r="F52" t="s">
        <v>118</v>
      </c>
      <c r="G52" t="str">
        <f>"200712003737"</f>
        <v>200712003737</v>
      </c>
      <c r="H52">
        <v>814</v>
      </c>
      <c r="I52">
        <v>0</v>
      </c>
      <c r="J52">
        <v>0</v>
      </c>
      <c r="K52">
        <v>0</v>
      </c>
      <c r="L52">
        <v>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>
        <v>1472</v>
      </c>
    </row>
    <row r="53" spans="1:30" x14ac:dyDescent="0.25">
      <c r="H53" t="s">
        <v>17</v>
      </c>
    </row>
    <row r="54" spans="1:30" x14ac:dyDescent="0.25">
      <c r="A54">
        <v>24</v>
      </c>
      <c r="B54">
        <v>3064</v>
      </c>
      <c r="C54" t="s">
        <v>119</v>
      </c>
      <c r="D54" t="s">
        <v>93</v>
      </c>
      <c r="E54" t="s">
        <v>46</v>
      </c>
      <c r="F54" t="s">
        <v>120</v>
      </c>
      <c r="G54" t="str">
        <f>"201409004461"</f>
        <v>201409004461</v>
      </c>
      <c r="H54" t="s">
        <v>121</v>
      </c>
      <c r="I54">
        <v>0</v>
      </c>
      <c r="J54">
        <v>0</v>
      </c>
      <c r="K54">
        <v>0</v>
      </c>
      <c r="L54">
        <v>0</v>
      </c>
      <c r="M54">
        <v>0</v>
      </c>
      <c r="N54">
        <v>50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43</v>
      </c>
      <c r="W54">
        <v>301</v>
      </c>
      <c r="X54">
        <v>0</v>
      </c>
      <c r="Z54">
        <v>0</v>
      </c>
      <c r="AA54">
        <v>0</v>
      </c>
      <c r="AB54">
        <v>24</v>
      </c>
      <c r="AC54">
        <v>408</v>
      </c>
      <c r="AD54" t="s">
        <v>122</v>
      </c>
    </row>
    <row r="55" spans="1:30" x14ac:dyDescent="0.25">
      <c r="H55">
        <v>1216</v>
      </c>
    </row>
    <row r="56" spans="1:30" x14ac:dyDescent="0.25">
      <c r="A56">
        <v>25</v>
      </c>
      <c r="B56">
        <v>5091</v>
      </c>
      <c r="C56" t="s">
        <v>123</v>
      </c>
      <c r="D56" t="s">
        <v>110</v>
      </c>
      <c r="E56" t="s">
        <v>75</v>
      </c>
      <c r="F56" t="s">
        <v>124</v>
      </c>
      <c r="G56" t="str">
        <f>"200903000336"</f>
        <v>200903000336</v>
      </c>
      <c r="H56">
        <v>715</v>
      </c>
      <c r="I56">
        <v>0</v>
      </c>
      <c r="J56">
        <v>0</v>
      </c>
      <c r="K56">
        <v>0</v>
      </c>
      <c r="L56">
        <v>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62</v>
      </c>
      <c r="W56">
        <v>434</v>
      </c>
      <c r="X56">
        <v>0</v>
      </c>
      <c r="Z56">
        <v>0</v>
      </c>
      <c r="AA56">
        <v>0</v>
      </c>
      <c r="AB56">
        <v>13</v>
      </c>
      <c r="AC56">
        <v>221</v>
      </c>
      <c r="AD56">
        <v>1440</v>
      </c>
    </row>
    <row r="57" spans="1:30" x14ac:dyDescent="0.25">
      <c r="H57">
        <v>1216</v>
      </c>
    </row>
    <row r="58" spans="1:30" x14ac:dyDescent="0.25">
      <c r="A58">
        <v>26</v>
      </c>
      <c r="B58">
        <v>3176</v>
      </c>
      <c r="C58" t="s">
        <v>125</v>
      </c>
      <c r="D58" t="s">
        <v>126</v>
      </c>
      <c r="E58" t="s">
        <v>127</v>
      </c>
      <c r="F58" t="s">
        <v>128</v>
      </c>
      <c r="G58" t="str">
        <f>"201303000275"</f>
        <v>201303000275</v>
      </c>
      <c r="H58" t="s">
        <v>129</v>
      </c>
      <c r="I58">
        <v>0</v>
      </c>
      <c r="J58">
        <v>0</v>
      </c>
      <c r="K58">
        <v>0</v>
      </c>
      <c r="L58">
        <v>0</v>
      </c>
      <c r="M58">
        <v>100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1</v>
      </c>
      <c r="AA58">
        <v>0</v>
      </c>
      <c r="AB58">
        <v>0</v>
      </c>
      <c r="AC58">
        <v>0</v>
      </c>
      <c r="AD58" t="s">
        <v>130</v>
      </c>
    </row>
    <row r="59" spans="1:30" x14ac:dyDescent="0.25">
      <c r="H59" t="s">
        <v>131</v>
      </c>
    </row>
    <row r="60" spans="1:30" x14ac:dyDescent="0.25">
      <c r="A60">
        <v>27</v>
      </c>
      <c r="B60">
        <v>3549</v>
      </c>
      <c r="C60" t="s">
        <v>132</v>
      </c>
      <c r="D60" t="s">
        <v>133</v>
      </c>
      <c r="E60" t="s">
        <v>75</v>
      </c>
      <c r="F60" t="s">
        <v>134</v>
      </c>
      <c r="G60" t="str">
        <f>"00203202"</f>
        <v>00203202</v>
      </c>
      <c r="H60" t="s">
        <v>135</v>
      </c>
      <c r="I60">
        <v>0</v>
      </c>
      <c r="J60">
        <v>0</v>
      </c>
      <c r="K60">
        <v>0</v>
      </c>
      <c r="L60">
        <v>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136</v>
      </c>
    </row>
    <row r="61" spans="1:30" x14ac:dyDescent="0.25">
      <c r="H61" t="s">
        <v>55</v>
      </c>
    </row>
    <row r="62" spans="1:30" x14ac:dyDescent="0.25">
      <c r="A62">
        <v>28</v>
      </c>
      <c r="B62">
        <v>4443</v>
      </c>
      <c r="C62" t="s">
        <v>137</v>
      </c>
      <c r="D62" t="s">
        <v>14</v>
      </c>
      <c r="E62" t="s">
        <v>75</v>
      </c>
      <c r="F62" t="s">
        <v>138</v>
      </c>
      <c r="G62" t="str">
        <f>"00352147"</f>
        <v>00352147</v>
      </c>
      <c r="H62" t="s">
        <v>139</v>
      </c>
      <c r="I62">
        <v>0</v>
      </c>
      <c r="J62">
        <v>0</v>
      </c>
      <c r="K62">
        <v>0</v>
      </c>
      <c r="L62">
        <v>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140</v>
      </c>
    </row>
    <row r="63" spans="1:30" x14ac:dyDescent="0.25">
      <c r="H63">
        <v>1216</v>
      </c>
    </row>
    <row r="64" spans="1:30" x14ac:dyDescent="0.25">
      <c r="A64">
        <v>29</v>
      </c>
      <c r="B64">
        <v>4129</v>
      </c>
      <c r="C64" t="s">
        <v>141</v>
      </c>
      <c r="D64" t="s">
        <v>46</v>
      </c>
      <c r="E64" t="s">
        <v>142</v>
      </c>
      <c r="F64" t="s">
        <v>143</v>
      </c>
      <c r="G64" t="str">
        <f>"00341752"</f>
        <v>00341752</v>
      </c>
      <c r="H64" t="s">
        <v>144</v>
      </c>
      <c r="I64">
        <v>0</v>
      </c>
      <c r="J64">
        <v>0</v>
      </c>
      <c r="K64">
        <v>0</v>
      </c>
      <c r="L64">
        <v>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145</v>
      </c>
    </row>
    <row r="65" spans="1:30" x14ac:dyDescent="0.25">
      <c r="H65">
        <v>1216</v>
      </c>
    </row>
    <row r="66" spans="1:30" x14ac:dyDescent="0.25">
      <c r="A66">
        <v>30</v>
      </c>
      <c r="B66">
        <v>2921</v>
      </c>
      <c r="C66" t="s">
        <v>146</v>
      </c>
      <c r="D66" t="s">
        <v>93</v>
      </c>
      <c r="E66" t="s">
        <v>147</v>
      </c>
      <c r="F66" t="s">
        <v>148</v>
      </c>
      <c r="G66" t="str">
        <f>"201604005494"</f>
        <v>201604005494</v>
      </c>
      <c r="H66" t="s">
        <v>149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48</v>
      </c>
      <c r="W66">
        <v>336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150</v>
      </c>
    </row>
    <row r="67" spans="1:30" x14ac:dyDescent="0.25">
      <c r="H67">
        <v>1216</v>
      </c>
    </row>
    <row r="68" spans="1:30" x14ac:dyDescent="0.25">
      <c r="A68">
        <v>31</v>
      </c>
      <c r="B68">
        <v>1208</v>
      </c>
      <c r="C68" t="s">
        <v>151</v>
      </c>
      <c r="D68" t="s">
        <v>112</v>
      </c>
      <c r="E68" t="s">
        <v>36</v>
      </c>
      <c r="F68" t="s">
        <v>152</v>
      </c>
      <c r="G68" t="str">
        <f>"00264980"</f>
        <v>00264980</v>
      </c>
      <c r="H68">
        <v>748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>
        <v>1366</v>
      </c>
    </row>
    <row r="69" spans="1:30" x14ac:dyDescent="0.25">
      <c r="H69" t="s">
        <v>61</v>
      </c>
    </row>
    <row r="70" spans="1:30" x14ac:dyDescent="0.25">
      <c r="A70">
        <v>32</v>
      </c>
      <c r="B70">
        <v>5540</v>
      </c>
      <c r="C70" t="s">
        <v>153</v>
      </c>
      <c r="D70" t="s">
        <v>75</v>
      </c>
      <c r="E70" t="s">
        <v>53</v>
      </c>
      <c r="F70" t="s">
        <v>154</v>
      </c>
      <c r="G70" t="str">
        <f>"00260685"</f>
        <v>00260685</v>
      </c>
      <c r="H70">
        <v>737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>
        <v>1355</v>
      </c>
    </row>
    <row r="71" spans="1:30" x14ac:dyDescent="0.25">
      <c r="H71">
        <v>1216</v>
      </c>
    </row>
    <row r="72" spans="1:30" x14ac:dyDescent="0.25">
      <c r="A72">
        <v>33</v>
      </c>
      <c r="B72">
        <v>5266</v>
      </c>
      <c r="C72" t="s">
        <v>155</v>
      </c>
      <c r="D72" t="s">
        <v>46</v>
      </c>
      <c r="E72" t="s">
        <v>72</v>
      </c>
      <c r="F72" t="s">
        <v>156</v>
      </c>
      <c r="G72" t="str">
        <f>"200802008880"</f>
        <v>200802008880</v>
      </c>
      <c r="H72" t="s">
        <v>157</v>
      </c>
      <c r="I72">
        <v>0</v>
      </c>
      <c r="J72">
        <v>0</v>
      </c>
      <c r="K72">
        <v>0</v>
      </c>
      <c r="L72">
        <v>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158</v>
      </c>
    </row>
    <row r="73" spans="1:30" x14ac:dyDescent="0.25">
      <c r="H73">
        <v>1216</v>
      </c>
    </row>
    <row r="74" spans="1:30" x14ac:dyDescent="0.25">
      <c r="A74">
        <v>34</v>
      </c>
      <c r="B74">
        <v>1353</v>
      </c>
      <c r="C74" t="s">
        <v>159</v>
      </c>
      <c r="D74" t="s">
        <v>46</v>
      </c>
      <c r="E74" t="s">
        <v>75</v>
      </c>
      <c r="F74" t="s">
        <v>160</v>
      </c>
      <c r="G74" t="str">
        <f>"201410000681"</f>
        <v>201410000681</v>
      </c>
      <c r="H74" t="s">
        <v>161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162</v>
      </c>
    </row>
    <row r="75" spans="1:30" x14ac:dyDescent="0.25">
      <c r="H75">
        <v>1216</v>
      </c>
    </row>
    <row r="76" spans="1:30" x14ac:dyDescent="0.25">
      <c r="A76">
        <v>35</v>
      </c>
      <c r="B76">
        <v>3259</v>
      </c>
      <c r="C76" t="s">
        <v>163</v>
      </c>
      <c r="D76" t="s">
        <v>103</v>
      </c>
      <c r="E76" t="s">
        <v>87</v>
      </c>
      <c r="F76" t="s">
        <v>164</v>
      </c>
      <c r="G76" t="str">
        <f>"200802005834"</f>
        <v>200802005834</v>
      </c>
      <c r="H76">
        <v>715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2</v>
      </c>
      <c r="AA76">
        <v>0</v>
      </c>
      <c r="AB76">
        <v>0</v>
      </c>
      <c r="AC76">
        <v>0</v>
      </c>
      <c r="AD76">
        <v>1333</v>
      </c>
    </row>
    <row r="77" spans="1:30" x14ac:dyDescent="0.25">
      <c r="H77" t="s">
        <v>165</v>
      </c>
    </row>
    <row r="78" spans="1:30" x14ac:dyDescent="0.25">
      <c r="A78">
        <v>36</v>
      </c>
      <c r="B78">
        <v>4884</v>
      </c>
      <c r="C78" t="s">
        <v>166</v>
      </c>
      <c r="D78" t="s">
        <v>167</v>
      </c>
      <c r="E78" t="s">
        <v>72</v>
      </c>
      <c r="F78" t="s">
        <v>168</v>
      </c>
      <c r="G78" t="str">
        <f>"00147209"</f>
        <v>00147209</v>
      </c>
      <c r="H78">
        <v>704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>
        <v>1322</v>
      </c>
    </row>
    <row r="79" spans="1:30" x14ac:dyDescent="0.25">
      <c r="H79" t="s">
        <v>61</v>
      </c>
    </row>
    <row r="80" spans="1:30" x14ac:dyDescent="0.25">
      <c r="A80">
        <v>37</v>
      </c>
      <c r="B80">
        <v>5957</v>
      </c>
      <c r="C80" t="s">
        <v>169</v>
      </c>
      <c r="D80" t="s">
        <v>57</v>
      </c>
      <c r="E80" t="s">
        <v>170</v>
      </c>
      <c r="F80" t="s">
        <v>171</v>
      </c>
      <c r="G80" t="str">
        <f>"00355549"</f>
        <v>00355549</v>
      </c>
      <c r="H80" t="s">
        <v>172</v>
      </c>
      <c r="I80">
        <v>0</v>
      </c>
      <c r="J80">
        <v>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173</v>
      </c>
    </row>
    <row r="81" spans="1:30" x14ac:dyDescent="0.25">
      <c r="H81">
        <v>1216</v>
      </c>
    </row>
    <row r="82" spans="1:30" x14ac:dyDescent="0.25">
      <c r="A82">
        <v>38</v>
      </c>
      <c r="B82">
        <v>644</v>
      </c>
      <c r="C82" t="s">
        <v>174</v>
      </c>
      <c r="D82" t="s">
        <v>40</v>
      </c>
      <c r="E82" t="s">
        <v>46</v>
      </c>
      <c r="F82" t="s">
        <v>175</v>
      </c>
      <c r="G82" t="str">
        <f>"00263836"</f>
        <v>00263836</v>
      </c>
      <c r="H82">
        <v>693</v>
      </c>
      <c r="I82">
        <v>0</v>
      </c>
      <c r="J82">
        <v>0</v>
      </c>
      <c r="K82">
        <v>0</v>
      </c>
      <c r="L82">
        <v>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>
        <v>1311</v>
      </c>
    </row>
    <row r="83" spans="1:30" x14ac:dyDescent="0.25">
      <c r="H83">
        <v>1216</v>
      </c>
    </row>
    <row r="84" spans="1:30" x14ac:dyDescent="0.25">
      <c r="A84">
        <v>39</v>
      </c>
      <c r="B84">
        <v>1777</v>
      </c>
      <c r="C84" t="s">
        <v>176</v>
      </c>
      <c r="D84" t="s">
        <v>46</v>
      </c>
      <c r="E84" t="s">
        <v>177</v>
      </c>
      <c r="F84" t="s">
        <v>178</v>
      </c>
      <c r="G84" t="str">
        <f>"00018068"</f>
        <v>00018068</v>
      </c>
      <c r="H84">
        <v>693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>
        <v>1311</v>
      </c>
    </row>
    <row r="85" spans="1:30" x14ac:dyDescent="0.25">
      <c r="H85" t="s">
        <v>61</v>
      </c>
    </row>
    <row r="86" spans="1:30" x14ac:dyDescent="0.25">
      <c r="A86">
        <v>40</v>
      </c>
      <c r="B86">
        <v>3475</v>
      </c>
      <c r="C86" t="s">
        <v>179</v>
      </c>
      <c r="D86" t="s">
        <v>40</v>
      </c>
      <c r="E86" t="s">
        <v>75</v>
      </c>
      <c r="F86" t="s">
        <v>180</v>
      </c>
      <c r="G86" t="str">
        <f>"201410004349"</f>
        <v>201410004349</v>
      </c>
      <c r="H86" t="s">
        <v>181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182</v>
      </c>
    </row>
    <row r="87" spans="1:30" x14ac:dyDescent="0.25">
      <c r="H87" t="s">
        <v>183</v>
      </c>
    </row>
    <row r="88" spans="1:30" x14ac:dyDescent="0.25">
      <c r="A88">
        <v>41</v>
      </c>
      <c r="B88">
        <v>2808</v>
      </c>
      <c r="C88" t="s">
        <v>184</v>
      </c>
      <c r="D88" t="s">
        <v>46</v>
      </c>
      <c r="E88" t="s">
        <v>185</v>
      </c>
      <c r="F88" t="s">
        <v>186</v>
      </c>
      <c r="G88" t="str">
        <f>"00340183"</f>
        <v>00340183</v>
      </c>
      <c r="H88" t="s">
        <v>187</v>
      </c>
      <c r="I88">
        <v>0</v>
      </c>
      <c r="J88">
        <v>0</v>
      </c>
      <c r="K88">
        <v>0</v>
      </c>
      <c r="L88">
        <v>0</v>
      </c>
      <c r="M88">
        <v>0</v>
      </c>
      <c r="N88">
        <v>50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188</v>
      </c>
    </row>
    <row r="89" spans="1:30" x14ac:dyDescent="0.25">
      <c r="H89" t="s">
        <v>24</v>
      </c>
    </row>
    <row r="90" spans="1:30" x14ac:dyDescent="0.25">
      <c r="A90">
        <v>42</v>
      </c>
      <c r="B90">
        <v>5472</v>
      </c>
      <c r="C90" t="s">
        <v>189</v>
      </c>
      <c r="D90" t="s">
        <v>93</v>
      </c>
      <c r="E90" t="s">
        <v>112</v>
      </c>
      <c r="F90" t="s">
        <v>190</v>
      </c>
      <c r="G90" t="str">
        <f>"201410009777"</f>
        <v>201410009777</v>
      </c>
      <c r="H90" t="s">
        <v>191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192</v>
      </c>
    </row>
    <row r="91" spans="1:30" x14ac:dyDescent="0.25">
      <c r="H91" t="s">
        <v>30</v>
      </c>
    </row>
    <row r="92" spans="1:30" x14ac:dyDescent="0.25">
      <c r="A92">
        <v>43</v>
      </c>
      <c r="B92">
        <v>3547</v>
      </c>
      <c r="C92" t="s">
        <v>193</v>
      </c>
      <c r="D92" t="s">
        <v>194</v>
      </c>
      <c r="E92" t="s">
        <v>53</v>
      </c>
      <c r="F92" t="s">
        <v>195</v>
      </c>
      <c r="G92" t="str">
        <f>"00343212"</f>
        <v>00343212</v>
      </c>
      <c r="H92" t="s">
        <v>196</v>
      </c>
      <c r="I92">
        <v>0</v>
      </c>
      <c r="J92">
        <v>0</v>
      </c>
      <c r="K92">
        <v>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197</v>
      </c>
    </row>
    <row r="93" spans="1:30" x14ac:dyDescent="0.25">
      <c r="H93" t="s">
        <v>198</v>
      </c>
    </row>
    <row r="94" spans="1:30" x14ac:dyDescent="0.25">
      <c r="A94">
        <v>44</v>
      </c>
      <c r="B94">
        <v>5544</v>
      </c>
      <c r="C94" t="s">
        <v>199</v>
      </c>
      <c r="D94" t="s">
        <v>200</v>
      </c>
      <c r="E94" t="s">
        <v>201</v>
      </c>
      <c r="F94" t="s">
        <v>202</v>
      </c>
      <c r="G94" t="str">
        <f>"200805001270"</f>
        <v>200805001270</v>
      </c>
      <c r="H94">
        <v>693</v>
      </c>
      <c r="I94">
        <v>0</v>
      </c>
      <c r="J94">
        <v>0</v>
      </c>
      <c r="K94">
        <v>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77</v>
      </c>
      <c r="W94">
        <v>539</v>
      </c>
      <c r="X94">
        <v>0</v>
      </c>
      <c r="Z94">
        <v>0</v>
      </c>
      <c r="AA94">
        <v>0</v>
      </c>
      <c r="AB94">
        <v>0</v>
      </c>
      <c r="AC94">
        <v>0</v>
      </c>
      <c r="AD94">
        <v>1262</v>
      </c>
    </row>
    <row r="95" spans="1:30" x14ac:dyDescent="0.25">
      <c r="H95" t="s">
        <v>61</v>
      </c>
    </row>
    <row r="96" spans="1:30" x14ac:dyDescent="0.25">
      <c r="A96">
        <v>45</v>
      </c>
      <c r="B96">
        <v>3415</v>
      </c>
      <c r="C96" t="s">
        <v>203</v>
      </c>
      <c r="D96" t="s">
        <v>46</v>
      </c>
      <c r="E96" t="s">
        <v>204</v>
      </c>
      <c r="F96" t="s">
        <v>205</v>
      </c>
      <c r="G96" t="str">
        <f>"201405000076"</f>
        <v>201405000076</v>
      </c>
      <c r="H96" t="s">
        <v>206</v>
      </c>
      <c r="I96">
        <v>0</v>
      </c>
      <c r="J96">
        <v>0</v>
      </c>
      <c r="K96">
        <v>0</v>
      </c>
      <c r="L96">
        <v>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75</v>
      </c>
      <c r="W96">
        <v>525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207</v>
      </c>
    </row>
    <row r="97" spans="1:30" x14ac:dyDescent="0.25">
      <c r="H97" t="s">
        <v>61</v>
      </c>
    </row>
    <row r="98" spans="1:30" x14ac:dyDescent="0.25">
      <c r="A98">
        <v>46</v>
      </c>
      <c r="B98">
        <v>521</v>
      </c>
      <c r="C98" t="s">
        <v>208</v>
      </c>
      <c r="D98" t="s">
        <v>93</v>
      </c>
      <c r="E98" t="s">
        <v>72</v>
      </c>
      <c r="F98" t="s">
        <v>209</v>
      </c>
      <c r="G98" t="str">
        <f>"201409000361"</f>
        <v>201409000361</v>
      </c>
      <c r="H98" t="s">
        <v>210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71</v>
      </c>
      <c r="W98">
        <v>497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211</v>
      </c>
    </row>
    <row r="99" spans="1:30" x14ac:dyDescent="0.25">
      <c r="H99">
        <v>1216</v>
      </c>
    </row>
    <row r="100" spans="1:30" x14ac:dyDescent="0.25">
      <c r="A100">
        <v>47</v>
      </c>
      <c r="B100">
        <v>4906</v>
      </c>
      <c r="C100" t="s">
        <v>212</v>
      </c>
      <c r="D100" t="s">
        <v>213</v>
      </c>
      <c r="E100" t="s">
        <v>46</v>
      </c>
      <c r="F100" t="s">
        <v>214</v>
      </c>
      <c r="G100" t="str">
        <f>"200801005809"</f>
        <v>200801005809</v>
      </c>
      <c r="H100" t="s">
        <v>215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70</v>
      </c>
      <c r="O100">
        <v>0</v>
      </c>
      <c r="P100">
        <v>30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21</v>
      </c>
      <c r="W100">
        <v>147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216</v>
      </c>
    </row>
    <row r="101" spans="1:30" x14ac:dyDescent="0.25">
      <c r="H101" t="s">
        <v>217</v>
      </c>
    </row>
    <row r="102" spans="1:30" x14ac:dyDescent="0.25">
      <c r="A102">
        <v>48</v>
      </c>
      <c r="B102">
        <v>3319</v>
      </c>
      <c r="C102" t="s">
        <v>218</v>
      </c>
      <c r="D102" t="s">
        <v>57</v>
      </c>
      <c r="E102" t="s">
        <v>46</v>
      </c>
      <c r="F102" t="s">
        <v>219</v>
      </c>
      <c r="G102" t="str">
        <f>"201604004063"</f>
        <v>201604004063</v>
      </c>
      <c r="H102">
        <v>638</v>
      </c>
      <c r="I102">
        <v>0</v>
      </c>
      <c r="J102">
        <v>0</v>
      </c>
      <c r="K102">
        <v>0</v>
      </c>
      <c r="L102">
        <v>0</v>
      </c>
      <c r="M102">
        <v>100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60</v>
      </c>
      <c r="W102">
        <v>420</v>
      </c>
      <c r="X102">
        <v>0</v>
      </c>
      <c r="Z102">
        <v>0</v>
      </c>
      <c r="AA102">
        <v>0</v>
      </c>
      <c r="AB102">
        <v>0</v>
      </c>
      <c r="AC102">
        <v>0</v>
      </c>
      <c r="AD102">
        <v>1188</v>
      </c>
    </row>
    <row r="103" spans="1:30" x14ac:dyDescent="0.25">
      <c r="H103" t="s">
        <v>220</v>
      </c>
    </row>
    <row r="104" spans="1:30" x14ac:dyDescent="0.25">
      <c r="A104">
        <v>49</v>
      </c>
      <c r="B104">
        <v>4909</v>
      </c>
      <c r="C104" t="s">
        <v>221</v>
      </c>
      <c r="D104" t="s">
        <v>222</v>
      </c>
      <c r="E104" t="s">
        <v>112</v>
      </c>
      <c r="F104" t="s">
        <v>223</v>
      </c>
      <c r="G104" t="str">
        <f>"00007855"</f>
        <v>00007855</v>
      </c>
      <c r="H104" t="s">
        <v>224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57</v>
      </c>
      <c r="W104">
        <v>399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225</v>
      </c>
    </row>
    <row r="105" spans="1:30" x14ac:dyDescent="0.25">
      <c r="H105" t="s">
        <v>61</v>
      </c>
    </row>
    <row r="106" spans="1:30" x14ac:dyDescent="0.25">
      <c r="A106">
        <v>50</v>
      </c>
      <c r="B106">
        <v>3393</v>
      </c>
      <c r="C106" t="s">
        <v>226</v>
      </c>
      <c r="D106" t="s">
        <v>72</v>
      </c>
      <c r="E106" t="s">
        <v>36</v>
      </c>
      <c r="F106" t="s">
        <v>227</v>
      </c>
      <c r="G106" t="str">
        <f>"201512005472"</f>
        <v>201512005472</v>
      </c>
      <c r="H106" t="s">
        <v>77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30</v>
      </c>
      <c r="O106">
        <v>30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61</v>
      </c>
      <c r="W106">
        <v>427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228</v>
      </c>
    </row>
    <row r="107" spans="1:30" x14ac:dyDescent="0.25">
      <c r="H107" t="s">
        <v>229</v>
      </c>
    </row>
    <row r="108" spans="1:30" x14ac:dyDescent="0.25">
      <c r="A108">
        <v>51</v>
      </c>
      <c r="B108">
        <v>4952</v>
      </c>
      <c r="C108" t="s">
        <v>230</v>
      </c>
      <c r="D108" t="s">
        <v>32</v>
      </c>
      <c r="E108" t="s">
        <v>46</v>
      </c>
      <c r="F108" t="s">
        <v>231</v>
      </c>
      <c r="G108" t="str">
        <f>"00349789"</f>
        <v>00349789</v>
      </c>
      <c r="H108" t="s">
        <v>232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60</v>
      </c>
      <c r="W108">
        <v>420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233</v>
      </c>
    </row>
    <row r="109" spans="1:30" x14ac:dyDescent="0.25">
      <c r="H109" t="s">
        <v>234</v>
      </c>
    </row>
    <row r="110" spans="1:30" x14ac:dyDescent="0.25">
      <c r="A110">
        <v>52</v>
      </c>
      <c r="B110">
        <v>5187</v>
      </c>
      <c r="C110" t="s">
        <v>235</v>
      </c>
      <c r="D110" t="s">
        <v>40</v>
      </c>
      <c r="E110" t="s">
        <v>20</v>
      </c>
      <c r="F110" t="s">
        <v>236</v>
      </c>
      <c r="G110" t="str">
        <f>"00345433"</f>
        <v>00345433</v>
      </c>
      <c r="H110" t="s">
        <v>237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46</v>
      </c>
      <c r="W110">
        <v>322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238</v>
      </c>
    </row>
    <row r="111" spans="1:30" x14ac:dyDescent="0.25">
      <c r="H111">
        <v>1216</v>
      </c>
    </row>
    <row r="112" spans="1:30" x14ac:dyDescent="0.25">
      <c r="A112">
        <v>53</v>
      </c>
      <c r="B112">
        <v>1686</v>
      </c>
      <c r="C112" t="s">
        <v>239</v>
      </c>
      <c r="D112" t="s">
        <v>14</v>
      </c>
      <c r="E112" t="s">
        <v>240</v>
      </c>
      <c r="F112" t="s">
        <v>241</v>
      </c>
      <c r="G112" t="str">
        <f>"201511035406"</f>
        <v>201511035406</v>
      </c>
      <c r="H112" t="s">
        <v>242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18</v>
      </c>
      <c r="W112">
        <v>126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243</v>
      </c>
    </row>
    <row r="113" spans="1:30" x14ac:dyDescent="0.25">
      <c r="H113" t="s">
        <v>244</v>
      </c>
    </row>
    <row r="114" spans="1:30" x14ac:dyDescent="0.25">
      <c r="A114">
        <v>54</v>
      </c>
      <c r="B114">
        <v>896</v>
      </c>
      <c r="C114" t="s">
        <v>245</v>
      </c>
      <c r="D114" t="s">
        <v>246</v>
      </c>
      <c r="E114" t="s">
        <v>26</v>
      </c>
      <c r="F114" t="s">
        <v>247</v>
      </c>
      <c r="G114" t="str">
        <f>"00008111"</f>
        <v>00008111</v>
      </c>
      <c r="H114" t="s">
        <v>248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51</v>
      </c>
      <c r="W114">
        <v>357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249</v>
      </c>
    </row>
    <row r="115" spans="1:30" x14ac:dyDescent="0.25">
      <c r="H115" t="s">
        <v>61</v>
      </c>
    </row>
    <row r="116" spans="1:30" x14ac:dyDescent="0.25">
      <c r="A116">
        <v>55</v>
      </c>
      <c r="B116">
        <v>975</v>
      </c>
      <c r="C116" t="s">
        <v>250</v>
      </c>
      <c r="D116" t="s">
        <v>251</v>
      </c>
      <c r="E116" t="s">
        <v>40</v>
      </c>
      <c r="F116" t="s">
        <v>252</v>
      </c>
      <c r="G116" t="str">
        <f>"00008352"</f>
        <v>00008352</v>
      </c>
      <c r="H116">
        <v>990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</v>
      </c>
      <c r="W116">
        <v>56</v>
      </c>
      <c r="X116">
        <v>0</v>
      </c>
      <c r="Z116">
        <v>0</v>
      </c>
      <c r="AA116">
        <v>0</v>
      </c>
      <c r="AB116">
        <v>0</v>
      </c>
      <c r="AC116">
        <v>0</v>
      </c>
      <c r="AD116">
        <v>1076</v>
      </c>
    </row>
    <row r="117" spans="1:30" x14ac:dyDescent="0.25">
      <c r="H117" t="s">
        <v>253</v>
      </c>
    </row>
    <row r="118" spans="1:30" x14ac:dyDescent="0.25">
      <c r="A118">
        <v>56</v>
      </c>
      <c r="B118">
        <v>5290</v>
      </c>
      <c r="C118" t="s">
        <v>254</v>
      </c>
      <c r="D118" t="s">
        <v>26</v>
      </c>
      <c r="E118" t="s">
        <v>40</v>
      </c>
      <c r="F118" t="s">
        <v>255</v>
      </c>
      <c r="G118" t="str">
        <f>"201410006678"</f>
        <v>201410006678</v>
      </c>
      <c r="H118" t="s">
        <v>210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50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19</v>
      </c>
      <c r="W118">
        <v>133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256</v>
      </c>
    </row>
    <row r="119" spans="1:30" x14ac:dyDescent="0.25">
      <c r="H119" t="s">
        <v>257</v>
      </c>
    </row>
    <row r="120" spans="1:30" x14ac:dyDescent="0.25">
      <c r="A120">
        <v>57</v>
      </c>
      <c r="B120">
        <v>1254</v>
      </c>
      <c r="C120" t="s">
        <v>258</v>
      </c>
      <c r="D120" t="s">
        <v>185</v>
      </c>
      <c r="E120" t="s">
        <v>53</v>
      </c>
      <c r="F120" t="s">
        <v>259</v>
      </c>
      <c r="G120" t="str">
        <f>"201412003754"</f>
        <v>201412003754</v>
      </c>
      <c r="H120" t="s">
        <v>260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261</v>
      </c>
    </row>
    <row r="121" spans="1:30" x14ac:dyDescent="0.25">
      <c r="H121" t="s">
        <v>17</v>
      </c>
    </row>
    <row r="122" spans="1:30" x14ac:dyDescent="0.25">
      <c r="A122">
        <v>58</v>
      </c>
      <c r="B122">
        <v>5225</v>
      </c>
      <c r="C122" t="s">
        <v>262</v>
      </c>
      <c r="D122" t="s">
        <v>53</v>
      </c>
      <c r="E122" t="s">
        <v>46</v>
      </c>
      <c r="F122" t="s">
        <v>263</v>
      </c>
      <c r="G122" t="str">
        <f>"00008667"</f>
        <v>00008667</v>
      </c>
      <c r="H122" t="s">
        <v>248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40</v>
      </c>
      <c r="W122">
        <v>280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264</v>
      </c>
    </row>
    <row r="123" spans="1:30" x14ac:dyDescent="0.25">
      <c r="H123" t="s">
        <v>265</v>
      </c>
    </row>
    <row r="124" spans="1:30" x14ac:dyDescent="0.25">
      <c r="A124">
        <v>59</v>
      </c>
      <c r="B124">
        <v>2180</v>
      </c>
      <c r="C124" t="s">
        <v>266</v>
      </c>
      <c r="D124" t="s">
        <v>267</v>
      </c>
      <c r="E124" t="s">
        <v>268</v>
      </c>
      <c r="F124" t="s">
        <v>269</v>
      </c>
      <c r="G124" t="str">
        <f>"00214373"</f>
        <v>00214373</v>
      </c>
      <c r="H124" t="s">
        <v>270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50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47</v>
      </c>
      <c r="W124">
        <v>329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271</v>
      </c>
    </row>
    <row r="125" spans="1:30" x14ac:dyDescent="0.25">
      <c r="H125" t="s">
        <v>272</v>
      </c>
    </row>
    <row r="126" spans="1:30" x14ac:dyDescent="0.25">
      <c r="A126">
        <v>60</v>
      </c>
      <c r="B126">
        <v>4661</v>
      </c>
      <c r="C126" t="s">
        <v>273</v>
      </c>
      <c r="D126" t="s">
        <v>14</v>
      </c>
      <c r="E126" t="s">
        <v>15</v>
      </c>
      <c r="F126" t="s">
        <v>274</v>
      </c>
      <c r="G126" t="str">
        <f>"00207726"</f>
        <v>00207726</v>
      </c>
      <c r="H126" t="s">
        <v>48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70</v>
      </c>
      <c r="O126">
        <v>50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25</v>
      </c>
      <c r="W126">
        <v>175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275</v>
      </c>
    </row>
    <row r="127" spans="1:30" x14ac:dyDescent="0.25">
      <c r="H127" t="s">
        <v>61</v>
      </c>
    </row>
    <row r="128" spans="1:30" x14ac:dyDescent="0.25">
      <c r="A128">
        <v>61</v>
      </c>
      <c r="B128">
        <v>821</v>
      </c>
      <c r="C128" t="s">
        <v>276</v>
      </c>
      <c r="D128" t="s">
        <v>277</v>
      </c>
      <c r="E128" t="s">
        <v>278</v>
      </c>
      <c r="F128" t="s">
        <v>279</v>
      </c>
      <c r="G128" t="str">
        <f>"201411002730"</f>
        <v>201411002730</v>
      </c>
      <c r="H128">
        <v>880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50</v>
      </c>
      <c r="O128">
        <v>0</v>
      </c>
      <c r="P128">
        <v>70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Z128">
        <v>0</v>
      </c>
      <c r="AA128">
        <v>0</v>
      </c>
      <c r="AB128">
        <v>0</v>
      </c>
      <c r="AC128">
        <v>0</v>
      </c>
      <c r="AD128">
        <v>1000</v>
      </c>
    </row>
    <row r="129" spans="1:30" x14ac:dyDescent="0.25">
      <c r="H129" t="s">
        <v>280</v>
      </c>
    </row>
    <row r="130" spans="1:30" x14ac:dyDescent="0.25">
      <c r="A130">
        <v>62</v>
      </c>
      <c r="B130">
        <v>923</v>
      </c>
      <c r="C130" t="s">
        <v>281</v>
      </c>
      <c r="D130" t="s">
        <v>40</v>
      </c>
      <c r="E130" t="s">
        <v>26</v>
      </c>
      <c r="F130" t="s">
        <v>282</v>
      </c>
      <c r="G130" t="str">
        <f>"201409005422"</f>
        <v>201409005422</v>
      </c>
      <c r="H130" t="s">
        <v>181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35</v>
      </c>
      <c r="W130">
        <v>245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283</v>
      </c>
    </row>
    <row r="131" spans="1:30" x14ac:dyDescent="0.25">
      <c r="H131" t="s">
        <v>24</v>
      </c>
    </row>
    <row r="132" spans="1:30" x14ac:dyDescent="0.25">
      <c r="A132">
        <v>63</v>
      </c>
      <c r="B132">
        <v>3998</v>
      </c>
      <c r="C132" t="s">
        <v>284</v>
      </c>
      <c r="D132" t="s">
        <v>46</v>
      </c>
      <c r="E132" t="s">
        <v>75</v>
      </c>
      <c r="F132" t="s">
        <v>285</v>
      </c>
      <c r="G132" t="str">
        <f>"201410004000"</f>
        <v>201410004000</v>
      </c>
      <c r="H132">
        <v>682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23</v>
      </c>
      <c r="W132">
        <v>161</v>
      </c>
      <c r="X132">
        <v>0</v>
      </c>
      <c r="Z132">
        <v>0</v>
      </c>
      <c r="AA132">
        <v>0</v>
      </c>
      <c r="AB132">
        <v>5</v>
      </c>
      <c r="AC132">
        <v>85</v>
      </c>
      <c r="AD132">
        <v>958</v>
      </c>
    </row>
    <row r="133" spans="1:30" x14ac:dyDescent="0.25">
      <c r="H133" t="s">
        <v>79</v>
      </c>
    </row>
    <row r="134" spans="1:30" x14ac:dyDescent="0.25">
      <c r="A134">
        <v>64</v>
      </c>
      <c r="B134">
        <v>1159</v>
      </c>
      <c r="C134" t="s">
        <v>286</v>
      </c>
      <c r="D134" t="s">
        <v>53</v>
      </c>
      <c r="E134" t="s">
        <v>46</v>
      </c>
      <c r="F134" t="s">
        <v>287</v>
      </c>
      <c r="G134" t="str">
        <f>"200712000320"</f>
        <v>200712000320</v>
      </c>
      <c r="H134" t="s">
        <v>288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39</v>
      </c>
      <c r="W134">
        <v>273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289</v>
      </c>
    </row>
    <row r="135" spans="1:30" x14ac:dyDescent="0.25">
      <c r="H135" t="s">
        <v>290</v>
      </c>
    </row>
    <row r="136" spans="1:30" x14ac:dyDescent="0.25">
      <c r="A136">
        <v>65</v>
      </c>
      <c r="B136">
        <v>5521</v>
      </c>
      <c r="C136" t="s">
        <v>291</v>
      </c>
      <c r="D136" t="s">
        <v>14</v>
      </c>
      <c r="E136" t="s">
        <v>102</v>
      </c>
      <c r="F136" t="s">
        <v>292</v>
      </c>
      <c r="G136" t="str">
        <f>"201408000257"</f>
        <v>201408000257</v>
      </c>
      <c r="H136" t="s">
        <v>206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1</v>
      </c>
      <c r="W136">
        <v>7</v>
      </c>
      <c r="X136">
        <v>0</v>
      </c>
      <c r="Z136">
        <v>0</v>
      </c>
      <c r="AA136">
        <v>0</v>
      </c>
      <c r="AB136">
        <v>2</v>
      </c>
      <c r="AC136">
        <v>34</v>
      </c>
      <c r="AD136" t="s">
        <v>293</v>
      </c>
    </row>
    <row r="137" spans="1:30" x14ac:dyDescent="0.25">
      <c r="H137" t="s">
        <v>294</v>
      </c>
    </row>
    <row r="138" spans="1:30" x14ac:dyDescent="0.25">
      <c r="A138">
        <v>66</v>
      </c>
      <c r="B138">
        <v>342</v>
      </c>
      <c r="C138" t="s">
        <v>295</v>
      </c>
      <c r="D138" t="s">
        <v>26</v>
      </c>
      <c r="E138" t="s">
        <v>75</v>
      </c>
      <c r="F138" t="s">
        <v>296</v>
      </c>
      <c r="G138" t="str">
        <f>"00281045"</f>
        <v>00281045</v>
      </c>
      <c r="H138" t="s">
        <v>224</v>
      </c>
      <c r="I138">
        <v>150</v>
      </c>
      <c r="J138">
        <v>0</v>
      </c>
      <c r="K138">
        <v>0</v>
      </c>
      <c r="L138">
        <v>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297</v>
      </c>
    </row>
    <row r="139" spans="1:30" x14ac:dyDescent="0.25">
      <c r="H139" t="s">
        <v>298</v>
      </c>
    </row>
    <row r="140" spans="1:30" x14ac:dyDescent="0.25">
      <c r="A140">
        <v>67</v>
      </c>
      <c r="B140">
        <v>1575</v>
      </c>
      <c r="C140" t="s">
        <v>299</v>
      </c>
      <c r="D140" t="s">
        <v>57</v>
      </c>
      <c r="E140" t="s">
        <v>20</v>
      </c>
      <c r="F140" t="s">
        <v>300</v>
      </c>
      <c r="G140" t="str">
        <f>"00015401"</f>
        <v>00015401</v>
      </c>
      <c r="H140" t="s">
        <v>301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27</v>
      </c>
      <c r="W140">
        <v>189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302</v>
      </c>
    </row>
    <row r="141" spans="1:30" x14ac:dyDescent="0.25">
      <c r="H141" t="s">
        <v>30</v>
      </c>
    </row>
    <row r="142" spans="1:30" x14ac:dyDescent="0.25">
      <c r="A142">
        <v>68</v>
      </c>
      <c r="B142">
        <v>5670</v>
      </c>
      <c r="C142" t="s">
        <v>303</v>
      </c>
      <c r="D142" t="s">
        <v>304</v>
      </c>
      <c r="E142" t="s">
        <v>177</v>
      </c>
      <c r="F142" t="s">
        <v>305</v>
      </c>
      <c r="G142" t="str">
        <f>"00360592"</f>
        <v>00360592</v>
      </c>
      <c r="H142" t="s">
        <v>306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Z142">
        <v>1</v>
      </c>
      <c r="AA142">
        <v>0</v>
      </c>
      <c r="AB142">
        <v>0</v>
      </c>
      <c r="AC142">
        <v>0</v>
      </c>
      <c r="AD142" t="s">
        <v>307</v>
      </c>
    </row>
    <row r="143" spans="1:30" x14ac:dyDescent="0.25">
      <c r="H143" t="s">
        <v>308</v>
      </c>
    </row>
    <row r="144" spans="1:30" x14ac:dyDescent="0.25">
      <c r="A144">
        <v>69</v>
      </c>
      <c r="B144">
        <v>4537</v>
      </c>
      <c r="C144" t="s">
        <v>309</v>
      </c>
      <c r="D144" t="s">
        <v>310</v>
      </c>
      <c r="E144" t="s">
        <v>93</v>
      </c>
      <c r="F144" t="s">
        <v>311</v>
      </c>
      <c r="G144" t="str">
        <f>"00311976"</f>
        <v>00311976</v>
      </c>
      <c r="H144" t="s">
        <v>312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11</v>
      </c>
      <c r="W144">
        <v>77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313</v>
      </c>
    </row>
    <row r="145" spans="1:30" x14ac:dyDescent="0.25">
      <c r="H145" t="s">
        <v>61</v>
      </c>
    </row>
    <row r="146" spans="1:30" x14ac:dyDescent="0.25">
      <c r="A146">
        <v>70</v>
      </c>
      <c r="B146">
        <v>5430</v>
      </c>
      <c r="C146" t="s">
        <v>314</v>
      </c>
      <c r="D146" t="s">
        <v>26</v>
      </c>
      <c r="E146" t="s">
        <v>72</v>
      </c>
      <c r="F146" t="s">
        <v>315</v>
      </c>
      <c r="G146" t="str">
        <f>"201504004225"</f>
        <v>201504004225</v>
      </c>
      <c r="H146" t="s">
        <v>316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50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29</v>
      </c>
      <c r="W146">
        <v>203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317</v>
      </c>
    </row>
    <row r="147" spans="1:30" x14ac:dyDescent="0.25">
      <c r="H147" t="s">
        <v>318</v>
      </c>
    </row>
    <row r="148" spans="1:30" x14ac:dyDescent="0.25">
      <c r="A148">
        <v>71</v>
      </c>
      <c r="B148">
        <v>2863</v>
      </c>
      <c r="C148" t="s">
        <v>319</v>
      </c>
      <c r="D148" t="s">
        <v>40</v>
      </c>
      <c r="E148" t="s">
        <v>93</v>
      </c>
      <c r="F148" t="s">
        <v>320</v>
      </c>
      <c r="G148" t="str">
        <f>"00311509"</f>
        <v>00311509</v>
      </c>
      <c r="H148" t="s">
        <v>321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18</v>
      </c>
      <c r="W148">
        <v>126</v>
      </c>
      <c r="X148">
        <v>0</v>
      </c>
      <c r="Z148">
        <v>1</v>
      </c>
      <c r="AA148">
        <v>0</v>
      </c>
      <c r="AB148">
        <v>0</v>
      </c>
      <c r="AC148">
        <v>0</v>
      </c>
      <c r="AD148" t="s">
        <v>322</v>
      </c>
    </row>
    <row r="149" spans="1:30" x14ac:dyDescent="0.25">
      <c r="H149" t="s">
        <v>323</v>
      </c>
    </row>
    <row r="150" spans="1:30" x14ac:dyDescent="0.25">
      <c r="A150">
        <v>72</v>
      </c>
      <c r="B150">
        <v>3117</v>
      </c>
      <c r="C150" t="s">
        <v>324</v>
      </c>
      <c r="D150" t="s">
        <v>14</v>
      </c>
      <c r="E150" t="s">
        <v>75</v>
      </c>
      <c r="F150" t="s">
        <v>325</v>
      </c>
      <c r="G150" t="str">
        <f>"00361640"</f>
        <v>00361640</v>
      </c>
      <c r="H150" t="s">
        <v>326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16</v>
      </c>
      <c r="W150">
        <v>112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327</v>
      </c>
    </row>
    <row r="151" spans="1:30" x14ac:dyDescent="0.25">
      <c r="H151">
        <v>1216</v>
      </c>
    </row>
    <row r="152" spans="1:30" x14ac:dyDescent="0.25">
      <c r="A152">
        <v>73</v>
      </c>
      <c r="B152">
        <v>1473</v>
      </c>
      <c r="C152" t="s">
        <v>328</v>
      </c>
      <c r="D152" t="s">
        <v>57</v>
      </c>
      <c r="E152" t="s">
        <v>26</v>
      </c>
      <c r="F152" t="s">
        <v>329</v>
      </c>
      <c r="G152" t="str">
        <f>"00310431"</f>
        <v>00310431</v>
      </c>
      <c r="H152" t="s">
        <v>330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1</v>
      </c>
      <c r="W152">
        <v>7</v>
      </c>
      <c r="X152">
        <v>0</v>
      </c>
      <c r="Z152">
        <v>0</v>
      </c>
      <c r="AA152">
        <v>0</v>
      </c>
      <c r="AB152">
        <v>9</v>
      </c>
      <c r="AC152">
        <v>153</v>
      </c>
      <c r="AD152" t="s">
        <v>331</v>
      </c>
    </row>
    <row r="153" spans="1:30" x14ac:dyDescent="0.25">
      <c r="H153">
        <v>1216</v>
      </c>
    </row>
    <row r="154" spans="1:30" x14ac:dyDescent="0.25">
      <c r="A154">
        <v>74</v>
      </c>
      <c r="B154">
        <v>1038</v>
      </c>
      <c r="C154" t="s">
        <v>332</v>
      </c>
      <c r="D154" t="s">
        <v>267</v>
      </c>
      <c r="E154" t="s">
        <v>333</v>
      </c>
      <c r="F154" t="s">
        <v>334</v>
      </c>
      <c r="G154" t="str">
        <f>"00092012"</f>
        <v>00092012</v>
      </c>
      <c r="H154" t="s">
        <v>335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30</v>
      </c>
      <c r="O154">
        <v>30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336</v>
      </c>
    </row>
    <row r="155" spans="1:30" x14ac:dyDescent="0.25">
      <c r="H155" t="s">
        <v>337</v>
      </c>
    </row>
    <row r="156" spans="1:30" x14ac:dyDescent="0.25">
      <c r="A156">
        <v>75</v>
      </c>
      <c r="B156">
        <v>4262</v>
      </c>
      <c r="C156" t="s">
        <v>338</v>
      </c>
      <c r="D156" t="s">
        <v>339</v>
      </c>
      <c r="E156" t="s">
        <v>46</v>
      </c>
      <c r="F156" t="s">
        <v>340</v>
      </c>
      <c r="G156" t="str">
        <f>"201507001050"</f>
        <v>201507001050</v>
      </c>
      <c r="H156" t="s">
        <v>210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20</v>
      </c>
      <c r="W156">
        <v>140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341</v>
      </c>
    </row>
    <row r="157" spans="1:30" x14ac:dyDescent="0.25">
      <c r="H157" t="s">
        <v>308</v>
      </c>
    </row>
    <row r="158" spans="1:30" x14ac:dyDescent="0.25">
      <c r="A158">
        <v>76</v>
      </c>
      <c r="B158">
        <v>4735</v>
      </c>
      <c r="C158" t="s">
        <v>342</v>
      </c>
      <c r="D158" t="s">
        <v>103</v>
      </c>
      <c r="E158" t="s">
        <v>75</v>
      </c>
      <c r="F158" t="s">
        <v>343</v>
      </c>
      <c r="G158" t="str">
        <f>"201507001294"</f>
        <v>201507001294</v>
      </c>
      <c r="H158" t="s">
        <v>344</v>
      </c>
      <c r="I158">
        <v>0</v>
      </c>
      <c r="J158">
        <v>0</v>
      </c>
      <c r="K158">
        <v>0</v>
      </c>
      <c r="L158">
        <v>0</v>
      </c>
      <c r="M158">
        <v>100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5</v>
      </c>
      <c r="W158">
        <v>35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345</v>
      </c>
    </row>
    <row r="159" spans="1:30" x14ac:dyDescent="0.25">
      <c r="H159" t="s">
        <v>346</v>
      </c>
    </row>
    <row r="160" spans="1:30" x14ac:dyDescent="0.25">
      <c r="A160">
        <v>77</v>
      </c>
      <c r="B160">
        <v>1606</v>
      </c>
      <c r="C160" t="s">
        <v>347</v>
      </c>
      <c r="D160" t="s">
        <v>348</v>
      </c>
      <c r="E160" t="s">
        <v>53</v>
      </c>
      <c r="F160" t="s">
        <v>349</v>
      </c>
      <c r="G160" t="str">
        <f>"00154964"</f>
        <v>00154964</v>
      </c>
      <c r="H160">
        <v>748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Z160">
        <v>0</v>
      </c>
      <c r="AA160">
        <v>0</v>
      </c>
      <c r="AB160">
        <v>0</v>
      </c>
      <c r="AC160">
        <v>0</v>
      </c>
      <c r="AD160">
        <v>818</v>
      </c>
    </row>
    <row r="161" spans="1:30" x14ac:dyDescent="0.25">
      <c r="H161" t="s">
        <v>350</v>
      </c>
    </row>
    <row r="162" spans="1:30" x14ac:dyDescent="0.25">
      <c r="A162">
        <v>78</v>
      </c>
      <c r="B162">
        <v>2743</v>
      </c>
      <c r="C162" t="s">
        <v>351</v>
      </c>
      <c r="D162" t="s">
        <v>177</v>
      </c>
      <c r="E162" t="s">
        <v>26</v>
      </c>
      <c r="F162" t="s">
        <v>352</v>
      </c>
      <c r="G162" t="str">
        <f>"201402005891"</f>
        <v>201402005891</v>
      </c>
      <c r="H162" t="s">
        <v>353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11</v>
      </c>
      <c r="W162">
        <v>77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354</v>
      </c>
    </row>
    <row r="163" spans="1:30" x14ac:dyDescent="0.25">
      <c r="H163" t="s">
        <v>61</v>
      </c>
    </row>
    <row r="164" spans="1:30" x14ac:dyDescent="0.25">
      <c r="A164">
        <v>79</v>
      </c>
      <c r="B164">
        <v>171</v>
      </c>
      <c r="C164" t="s">
        <v>355</v>
      </c>
      <c r="D164" t="s">
        <v>14</v>
      </c>
      <c r="E164" t="s">
        <v>112</v>
      </c>
      <c r="F164" t="s">
        <v>356</v>
      </c>
      <c r="G164" t="str">
        <f>"00106662"</f>
        <v>00106662</v>
      </c>
      <c r="H164">
        <v>737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Z164">
        <v>0</v>
      </c>
      <c r="AA164">
        <v>0</v>
      </c>
      <c r="AB164">
        <v>0</v>
      </c>
      <c r="AC164">
        <v>0</v>
      </c>
      <c r="AD164">
        <v>807</v>
      </c>
    </row>
    <row r="165" spans="1:30" x14ac:dyDescent="0.25">
      <c r="H165" t="s">
        <v>61</v>
      </c>
    </row>
    <row r="166" spans="1:30" x14ac:dyDescent="0.25">
      <c r="A166">
        <v>80</v>
      </c>
      <c r="B166">
        <v>4620</v>
      </c>
      <c r="C166" t="s">
        <v>357</v>
      </c>
      <c r="D166" t="s">
        <v>75</v>
      </c>
      <c r="E166" t="s">
        <v>53</v>
      </c>
      <c r="F166" t="s">
        <v>358</v>
      </c>
      <c r="G166" t="str">
        <f>"201406010674"</f>
        <v>201406010674</v>
      </c>
      <c r="H166" t="s">
        <v>359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360</v>
      </c>
    </row>
    <row r="167" spans="1:30" x14ac:dyDescent="0.25">
      <c r="H167" t="s">
        <v>308</v>
      </c>
    </row>
    <row r="168" spans="1:30" x14ac:dyDescent="0.25">
      <c r="A168">
        <v>81</v>
      </c>
      <c r="B168">
        <v>988</v>
      </c>
      <c r="C168" t="s">
        <v>361</v>
      </c>
      <c r="D168" t="s">
        <v>75</v>
      </c>
      <c r="E168" t="s">
        <v>36</v>
      </c>
      <c r="F168" t="s">
        <v>362</v>
      </c>
      <c r="G168" t="str">
        <f>"201504002244"</f>
        <v>201504002244</v>
      </c>
      <c r="H168" t="s">
        <v>363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30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Z168">
        <v>0</v>
      </c>
      <c r="AA168">
        <v>0</v>
      </c>
      <c r="AB168">
        <v>6</v>
      </c>
      <c r="AC168">
        <v>102</v>
      </c>
      <c r="AD168" t="s">
        <v>364</v>
      </c>
    </row>
    <row r="169" spans="1:30" x14ac:dyDescent="0.25">
      <c r="H169" t="s">
        <v>365</v>
      </c>
    </row>
    <row r="170" spans="1:30" x14ac:dyDescent="0.25">
      <c r="A170">
        <v>82</v>
      </c>
      <c r="B170">
        <v>3139</v>
      </c>
      <c r="C170" t="s">
        <v>366</v>
      </c>
      <c r="D170" t="s">
        <v>94</v>
      </c>
      <c r="E170" t="s">
        <v>367</v>
      </c>
      <c r="F170" t="s">
        <v>368</v>
      </c>
      <c r="G170" t="str">
        <f>"00242659"</f>
        <v>00242659</v>
      </c>
      <c r="H170" t="s">
        <v>369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Z170">
        <v>2</v>
      </c>
      <c r="AA170">
        <v>0</v>
      </c>
      <c r="AB170">
        <v>0</v>
      </c>
      <c r="AC170">
        <v>0</v>
      </c>
      <c r="AD170" t="s">
        <v>370</v>
      </c>
    </row>
    <row r="171" spans="1:30" x14ac:dyDescent="0.25">
      <c r="H171" t="s">
        <v>234</v>
      </c>
    </row>
    <row r="172" spans="1:30" x14ac:dyDescent="0.25">
      <c r="A172">
        <v>83</v>
      </c>
      <c r="B172">
        <v>3918</v>
      </c>
      <c r="C172" t="s">
        <v>371</v>
      </c>
      <c r="D172" t="s">
        <v>372</v>
      </c>
      <c r="E172" t="s">
        <v>93</v>
      </c>
      <c r="F172" t="s">
        <v>373</v>
      </c>
      <c r="G172" t="str">
        <f>"00222071"</f>
        <v>00222071</v>
      </c>
      <c r="H172" t="s">
        <v>374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375</v>
      </c>
    </row>
    <row r="173" spans="1:30" x14ac:dyDescent="0.25">
      <c r="H173" t="s">
        <v>17</v>
      </c>
    </row>
    <row r="174" spans="1:30" x14ac:dyDescent="0.25">
      <c r="A174">
        <v>84</v>
      </c>
      <c r="B174">
        <v>2436</v>
      </c>
      <c r="C174" t="s">
        <v>376</v>
      </c>
      <c r="D174" t="s">
        <v>46</v>
      </c>
      <c r="E174" t="s">
        <v>26</v>
      </c>
      <c r="F174" t="s">
        <v>377</v>
      </c>
      <c r="G174" t="str">
        <f>"00077279"</f>
        <v>00077279</v>
      </c>
      <c r="H174">
        <v>704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5</v>
      </c>
      <c r="W174">
        <v>35</v>
      </c>
      <c r="X174">
        <v>0</v>
      </c>
      <c r="Z174">
        <v>0</v>
      </c>
      <c r="AA174">
        <v>0</v>
      </c>
      <c r="AB174">
        <v>0</v>
      </c>
      <c r="AC174">
        <v>0</v>
      </c>
      <c r="AD174">
        <v>769</v>
      </c>
    </row>
    <row r="175" spans="1:30" x14ac:dyDescent="0.25">
      <c r="H175" t="s">
        <v>55</v>
      </c>
    </row>
    <row r="176" spans="1:30" x14ac:dyDescent="0.25">
      <c r="A176">
        <v>85</v>
      </c>
      <c r="B176">
        <v>5638</v>
      </c>
      <c r="C176" t="s">
        <v>378</v>
      </c>
      <c r="D176" t="s">
        <v>379</v>
      </c>
      <c r="E176" t="s">
        <v>46</v>
      </c>
      <c r="F176" t="s">
        <v>380</v>
      </c>
      <c r="G176" t="str">
        <f>"00010326"</f>
        <v>00010326</v>
      </c>
      <c r="H176">
        <v>737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Z176">
        <v>2</v>
      </c>
      <c r="AA176">
        <v>0</v>
      </c>
      <c r="AB176">
        <v>0</v>
      </c>
      <c r="AC176">
        <v>0</v>
      </c>
      <c r="AD176">
        <v>767</v>
      </c>
    </row>
    <row r="177" spans="1:30" x14ac:dyDescent="0.25">
      <c r="H177">
        <v>1216</v>
      </c>
    </row>
    <row r="178" spans="1:30" x14ac:dyDescent="0.25">
      <c r="A178">
        <v>86</v>
      </c>
      <c r="B178">
        <v>5664</v>
      </c>
      <c r="C178" t="s">
        <v>381</v>
      </c>
      <c r="D178" t="s">
        <v>14</v>
      </c>
      <c r="E178" t="s">
        <v>40</v>
      </c>
      <c r="F178" t="s">
        <v>382</v>
      </c>
      <c r="G178" t="str">
        <f>"00139846"</f>
        <v>00139846</v>
      </c>
      <c r="H178" t="s">
        <v>301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5</v>
      </c>
      <c r="W178">
        <v>35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383</v>
      </c>
    </row>
    <row r="179" spans="1:30" x14ac:dyDescent="0.25">
      <c r="H179" t="s">
        <v>308</v>
      </c>
    </row>
    <row r="180" spans="1:30" x14ac:dyDescent="0.25">
      <c r="A180">
        <v>87</v>
      </c>
      <c r="B180">
        <v>5064</v>
      </c>
      <c r="C180" t="s">
        <v>384</v>
      </c>
      <c r="D180" t="s">
        <v>385</v>
      </c>
      <c r="E180" t="s">
        <v>75</v>
      </c>
      <c r="F180" t="s">
        <v>386</v>
      </c>
      <c r="G180" t="str">
        <f>"201406004281"</f>
        <v>201406004281</v>
      </c>
      <c r="H180" t="s">
        <v>129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387</v>
      </c>
    </row>
    <row r="181" spans="1:30" x14ac:dyDescent="0.25">
      <c r="H181" t="s">
        <v>229</v>
      </c>
    </row>
    <row r="182" spans="1:30" x14ac:dyDescent="0.25">
      <c r="A182">
        <v>88</v>
      </c>
      <c r="B182">
        <v>5961</v>
      </c>
      <c r="C182" t="s">
        <v>388</v>
      </c>
      <c r="D182" t="s">
        <v>40</v>
      </c>
      <c r="E182" t="s">
        <v>267</v>
      </c>
      <c r="F182" t="s">
        <v>389</v>
      </c>
      <c r="G182" t="str">
        <f>"00369410"</f>
        <v>00369410</v>
      </c>
      <c r="H182" t="s">
        <v>353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390</v>
      </c>
    </row>
    <row r="183" spans="1:30" x14ac:dyDescent="0.25">
      <c r="H183" t="s">
        <v>391</v>
      </c>
    </row>
    <row r="184" spans="1:30" x14ac:dyDescent="0.25">
      <c r="A184">
        <v>89</v>
      </c>
      <c r="B184">
        <v>3274</v>
      </c>
      <c r="C184" t="s">
        <v>80</v>
      </c>
      <c r="D184" t="s">
        <v>57</v>
      </c>
      <c r="E184" t="s">
        <v>110</v>
      </c>
      <c r="F184" t="s">
        <v>392</v>
      </c>
      <c r="G184" t="str">
        <f>"201409003177"</f>
        <v>201409003177</v>
      </c>
      <c r="H184" t="s">
        <v>393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394</v>
      </c>
    </row>
    <row r="185" spans="1:30" x14ac:dyDescent="0.25">
      <c r="H185" t="s">
        <v>257</v>
      </c>
    </row>
    <row r="186" spans="1:30" x14ac:dyDescent="0.25">
      <c r="A186">
        <v>90</v>
      </c>
      <c r="B186">
        <v>2858</v>
      </c>
      <c r="C186" t="s">
        <v>395</v>
      </c>
      <c r="D186" t="s">
        <v>396</v>
      </c>
      <c r="E186" t="s">
        <v>147</v>
      </c>
      <c r="F186" t="s">
        <v>397</v>
      </c>
      <c r="G186" t="str">
        <f>"00345657"</f>
        <v>00345657</v>
      </c>
      <c r="H186" t="s">
        <v>398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Z186">
        <v>0</v>
      </c>
      <c r="AA186">
        <v>0</v>
      </c>
      <c r="AB186">
        <v>0</v>
      </c>
      <c r="AC186">
        <v>0</v>
      </c>
      <c r="AD186" t="s">
        <v>399</v>
      </c>
    </row>
    <row r="187" spans="1:30" x14ac:dyDescent="0.25">
      <c r="H187" t="s">
        <v>400</v>
      </c>
    </row>
    <row r="188" spans="1:30" x14ac:dyDescent="0.25">
      <c r="A188">
        <v>91</v>
      </c>
      <c r="B188">
        <v>2372</v>
      </c>
      <c r="C188" t="s">
        <v>401</v>
      </c>
      <c r="D188" t="s">
        <v>402</v>
      </c>
      <c r="E188" t="s">
        <v>75</v>
      </c>
      <c r="F188" t="s">
        <v>403</v>
      </c>
      <c r="G188" t="str">
        <f>"00016976"</f>
        <v>00016976</v>
      </c>
      <c r="H188" t="s">
        <v>210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Z188">
        <v>2</v>
      </c>
      <c r="AA188">
        <v>0</v>
      </c>
      <c r="AB188">
        <v>0</v>
      </c>
      <c r="AC188">
        <v>0</v>
      </c>
      <c r="AD188" t="s">
        <v>404</v>
      </c>
    </row>
    <row r="189" spans="1:30" x14ac:dyDescent="0.25">
      <c r="H189">
        <v>1216</v>
      </c>
    </row>
    <row r="190" spans="1:30" x14ac:dyDescent="0.25">
      <c r="A190">
        <v>92</v>
      </c>
      <c r="B190">
        <v>1384</v>
      </c>
      <c r="C190" t="s">
        <v>405</v>
      </c>
      <c r="D190" t="s">
        <v>93</v>
      </c>
      <c r="E190" t="s">
        <v>385</v>
      </c>
      <c r="F190" t="s">
        <v>406</v>
      </c>
      <c r="G190" t="str">
        <f>"201409000263"</f>
        <v>201409000263</v>
      </c>
      <c r="H190">
        <v>682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Z190">
        <v>2</v>
      </c>
      <c r="AA190">
        <v>0</v>
      </c>
      <c r="AB190">
        <v>0</v>
      </c>
      <c r="AC190">
        <v>0</v>
      </c>
      <c r="AD190">
        <v>712</v>
      </c>
    </row>
    <row r="191" spans="1:30" x14ac:dyDescent="0.25">
      <c r="H191" t="s">
        <v>407</v>
      </c>
    </row>
    <row r="192" spans="1:30" x14ac:dyDescent="0.25">
      <c r="A192">
        <v>93</v>
      </c>
      <c r="B192">
        <v>1283</v>
      </c>
      <c r="C192" t="s">
        <v>408</v>
      </c>
      <c r="D192" t="s">
        <v>409</v>
      </c>
      <c r="E192" t="s">
        <v>410</v>
      </c>
      <c r="F192" t="s">
        <v>411</v>
      </c>
      <c r="G192" t="str">
        <f>"00295374"</f>
        <v>00295374</v>
      </c>
      <c r="H192">
        <v>660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50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Z192">
        <v>1</v>
      </c>
      <c r="AA192">
        <v>0</v>
      </c>
      <c r="AB192">
        <v>0</v>
      </c>
      <c r="AC192">
        <v>0</v>
      </c>
      <c r="AD192">
        <v>710</v>
      </c>
    </row>
    <row r="193" spans="1:30" x14ac:dyDescent="0.25">
      <c r="H193" t="s">
        <v>412</v>
      </c>
    </row>
    <row r="194" spans="1:30" x14ac:dyDescent="0.25">
      <c r="A194">
        <v>94</v>
      </c>
      <c r="B194">
        <v>3404</v>
      </c>
      <c r="C194" t="s">
        <v>413</v>
      </c>
      <c r="D194" t="s">
        <v>40</v>
      </c>
      <c r="E194" t="s">
        <v>14</v>
      </c>
      <c r="F194" t="s">
        <v>414</v>
      </c>
      <c r="G194" t="str">
        <f>"201402003500"</f>
        <v>201402003500</v>
      </c>
      <c r="H194" t="s">
        <v>415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30</v>
      </c>
      <c r="O194">
        <v>0</v>
      </c>
      <c r="P194">
        <v>30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416</v>
      </c>
    </row>
    <row r="195" spans="1:30" x14ac:dyDescent="0.25">
      <c r="H195" t="s">
        <v>417</v>
      </c>
    </row>
    <row r="196" spans="1:30" x14ac:dyDescent="0.25">
      <c r="A196">
        <v>95</v>
      </c>
      <c r="B196">
        <v>5156</v>
      </c>
      <c r="C196" t="s">
        <v>418</v>
      </c>
      <c r="D196" t="s">
        <v>93</v>
      </c>
      <c r="E196" t="s">
        <v>72</v>
      </c>
      <c r="F196" t="s">
        <v>419</v>
      </c>
      <c r="G196" t="str">
        <f>"00022539"</f>
        <v>00022539</v>
      </c>
      <c r="H196" t="s">
        <v>181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420</v>
      </c>
    </row>
    <row r="197" spans="1:30" x14ac:dyDescent="0.25">
      <c r="H197" t="s">
        <v>70</v>
      </c>
    </row>
    <row r="198" spans="1:30" x14ac:dyDescent="0.25">
      <c r="A198">
        <v>96</v>
      </c>
      <c r="B198">
        <v>353</v>
      </c>
      <c r="C198" t="s">
        <v>421</v>
      </c>
      <c r="D198" t="s">
        <v>53</v>
      </c>
      <c r="E198" t="s">
        <v>422</v>
      </c>
      <c r="F198" t="s">
        <v>423</v>
      </c>
      <c r="G198" t="str">
        <f>"00137784"</f>
        <v>00137784</v>
      </c>
      <c r="H198" t="s">
        <v>181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420</v>
      </c>
    </row>
    <row r="199" spans="1:30" x14ac:dyDescent="0.25">
      <c r="H199" t="s">
        <v>308</v>
      </c>
    </row>
    <row r="200" spans="1:30" x14ac:dyDescent="0.25">
      <c r="A200">
        <v>97</v>
      </c>
      <c r="B200">
        <v>5649</v>
      </c>
      <c r="C200" t="s">
        <v>424</v>
      </c>
      <c r="D200" t="s">
        <v>425</v>
      </c>
      <c r="E200" t="s">
        <v>46</v>
      </c>
      <c r="F200" t="s">
        <v>426</v>
      </c>
      <c r="G200" t="str">
        <f>"201412005392"</f>
        <v>201412005392</v>
      </c>
      <c r="H200" t="s">
        <v>427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Z200">
        <v>2</v>
      </c>
      <c r="AA200">
        <v>0</v>
      </c>
      <c r="AB200">
        <v>0</v>
      </c>
      <c r="AC200">
        <v>0</v>
      </c>
      <c r="AD200" t="s">
        <v>428</v>
      </c>
    </row>
    <row r="201" spans="1:30" x14ac:dyDescent="0.25">
      <c r="H201" t="s">
        <v>429</v>
      </c>
    </row>
    <row r="202" spans="1:30" x14ac:dyDescent="0.25">
      <c r="A202">
        <v>98</v>
      </c>
      <c r="B202">
        <v>3143</v>
      </c>
      <c r="C202" t="s">
        <v>430</v>
      </c>
      <c r="D202" t="s">
        <v>53</v>
      </c>
      <c r="E202" t="s">
        <v>14</v>
      </c>
      <c r="F202" t="s">
        <v>431</v>
      </c>
      <c r="G202" t="str">
        <f>"00197669"</f>
        <v>00197669</v>
      </c>
      <c r="H202">
        <v>660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Z202">
        <v>0</v>
      </c>
      <c r="AA202">
        <v>0</v>
      </c>
      <c r="AB202">
        <v>0</v>
      </c>
      <c r="AC202">
        <v>0</v>
      </c>
      <c r="AD202">
        <v>690</v>
      </c>
    </row>
    <row r="203" spans="1:30" x14ac:dyDescent="0.25">
      <c r="H203">
        <v>1216</v>
      </c>
    </row>
    <row r="204" spans="1:30" x14ac:dyDescent="0.25">
      <c r="A204">
        <v>99</v>
      </c>
      <c r="B204">
        <v>2098</v>
      </c>
      <c r="C204" t="s">
        <v>432</v>
      </c>
      <c r="D204" t="s">
        <v>57</v>
      </c>
      <c r="E204" t="s">
        <v>147</v>
      </c>
      <c r="F204" t="s">
        <v>433</v>
      </c>
      <c r="G204" t="str">
        <f>"201511040827"</f>
        <v>201511040827</v>
      </c>
      <c r="H204" t="s">
        <v>434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435</v>
      </c>
    </row>
    <row r="205" spans="1:30" x14ac:dyDescent="0.25">
      <c r="H205" t="s">
        <v>436</v>
      </c>
    </row>
    <row r="206" spans="1:30" x14ac:dyDescent="0.25">
      <c r="A206">
        <v>100</v>
      </c>
      <c r="B206">
        <v>5502</v>
      </c>
      <c r="C206" t="s">
        <v>437</v>
      </c>
      <c r="D206" t="s">
        <v>438</v>
      </c>
      <c r="E206" t="s">
        <v>53</v>
      </c>
      <c r="F206" t="s">
        <v>439</v>
      </c>
      <c r="G206" t="str">
        <f>"00030170"</f>
        <v>00030170</v>
      </c>
      <c r="H206" t="s">
        <v>440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441</v>
      </c>
    </row>
    <row r="207" spans="1:30" x14ac:dyDescent="0.25">
      <c r="H207" t="s">
        <v>442</v>
      </c>
    </row>
    <row r="208" spans="1:30" x14ac:dyDescent="0.25">
      <c r="A208">
        <v>101</v>
      </c>
      <c r="B208">
        <v>1433</v>
      </c>
      <c r="C208" t="s">
        <v>443</v>
      </c>
      <c r="D208" t="s">
        <v>240</v>
      </c>
      <c r="E208" t="s">
        <v>75</v>
      </c>
      <c r="F208" t="s">
        <v>444</v>
      </c>
      <c r="G208" t="str">
        <f>"00008193"</f>
        <v>00008193</v>
      </c>
      <c r="H208" t="s">
        <v>445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50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446</v>
      </c>
    </row>
    <row r="209" spans="1:30" x14ac:dyDescent="0.25">
      <c r="H209" t="s">
        <v>447</v>
      </c>
    </row>
    <row r="210" spans="1:30" x14ac:dyDescent="0.25">
      <c r="A210">
        <v>102</v>
      </c>
      <c r="B210">
        <v>1140</v>
      </c>
      <c r="C210" t="s">
        <v>448</v>
      </c>
      <c r="D210" t="s">
        <v>53</v>
      </c>
      <c r="E210" t="s">
        <v>449</v>
      </c>
      <c r="F210" t="s">
        <v>450</v>
      </c>
      <c r="G210" t="str">
        <f>"00256109"</f>
        <v>00256109</v>
      </c>
      <c r="H210" t="s">
        <v>451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452</v>
      </c>
    </row>
    <row r="211" spans="1:30" x14ac:dyDescent="0.25">
      <c r="H211">
        <v>1216</v>
      </c>
    </row>
    <row r="212" spans="1:30" x14ac:dyDescent="0.25">
      <c r="A212">
        <v>103</v>
      </c>
      <c r="B212">
        <v>4501</v>
      </c>
      <c r="C212" t="s">
        <v>453</v>
      </c>
      <c r="D212" t="s">
        <v>72</v>
      </c>
      <c r="E212" t="s">
        <v>26</v>
      </c>
      <c r="F212" t="s">
        <v>454</v>
      </c>
      <c r="G212" t="str">
        <f>"00252685"</f>
        <v>00252685</v>
      </c>
      <c r="H212" t="s">
        <v>187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455</v>
      </c>
    </row>
    <row r="213" spans="1:30" x14ac:dyDescent="0.25">
      <c r="H213">
        <v>1216</v>
      </c>
    </row>
    <row r="214" spans="1:30" x14ac:dyDescent="0.25">
      <c r="A214">
        <v>104</v>
      </c>
      <c r="B214">
        <v>3380</v>
      </c>
      <c r="C214" t="s">
        <v>456</v>
      </c>
      <c r="D214" t="s">
        <v>93</v>
      </c>
      <c r="E214" t="s">
        <v>57</v>
      </c>
      <c r="F214" t="s">
        <v>457</v>
      </c>
      <c r="G214" t="str">
        <f>"201402012213"</f>
        <v>201402012213</v>
      </c>
      <c r="H214" t="s">
        <v>458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</v>
      </c>
      <c r="W214">
        <v>56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459</v>
      </c>
    </row>
    <row r="215" spans="1:30" x14ac:dyDescent="0.25">
      <c r="H215">
        <v>1216</v>
      </c>
    </row>
    <row r="216" spans="1:30" x14ac:dyDescent="0.25">
      <c r="A216">
        <v>105</v>
      </c>
      <c r="B216">
        <v>5784</v>
      </c>
      <c r="C216" t="s">
        <v>460</v>
      </c>
      <c r="D216" t="s">
        <v>461</v>
      </c>
      <c r="E216" t="s">
        <v>32</v>
      </c>
      <c r="F216" t="s">
        <v>462</v>
      </c>
      <c r="G216" t="str">
        <f>"00293113"</f>
        <v>00293113</v>
      </c>
      <c r="H216" t="s">
        <v>463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464</v>
      </c>
    </row>
    <row r="217" spans="1:30" x14ac:dyDescent="0.25">
      <c r="H217" t="s">
        <v>465</v>
      </c>
    </row>
    <row r="218" spans="1:30" x14ac:dyDescent="0.25">
      <c r="A218">
        <v>106</v>
      </c>
      <c r="B218">
        <v>4359</v>
      </c>
      <c r="C218" t="s">
        <v>466</v>
      </c>
      <c r="D218" t="s">
        <v>348</v>
      </c>
      <c r="E218" t="s">
        <v>75</v>
      </c>
      <c r="F218" t="s">
        <v>467</v>
      </c>
      <c r="G218" t="str">
        <f>"00261938"</f>
        <v>00261938</v>
      </c>
      <c r="H218" t="s">
        <v>468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469</v>
      </c>
    </row>
    <row r="219" spans="1:30" x14ac:dyDescent="0.25">
      <c r="H219" t="s">
        <v>470</v>
      </c>
    </row>
    <row r="221" spans="1:30" x14ac:dyDescent="0.25">
      <c r="A221" t="s">
        <v>471</v>
      </c>
    </row>
    <row r="222" spans="1:30" x14ac:dyDescent="0.25">
      <c r="A222" t="s">
        <v>472</v>
      </c>
    </row>
    <row r="223" spans="1:30" x14ac:dyDescent="0.25">
      <c r="A223" t="s">
        <v>473</v>
      </c>
    </row>
    <row r="224" spans="1:30" x14ac:dyDescent="0.25">
      <c r="A224" t="s">
        <v>474</v>
      </c>
    </row>
    <row r="225" spans="1:1" x14ac:dyDescent="0.25">
      <c r="A225" t="s">
        <v>475</v>
      </c>
    </row>
    <row r="226" spans="1:1" x14ac:dyDescent="0.25">
      <c r="A226" t="s">
        <v>476</v>
      </c>
    </row>
    <row r="227" spans="1:1" x14ac:dyDescent="0.25">
      <c r="A227" t="s">
        <v>477</v>
      </c>
    </row>
    <row r="228" spans="1:1" x14ac:dyDescent="0.25">
      <c r="A228" t="s">
        <v>478</v>
      </c>
    </row>
    <row r="229" spans="1:1" x14ac:dyDescent="0.25">
      <c r="A229" t="s">
        <v>479</v>
      </c>
    </row>
    <row r="230" spans="1:1" x14ac:dyDescent="0.25">
      <c r="A230" t="s">
        <v>480</v>
      </c>
    </row>
    <row r="231" spans="1:1" x14ac:dyDescent="0.25">
      <c r="A231" t="s">
        <v>481</v>
      </c>
    </row>
    <row r="232" spans="1:1" x14ac:dyDescent="0.25">
      <c r="A232" t="s">
        <v>482</v>
      </c>
    </row>
    <row r="233" spans="1:1" x14ac:dyDescent="0.25">
      <c r="A233" t="s">
        <v>483</v>
      </c>
    </row>
    <row r="234" spans="1:1" x14ac:dyDescent="0.25">
      <c r="A234" t="s">
        <v>484</v>
      </c>
    </row>
    <row r="235" spans="1:1" x14ac:dyDescent="0.25">
      <c r="A235" t="s">
        <v>485</v>
      </c>
    </row>
    <row r="236" spans="1:1" x14ac:dyDescent="0.25">
      <c r="A236" t="s">
        <v>486</v>
      </c>
    </row>
    <row r="237" spans="1:1" x14ac:dyDescent="0.25">
      <c r="A237" t="s">
        <v>487</v>
      </c>
    </row>
    <row r="238" spans="1:1" x14ac:dyDescent="0.25">
      <c r="A238" t="s">
        <v>488</v>
      </c>
    </row>
    <row r="239" spans="1:1" x14ac:dyDescent="0.25">
      <c r="A239" t="s">
        <v>489</v>
      </c>
    </row>
    <row r="240" spans="1:1" x14ac:dyDescent="0.25">
      <c r="A240" t="s">
        <v>490</v>
      </c>
    </row>
    <row r="241" spans="1:1" x14ac:dyDescent="0.25">
      <c r="A241" t="s">
        <v>491</v>
      </c>
    </row>
    <row r="242" spans="1:1" x14ac:dyDescent="0.25">
      <c r="A242" t="s">
        <v>492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2018-03-28T09:31:44Z</dcterms:created>
  <dcterms:modified xsi:type="dcterms:W3CDTF">2018-03-28T09:31:45Z</dcterms:modified>
</cp:coreProperties>
</file>