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4" i="1" l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<sst xmlns="http://schemas.openxmlformats.org/spreadsheetml/2006/main" count="539" uniqueCount="403">
  <si>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</si>
  <si>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</si>
  <si>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</si>
  <si>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</si>
  <si>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- ΗΛΕΚΤΡΟΝΙΚΩΝ ΒΙΟΜΗΧΑΝΙΚΩΝ ΕΓΚΑΤΑΣΤΑΣΕΩΝ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</si>
  <si>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</si>
  <si>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</si>
  <si>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</si>
  <si>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</si>
  <si>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</si>
  <si>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</si>
  <si>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</si>
  <si>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</si>
  <si>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ΤΕΡΖΟΠΟΥΛΟΣ</t>
  </si>
  <si>
    <t>ΝΙΚΟΛΑΟΣ</t>
  </si>
  <si>
    <t>ΣΤΑΥΡΟΣ</t>
  </si>
  <si>
    <t>ΑΒ133103</t>
  </si>
  <si>
    <t>1216-1235</t>
  </si>
  <si>
    <t>ΜΩΥΣΙΑΔΗ</t>
  </si>
  <si>
    <t>ΧΡΥΣΗ</t>
  </si>
  <si>
    <t>ΧΑΡΑΛΑΜΠΟΣ</t>
  </si>
  <si>
    <t>ΑΙ872069</t>
  </si>
  <si>
    <t>771,1</t>
  </si>
  <si>
    <t>1929,1</t>
  </si>
  <si>
    <t>1216-1226-1235</t>
  </si>
  <si>
    <t>ΠΕΤΕΙΝΑΤΟΣ</t>
  </si>
  <si>
    <t>ΗΛΙΑΣ</t>
  </si>
  <si>
    <t>ΓΕΡΑΣΙΜΟΣ</t>
  </si>
  <si>
    <t>ΑΗ974819</t>
  </si>
  <si>
    <t>685,3</t>
  </si>
  <si>
    <t>1783,3</t>
  </si>
  <si>
    <t>1226-1234-1228-1233-1216-1235-1246-1257</t>
  </si>
  <si>
    <t>ΜΠΑΡΤΖΟΚΑΣ</t>
  </si>
  <si>
    <t>ΕΠΑΜΕΙΝΩΝΔΑΣ</t>
  </si>
  <si>
    <t>ΙΩΑΝΝΗΣ</t>
  </si>
  <si>
    <t>ΑΜ837625</t>
  </si>
  <si>
    <t>1216-1235-1246</t>
  </si>
  <si>
    <t>ΠΑΥΛΙΔΗΣ</t>
  </si>
  <si>
    <t>ΙΟΡΔΑΝΗΣ</t>
  </si>
  <si>
    <t>ΔΗΜΗΤΡΙΟΣ</t>
  </si>
  <si>
    <t>Φ470161</t>
  </si>
  <si>
    <t>757,9</t>
  </si>
  <si>
    <t>1635,9</t>
  </si>
  <si>
    <t>1226-1235-1216</t>
  </si>
  <si>
    <t>ΛΙΑΜΗΣ</t>
  </si>
  <si>
    <t>ΚΩΝΣΤΑΝΤΙΝΟΣ</t>
  </si>
  <si>
    <t>ΧΡΗΣΤΟΣ</t>
  </si>
  <si>
    <t>ΑΝ199963</t>
  </si>
  <si>
    <t>1216-1226-1235-1246</t>
  </si>
  <si>
    <t>ΣΙΓΑΛΑ</t>
  </si>
  <si>
    <t>ΕΥΦΡΟΣΥΝΗ</t>
  </si>
  <si>
    <t>ΜΙΧΑΗΛ</t>
  </si>
  <si>
    <t>ΑΙ025604</t>
  </si>
  <si>
    <t>872,3</t>
  </si>
  <si>
    <t>1557,3</t>
  </si>
  <si>
    <t>1216-1267-1235</t>
  </si>
  <si>
    <t>ΔΙΑΜΑΝΤΟΠΟΥΛΟΣ</t>
  </si>
  <si>
    <t>ΑΗ225836</t>
  </si>
  <si>
    <t>ΕΥΓΕΝΙΔΗΣ</t>
  </si>
  <si>
    <t>ΓΕΩΡΓΙΟΣ</t>
  </si>
  <si>
    <t>ΑΑ225918</t>
  </si>
  <si>
    <t>667,7</t>
  </si>
  <si>
    <t>1535,7</t>
  </si>
  <si>
    <t>1216-1226-1246-1235</t>
  </si>
  <si>
    <t>ΣΚΟΚΟΣ</t>
  </si>
  <si>
    <t>ΦΩΤΙΟΣ</t>
  </si>
  <si>
    <t>Χ498116</t>
  </si>
  <si>
    <t>705,1</t>
  </si>
  <si>
    <t>1523,1</t>
  </si>
  <si>
    <t>1235-1216-1226-1246</t>
  </si>
  <si>
    <t>ΑΡΓΥΡΑΚΗΣ</t>
  </si>
  <si>
    <t>ΠΑΝΑΓΙΩΤΗΣ</t>
  </si>
  <si>
    <t>ΚΥΡΙΑΚΟΣ</t>
  </si>
  <si>
    <t>ΑΚ609929</t>
  </si>
  <si>
    <t>684,2</t>
  </si>
  <si>
    <t>1522,2</t>
  </si>
  <si>
    <t>1226-1216-1235</t>
  </si>
  <si>
    <t>ΠΑΡΛΑΝΤΖΑΣ</t>
  </si>
  <si>
    <t>ΑΘΑΝΑΣΙΟΣ</t>
  </si>
  <si>
    <t>ΑΗ266031</t>
  </si>
  <si>
    <t>ΘΕΟΔΩΡΟΣ</t>
  </si>
  <si>
    <t>ΚΑΓΙΑΜΠΗΣ</t>
  </si>
  <si>
    <t>ΑΕ394182</t>
  </si>
  <si>
    <t>624,8</t>
  </si>
  <si>
    <t>1482,8</t>
  </si>
  <si>
    <t>ΑΥΓΕΡΟΠΟΥΛΟΣ</t>
  </si>
  <si>
    <t>ΑΜ486445</t>
  </si>
  <si>
    <t>ΧΑΡΙΔΗΜΟΥ</t>
  </si>
  <si>
    <t>ΔΗΜΟΣ</t>
  </si>
  <si>
    <t>ΣΑΒΒΑΣ</t>
  </si>
  <si>
    <t>ΑΜ672205</t>
  </si>
  <si>
    <t>711,7</t>
  </si>
  <si>
    <t>1429,7</t>
  </si>
  <si>
    <t>1216-1226-1246-1235-1267</t>
  </si>
  <si>
    <t>ΤΖΟΤΖΟΜΗΤΡΟΥ</t>
  </si>
  <si>
    <t>ΑΘΑΝΑΣΙΑ</t>
  </si>
  <si>
    <t>ΑΖ772465</t>
  </si>
  <si>
    <t>786,5</t>
  </si>
  <si>
    <t>1404,5</t>
  </si>
  <si>
    <t>ΤΖΟΥΜΑΡΗΣ</t>
  </si>
  <si>
    <t>ΑΙ401472</t>
  </si>
  <si>
    <t>ΦΑΝΤΟΠΟΥΛΟΥ</t>
  </si>
  <si>
    <t>ΕΥΑΓΓΕΛΙΑ</t>
  </si>
  <si>
    <t>ΣΥΜΕΩΝ</t>
  </si>
  <si>
    <t>ΑΖ442430</t>
  </si>
  <si>
    <t>720,5</t>
  </si>
  <si>
    <t>1338,5</t>
  </si>
  <si>
    <t>ΠΑΤΕΡΑΚΗΣ</t>
  </si>
  <si>
    <t>ΕΜΜΑΝΟΥΗΛ</t>
  </si>
  <si>
    <t>ΑΙ462748</t>
  </si>
  <si>
    <t>1226-1216-1246-1235</t>
  </si>
  <si>
    <t>ΖΑΡΑΓΚΙΔΗΣ</t>
  </si>
  <si>
    <t>ΙΩΑΝΝ</t>
  </si>
  <si>
    <t>Φ438244</t>
  </si>
  <si>
    <t>ΡΟΥΣΣΟΣ</t>
  </si>
  <si>
    <t>ΠΑΝΑΓΙΩΤΗΣ-ΠΑΡΑΣΚΕΥΑΣ</t>
  </si>
  <si>
    <t>Χ494904</t>
  </si>
  <si>
    <t>713,9</t>
  </si>
  <si>
    <t>1313,9</t>
  </si>
  <si>
    <t>1226-1257-1234-1228-1235</t>
  </si>
  <si>
    <t>ΚΑΙΟΠΟΥΛΟΣ</t>
  </si>
  <si>
    <t>ΓΡΗΓΟΡΙΟΣ</t>
  </si>
  <si>
    <t>ΑΜ271453</t>
  </si>
  <si>
    <t>ΚΑΛΤΣΟΣ</t>
  </si>
  <si>
    <t>ΑΖ859736</t>
  </si>
  <si>
    <t>677,6</t>
  </si>
  <si>
    <t>1295,6</t>
  </si>
  <si>
    <t>1216-1226-1235-1246-1267</t>
  </si>
  <si>
    <t>ΠΑΥΛΟΣ</t>
  </si>
  <si>
    <t>ΑΚ222516</t>
  </si>
  <si>
    <t>654,5</t>
  </si>
  <si>
    <t>1292,5</t>
  </si>
  <si>
    <t>ΔΑΛΕΖΙΟΣ</t>
  </si>
  <si>
    <t>ΑΝΤΩΝΙΟΣ</t>
  </si>
  <si>
    <t>ΙΩΣΗΦ</t>
  </si>
  <si>
    <t>ΑΖ943324</t>
  </si>
  <si>
    <t>ΠΑΠΑ</t>
  </si>
  <si>
    <t>ΣΟΦΙΑ</t>
  </si>
  <si>
    <t>ΦΙΛΙΠΠΟΣ</t>
  </si>
  <si>
    <t>ΑΕ411282</t>
  </si>
  <si>
    <t>ΠΑΝΑΚΟΥΛΙΑΣ</t>
  </si>
  <si>
    <t>ΑΡΙΣΤΟΤΕΛΗΣ</t>
  </si>
  <si>
    <t>Ρ332485</t>
  </si>
  <si>
    <t>661,1</t>
  </si>
  <si>
    <t>1256,1</t>
  </si>
  <si>
    <t>ΜΠΑΡΤΣΙΩΚΑΣ</t>
  </si>
  <si>
    <t>ΒΑΣΙΛΕΙΟΣ</t>
  </si>
  <si>
    <t>ΑΝ444101</t>
  </si>
  <si>
    <t>ΚΡΑΝΙΤΗΣ</t>
  </si>
  <si>
    <t>Π948502</t>
  </si>
  <si>
    <t>762,3</t>
  </si>
  <si>
    <t>1200,3</t>
  </si>
  <si>
    <t>1246-1216-1226-1235</t>
  </si>
  <si>
    <t>ΚΑΡΠΟΥΖΗΣ</t>
  </si>
  <si>
    <t>ΑΖ014292</t>
  </si>
  <si>
    <t>1235-1226-1216-1246</t>
  </si>
  <si>
    <t>ΠΕΠΠΑΣ</t>
  </si>
  <si>
    <t>ΛΟΥΚΑΣ</t>
  </si>
  <si>
    <t>Χ153823</t>
  </si>
  <si>
    <t>746,9</t>
  </si>
  <si>
    <t>1175,9</t>
  </si>
  <si>
    <t>ΣΙΜΟΣ</t>
  </si>
  <si>
    <t>Σ841118</t>
  </si>
  <si>
    <t>1154,7</t>
  </si>
  <si>
    <t>1216-1226-1235-1246-1203-1267</t>
  </si>
  <si>
    <t>ΕΥΘΥΜΙΑΔΗΣ</t>
  </si>
  <si>
    <t>ΕΥΘΥΜΙΟΣ</t>
  </si>
  <si>
    <t>Χ317378</t>
  </si>
  <si>
    <t>695,2</t>
  </si>
  <si>
    <t>1145,2</t>
  </si>
  <si>
    <t>1267-1216-1235</t>
  </si>
  <si>
    <t>ΦΟΥΝΤΑΣ</t>
  </si>
  <si>
    <t>ΕΥΣΤΡΑΤΙΟΣ</t>
  </si>
  <si>
    <t>ΑΜ892176</t>
  </si>
  <si>
    <t>728,2</t>
  </si>
  <si>
    <t>1124,2</t>
  </si>
  <si>
    <t>1216-1235-1246-1226</t>
  </si>
  <si>
    <t>ΑΒΕΡΗΣ</t>
  </si>
  <si>
    <t>ΣΤΥΛΙΑΝΟΣ</t>
  </si>
  <si>
    <t>ΑΝ192058</t>
  </si>
  <si>
    <t>717,2</t>
  </si>
  <si>
    <t>1104,2</t>
  </si>
  <si>
    <t>ΠΑΡΑΠΡΑΣΤΑΝΙΤΗΣ</t>
  </si>
  <si>
    <t>ΕΥΑΓΓΕΛΟΣ</t>
  </si>
  <si>
    <t>Χ875293</t>
  </si>
  <si>
    <t>665,5</t>
  </si>
  <si>
    <t>1085,5</t>
  </si>
  <si>
    <t>1207-1208-1209-1216-1226-1233-1235</t>
  </si>
  <si>
    <t>ΒΥΡΛΑ</t>
  </si>
  <si>
    <t>ΕΙΡΗΝΗ</t>
  </si>
  <si>
    <t>ΑΜ776576</t>
  </si>
  <si>
    <t>706,2</t>
  </si>
  <si>
    <t>1076,2</t>
  </si>
  <si>
    <t>1226-1216-1235-1246</t>
  </si>
  <si>
    <t>ΠΕΤΡΙΔΗ</t>
  </si>
  <si>
    <t>ΑΓΓΕΛΙΚΗ</t>
  </si>
  <si>
    <t>ΑΖ471514</t>
  </si>
  <si>
    <t>1216-1246-1235</t>
  </si>
  <si>
    <t>ΤΖΗΚΑΣ</t>
  </si>
  <si>
    <t>ΑΚ424451</t>
  </si>
  <si>
    <t>689,7</t>
  </si>
  <si>
    <t>1072,7</t>
  </si>
  <si>
    <t>1216-1235-1267</t>
  </si>
  <si>
    <t>ΚΑΠΕΡΝΑΡΟΣ</t>
  </si>
  <si>
    <t>ΑΒ611918</t>
  </si>
  <si>
    <t>838,2</t>
  </si>
  <si>
    <t>1068,2</t>
  </si>
  <si>
    <t>ΜΙΣΑΗΛΙΔΗΣ</t>
  </si>
  <si>
    <t>Χ394196</t>
  </si>
  <si>
    <t>1067,2</t>
  </si>
  <si>
    <t>1226-1216-1267-1235</t>
  </si>
  <si>
    <t>ΣΑΜΑΡΑΣ</t>
  </si>
  <si>
    <t>ΑΗ534225</t>
  </si>
  <si>
    <t>663,3</t>
  </si>
  <si>
    <t>1062,3</t>
  </si>
  <si>
    <t>ΠΡΙΝΤΕΖΗΣ</t>
  </si>
  <si>
    <t>ΠΕΤΡΟΣ</t>
  </si>
  <si>
    <t>ΛΑΥΡΕΝΤΙΟΣ</t>
  </si>
  <si>
    <t>Χ900731</t>
  </si>
  <si>
    <t>678,7</t>
  </si>
  <si>
    <t>1057,7</t>
  </si>
  <si>
    <t>1235-1216</t>
  </si>
  <si>
    <t>ΖΑΓΚΩΤΣΗΣ</t>
  </si>
  <si>
    <t>Χ835723</t>
  </si>
  <si>
    <t>735,9</t>
  </si>
  <si>
    <t>1030,9</t>
  </si>
  <si>
    <t>ΛΕΙΨΙΣΤΑΣ</t>
  </si>
  <si>
    <t>ΠΑΝΤΕΛΗΣ</t>
  </si>
  <si>
    <t>ΑΒ110111</t>
  </si>
  <si>
    <t>718,3</t>
  </si>
  <si>
    <t>1003,3</t>
  </si>
  <si>
    <t>ΣΤΑΥΡΟΓΙΑΝΝΗΣ</t>
  </si>
  <si>
    <t>ΑΚ665451</t>
  </si>
  <si>
    <t>992,6</t>
  </si>
  <si>
    <t>ΒΑΡΜΑΞΙΔΗΣ</t>
  </si>
  <si>
    <t>ΑΝΑΣΤΑΣΙΟΣ</t>
  </si>
  <si>
    <t>ΑΕ44135</t>
  </si>
  <si>
    <t>644,6</t>
  </si>
  <si>
    <t>963,6</t>
  </si>
  <si>
    <t>ΣΟΥΒΑΤΖΗΣ</t>
  </si>
  <si>
    <t>ΝΙΚΗΤΑΣ</t>
  </si>
  <si>
    <t>ΑΜ013337</t>
  </si>
  <si>
    <t>951,5</t>
  </si>
  <si>
    <t>1203-1216-1226-1235-1246-1267</t>
  </si>
  <si>
    <t>ΣΚΟΥΛΑΡΙΚΟΣ</t>
  </si>
  <si>
    <t>ΑΗ721364</t>
  </si>
  <si>
    <t>646,8</t>
  </si>
  <si>
    <t>949,8</t>
  </si>
  <si>
    <t>1216-1267-1235-1246</t>
  </si>
  <si>
    <t>ΧΟΧΛΙΟΣ</t>
  </si>
  <si>
    <t>ΣΤΑΜΑΤΙΟΣ</t>
  </si>
  <si>
    <t>ΑΙ357036</t>
  </si>
  <si>
    <t>932,1</t>
  </si>
  <si>
    <t>1235-1246-1216</t>
  </si>
  <si>
    <t>ΜΠΑΝΤΙΝΑΚΗΣ</t>
  </si>
  <si>
    <t>ΑΖ 467371</t>
  </si>
  <si>
    <t>926,9</t>
  </si>
  <si>
    <t>1216-1246-1267-1235</t>
  </si>
  <si>
    <t>ΣΚΟΥΡΑ</t>
  </si>
  <si>
    <t>ΜΑΡΙΑ ΕΛΕΝΗ</t>
  </si>
  <si>
    <t>ΑΒ068327</t>
  </si>
  <si>
    <t>796,4</t>
  </si>
  <si>
    <t>903,4</t>
  </si>
  <si>
    <t>ΚΟΡΟΣΙΔΗΣ</t>
  </si>
  <si>
    <t>Χ910039</t>
  </si>
  <si>
    <t>740,3</t>
  </si>
  <si>
    <t>896,3</t>
  </si>
  <si>
    <t>1216-1235-1226-1246</t>
  </si>
  <si>
    <t>ΦΡΕΡΗΣ</t>
  </si>
  <si>
    <t>ΜΑΡΚΟΣ</t>
  </si>
  <si>
    <t>ΑΙ416917</t>
  </si>
  <si>
    <t>820,6</t>
  </si>
  <si>
    <t>880,6</t>
  </si>
  <si>
    <t>1235-1216-1246-1267</t>
  </si>
  <si>
    <t>ΛΟΥΚΙΔΗΣ</t>
  </si>
  <si>
    <t>Φ276206</t>
  </si>
  <si>
    <t>732,6</t>
  </si>
  <si>
    <t>837,6</t>
  </si>
  <si>
    <t>1267-1235</t>
  </si>
  <si>
    <t>ΔΡΟΥΓΚΑΣ</t>
  </si>
  <si>
    <t>ΑΜ975486</t>
  </si>
  <si>
    <t>ΚΑΝΤΟΥΝΑΚΗΣ</t>
  </si>
  <si>
    <t>ΑΙ472992</t>
  </si>
  <si>
    <t>1216-1267-1235-1226-1246</t>
  </si>
  <si>
    <t>ΤΣΙΟΛΑΚΗΣ</t>
  </si>
  <si>
    <t>ΑΗ333877</t>
  </si>
  <si>
    <t>709,5</t>
  </si>
  <si>
    <t>816,5</t>
  </si>
  <si>
    <t>ΤΣΙΓΑΡΙΔΑΣ</t>
  </si>
  <si>
    <t>ΑΒ478207</t>
  </si>
  <si>
    <t>ΔΑΒΑΚΗΣ</t>
  </si>
  <si>
    <t>ΧΑΡΙΣΙΟΣ</t>
  </si>
  <si>
    <t>ΑΒ690530</t>
  </si>
  <si>
    <t>755,7</t>
  </si>
  <si>
    <t>785,7</t>
  </si>
  <si>
    <t>ΠΑΝΑΓΙΩΤΙΔΟΥ</t>
  </si>
  <si>
    <t>ΑΛΕΞΑΝΔΡΑ</t>
  </si>
  <si>
    <t>ΑΙ300773</t>
  </si>
  <si>
    <t>699,6</t>
  </si>
  <si>
    <t>769,6</t>
  </si>
  <si>
    <t>ΤΖΕΚΟΣ</t>
  </si>
  <si>
    <t>Τ203996</t>
  </si>
  <si>
    <t>ΖΗΣΟΠΟΥΛΟΣ</t>
  </si>
  <si>
    <t>ΑΓΓΕΛΟΣ</t>
  </si>
  <si>
    <t>ΑΙ875579</t>
  </si>
  <si>
    <t>741,7</t>
  </si>
  <si>
    <t>ΠΑΧΗΣ</t>
  </si>
  <si>
    <t>ΑΙ254838</t>
  </si>
  <si>
    <t>739,5</t>
  </si>
  <si>
    <t>1216-1226-1267-1203-1235-1246</t>
  </si>
  <si>
    <t>ΑΛΕΞΙΟΥ</t>
  </si>
  <si>
    <t>ΑΠΟΣΤΟΛΟΣ</t>
  </si>
  <si>
    <t>Π685501</t>
  </si>
  <si>
    <t>668,8</t>
  </si>
  <si>
    <t>738,8</t>
  </si>
  <si>
    <t>ΜΑΘΙΟΥΔΑΚΗΣ</t>
  </si>
  <si>
    <t>ΑΡΙΣΤΕΙΔΗΣ</t>
  </si>
  <si>
    <t>ΑΒ974158</t>
  </si>
  <si>
    <t>702,9</t>
  </si>
  <si>
    <t>732,9</t>
  </si>
  <si>
    <t>ΑΚΡΩΤΗΡΙΑΝΑΚΗΣ</t>
  </si>
  <si>
    <t>ΑΖ470515</t>
  </si>
  <si>
    <t>698,5</t>
  </si>
  <si>
    <t>728,5</t>
  </si>
  <si>
    <t>ΓΚΙΟΥΣΑΣ</t>
  </si>
  <si>
    <t>ΑΧΙΛΛΕΑΣ ΚΩΝΣΤΑΝΤΙΝΟ</t>
  </si>
  <si>
    <t>ΣΠΥΡΙΔΩΝ</t>
  </si>
  <si>
    <t>ΑΖ749345</t>
  </si>
  <si>
    <t>697,4</t>
  </si>
  <si>
    <t>727,4</t>
  </si>
  <si>
    <t>1216-1226-1235-1246-1224-1207-1225-1228-1236</t>
  </si>
  <si>
    <t>ΠΕΡΟΝΤΣΗΣ</t>
  </si>
  <si>
    <t>ΑΖ177742</t>
  </si>
  <si>
    <t>1216-1257-1226-1235-1246</t>
  </si>
  <si>
    <t>ΠΕΡΑΚΑΚΗΣ</t>
  </si>
  <si>
    <t>Χ461975</t>
  </si>
  <si>
    <t>ΚΑΛΑΒΡΕΖΟΣ</t>
  </si>
  <si>
    <t>ΑΝ052174</t>
  </si>
  <si>
    <t>1216-1235-1226</t>
  </si>
  <si>
    <t>ΓΙΟΒΑΝΟΣ</t>
  </si>
  <si>
    <t>Φ288853</t>
  </si>
  <si>
    <t>707,6</t>
  </si>
  <si>
    <t>ΙΓΝΑΤΙΑΔΗΣ</t>
  </si>
  <si>
    <t>ΑΛΚΙΒΙΑΔΗΣ</t>
  </si>
  <si>
    <t>ΑΝ288000</t>
  </si>
  <si>
    <t>673,2</t>
  </si>
  <si>
    <t>703,2</t>
  </si>
  <si>
    <t>1216-1235-1226-1246-1267-1203</t>
  </si>
  <si>
    <t>ΣΜΥΡΝΑΚΗΣ</t>
  </si>
  <si>
    <t>ΑΙ957571</t>
  </si>
  <si>
    <t>619,3</t>
  </si>
  <si>
    <t>689,3</t>
  </si>
  <si>
    <t>1216-1235-1246-1267</t>
  </si>
  <si>
    <t>ΣΤΑΥΡΑΚΗΣ</t>
  </si>
  <si>
    <t>ΓΕΏΡΓΙΟΣ</t>
  </si>
  <si>
    <t>ΑΖ290263</t>
  </si>
  <si>
    <t>658,9</t>
  </si>
  <si>
    <t>688,9</t>
  </si>
  <si>
    <t>1216-1267-1226-1235-1246</t>
  </si>
  <si>
    <t>ΚΟΤΣΙΩΡΗΣ</t>
  </si>
  <si>
    <t>Σ986369</t>
  </si>
  <si>
    <t>643,5</t>
  </si>
  <si>
    <t>685,5</t>
  </si>
  <si>
    <t>1235-1246-1267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</si>
  <si>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</si>
  <si>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</si>
  <si>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</si>
  <si>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</si>
  <si>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</si>
  <si>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</si>
  <si>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ΡΟΜΠΗΣ</t>
  </si>
  <si>
    <t>ΑΑ479011</t>
  </si>
  <si>
    <t>628,1</t>
  </si>
  <si>
    <t>658,1</t>
  </si>
  <si>
    <t>1235-1216-1226</t>
  </si>
  <si>
    <t>ΚΩΝΣΤΑΝΤΙΝΙΔΗΣ</t>
  </si>
  <si>
    <t>ΑΝΔΡΕΑΣ</t>
  </si>
  <si>
    <t>ΝΕΟΦΥΤΟΣ</t>
  </si>
  <si>
    <t>ΑΒ109651</t>
  </si>
  <si>
    <t>632,5</t>
  </si>
  <si>
    <t>1235-1246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</si>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</sst>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1982</v>
      </c>
      <c r="C8" t="s">
        <v>13</v>
      </c>
      <c r="D8" t="s">
        <v>14</v>
      </c>
      <c r="E8" t="s">
        <v>15</v>
      </c>
      <c r="F8" t="s">
        <v>16</v>
      </c>
      <c r="G8" t="str">
        <f>"200801008091"</f>
        <v>200801008091</v>
      </c>
      <c r="H8">
        <v>748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2006</v>
      </c>
    </row>
    <row r="9" spans="1:30" x14ac:dyDescent="0.25">
      <c r="H9" t="s">
        <v>17</v>
      </c>
    </row>
    <row r="10" spans="1:30" x14ac:dyDescent="0.25">
      <c r="A10">
        <v>2</v>
      </c>
      <c r="B10">
        <v>5042</v>
      </c>
      <c r="C10" t="s">
        <v>18</v>
      </c>
      <c r="D10" t="s">
        <v>19</v>
      </c>
      <c r="E10" t="s">
        <v>20</v>
      </c>
      <c r="F10" t="s">
        <v>21</v>
      </c>
      <c r="G10" t="str">
        <f>"00029322"</f>
        <v>00029322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30</v>
      </c>
      <c r="Q10">
        <v>0</v>
      </c>
      <c r="R10">
        <v>30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1937</v>
      </c>
      <c r="C12" t="s">
        <v>25</v>
      </c>
      <c r="D12" t="s">
        <v>26</v>
      </c>
      <c r="E12" t="s">
        <v>27</v>
      </c>
      <c r="F12" t="s">
        <v>28</v>
      </c>
      <c r="G12" t="str">
        <f>"201410007718"</f>
        <v>201410007718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5234</v>
      </c>
      <c r="C14" t="s">
        <v>32</v>
      </c>
      <c r="D14" t="s">
        <v>33</v>
      </c>
      <c r="E14" t="s">
        <v>34</v>
      </c>
      <c r="F14" t="s">
        <v>35</v>
      </c>
      <c r="G14" t="str">
        <f>"201409000519"</f>
        <v>201409000519</v>
      </c>
      <c r="H14">
        <v>781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1639</v>
      </c>
    </row>
    <row r="15" spans="1:30" x14ac:dyDescent="0.25">
      <c r="H15" t="s">
        <v>36</v>
      </c>
    </row>
    <row r="16" spans="1:30" x14ac:dyDescent="0.25">
      <c r="A16">
        <v>5</v>
      </c>
      <c r="B16">
        <v>1515</v>
      </c>
      <c r="C16" t="s">
        <v>37</v>
      </c>
      <c r="D16" t="s">
        <v>38</v>
      </c>
      <c r="E16" t="s">
        <v>39</v>
      </c>
      <c r="F16" t="s">
        <v>40</v>
      </c>
      <c r="G16" t="str">
        <f>"00143055"</f>
        <v>00143055</v>
      </c>
      <c r="H16" t="s">
        <v>41</v>
      </c>
      <c r="I16">
        <v>0</v>
      </c>
      <c r="J16">
        <v>0</v>
      </c>
      <c r="K16">
        <v>0</v>
      </c>
      <c r="L16">
        <v>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42</v>
      </c>
    </row>
    <row r="17" spans="1:30" x14ac:dyDescent="0.25">
      <c r="H17" t="s">
        <v>43</v>
      </c>
    </row>
    <row r="18" spans="1:30" x14ac:dyDescent="0.25">
      <c r="A18">
        <v>6</v>
      </c>
      <c r="B18">
        <v>2560</v>
      </c>
      <c r="C18" t="s">
        <v>44</v>
      </c>
      <c r="D18" t="s">
        <v>45</v>
      </c>
      <c r="E18" t="s">
        <v>46</v>
      </c>
      <c r="F18" t="s">
        <v>47</v>
      </c>
      <c r="G18" t="str">
        <f>"201511014595"</f>
        <v>201511014595</v>
      </c>
      <c r="H18">
        <v>715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1613</v>
      </c>
    </row>
    <row r="19" spans="1:30" x14ac:dyDescent="0.25">
      <c r="H19" t="s">
        <v>48</v>
      </c>
    </row>
    <row r="20" spans="1:30" x14ac:dyDescent="0.25">
      <c r="A20">
        <v>7</v>
      </c>
      <c r="B20">
        <v>2662</v>
      </c>
      <c r="C20" t="s">
        <v>49</v>
      </c>
      <c r="D20" t="s">
        <v>50</v>
      </c>
      <c r="E20" t="s">
        <v>51</v>
      </c>
      <c r="F20" t="s">
        <v>52</v>
      </c>
      <c r="G20" t="str">
        <f>"201409000814"</f>
        <v>201409000814</v>
      </c>
      <c r="H20" t="s">
        <v>53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65</v>
      </c>
      <c r="W20">
        <v>455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54</v>
      </c>
    </row>
    <row r="21" spans="1:30" x14ac:dyDescent="0.25">
      <c r="H21" t="s">
        <v>55</v>
      </c>
    </row>
    <row r="22" spans="1:30" x14ac:dyDescent="0.25">
      <c r="A22">
        <v>8</v>
      </c>
      <c r="B22">
        <v>2785</v>
      </c>
      <c r="C22" t="s">
        <v>56</v>
      </c>
      <c r="D22" t="s">
        <v>20</v>
      </c>
      <c r="E22" t="s">
        <v>39</v>
      </c>
      <c r="F22" t="s">
        <v>57</v>
      </c>
      <c r="G22" t="str">
        <f>"201204000110"</f>
        <v>201204000110</v>
      </c>
      <c r="H22">
        <v>726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78</v>
      </c>
      <c r="W22">
        <v>546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1542</v>
      </c>
    </row>
    <row r="23" spans="1:30" x14ac:dyDescent="0.25">
      <c r="H23" t="s">
        <v>17</v>
      </c>
    </row>
    <row r="24" spans="1:30" x14ac:dyDescent="0.25">
      <c r="A24">
        <v>9</v>
      </c>
      <c r="B24">
        <v>2534</v>
      </c>
      <c r="C24" t="s">
        <v>58</v>
      </c>
      <c r="D24" t="s">
        <v>14</v>
      </c>
      <c r="E24" t="s">
        <v>59</v>
      </c>
      <c r="F24" t="s">
        <v>60</v>
      </c>
      <c r="G24" t="str">
        <f>"00009265"</f>
        <v>00009265</v>
      </c>
      <c r="H24" t="s">
        <v>61</v>
      </c>
      <c r="I24">
        <v>150</v>
      </c>
      <c r="J24">
        <v>0</v>
      </c>
      <c r="K24">
        <v>0</v>
      </c>
      <c r="L24">
        <v>0</v>
      </c>
      <c r="M24">
        <v>100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62</v>
      </c>
    </row>
    <row r="25" spans="1:30" x14ac:dyDescent="0.25">
      <c r="H25" t="s">
        <v>63</v>
      </c>
    </row>
    <row r="26" spans="1:30" x14ac:dyDescent="0.25">
      <c r="A26">
        <v>10</v>
      </c>
      <c r="B26">
        <v>335</v>
      </c>
      <c r="C26" t="s">
        <v>64</v>
      </c>
      <c r="D26" t="s">
        <v>34</v>
      </c>
      <c r="E26" t="s">
        <v>65</v>
      </c>
      <c r="F26" t="s">
        <v>66</v>
      </c>
      <c r="G26" t="str">
        <f>"201409001971"</f>
        <v>201409001971</v>
      </c>
      <c r="H26" t="s">
        <v>67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68</v>
      </c>
    </row>
    <row r="27" spans="1:30" x14ac:dyDescent="0.25">
      <c r="H27" t="s">
        <v>69</v>
      </c>
    </row>
    <row r="28" spans="1:30" x14ac:dyDescent="0.25">
      <c r="A28">
        <v>11</v>
      </c>
      <c r="B28">
        <v>533</v>
      </c>
      <c r="C28" t="s">
        <v>70</v>
      </c>
      <c r="D28" t="s">
        <v>71</v>
      </c>
      <c r="E28" t="s">
        <v>72</v>
      </c>
      <c r="F28" t="s">
        <v>73</v>
      </c>
      <c r="G28" t="str">
        <f>"200802004962"</f>
        <v>200802004962</v>
      </c>
      <c r="H28" t="s">
        <v>74</v>
      </c>
      <c r="I28">
        <v>0</v>
      </c>
      <c r="J28">
        <v>0</v>
      </c>
      <c r="K28">
        <v>0</v>
      </c>
      <c r="L28">
        <v>200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75</v>
      </c>
    </row>
    <row r="29" spans="1:30" x14ac:dyDescent="0.25">
      <c r="H29" t="s">
        <v>76</v>
      </c>
    </row>
    <row r="30" spans="1:30" x14ac:dyDescent="0.25">
      <c r="A30">
        <v>12</v>
      </c>
      <c r="B30">
        <v>1241</v>
      </c>
      <c r="C30" t="s">
        <v>77</v>
      </c>
      <c r="D30" t="s">
        <v>78</v>
      </c>
      <c r="E30" t="s">
        <v>39</v>
      </c>
      <c r="F30" t="s">
        <v>79</v>
      </c>
      <c r="G30" t="str">
        <f>"201409006530"</f>
        <v>201409006530</v>
      </c>
      <c r="H30">
        <v>836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64</v>
      </c>
      <c r="W30">
        <v>448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1514</v>
      </c>
    </row>
    <row r="31" spans="1:30" x14ac:dyDescent="0.25">
      <c r="H31" t="s">
        <v>48</v>
      </c>
    </row>
    <row r="32" spans="1:30" x14ac:dyDescent="0.25">
      <c r="A32">
        <v>13</v>
      </c>
      <c r="B32">
        <v>945</v>
      </c>
      <c r="C32" t="s">
        <v>80</v>
      </c>
      <c r="D32" t="s">
        <v>81</v>
      </c>
      <c r="E32" t="s">
        <v>34</v>
      </c>
      <c r="F32" t="s">
        <v>82</v>
      </c>
      <c r="G32" t="str">
        <f>"00291006"</f>
        <v>00291006</v>
      </c>
      <c r="H32" t="s">
        <v>83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84</v>
      </c>
    </row>
    <row r="33" spans="1:30" x14ac:dyDescent="0.25">
      <c r="H33" t="s">
        <v>36</v>
      </c>
    </row>
    <row r="34" spans="1:30" x14ac:dyDescent="0.25">
      <c r="A34">
        <v>14</v>
      </c>
      <c r="B34">
        <v>1585</v>
      </c>
      <c r="C34" t="s">
        <v>85</v>
      </c>
      <c r="D34" t="s">
        <v>78</v>
      </c>
      <c r="E34" t="s">
        <v>45</v>
      </c>
      <c r="F34" t="s">
        <v>86</v>
      </c>
      <c r="G34" t="str">
        <f>"200712003737"</f>
        <v>200712003737</v>
      </c>
      <c r="H34">
        <v>814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1472</v>
      </c>
    </row>
    <row r="35" spans="1:30" x14ac:dyDescent="0.25">
      <c r="H35" t="s">
        <v>17</v>
      </c>
    </row>
    <row r="36" spans="1:30" x14ac:dyDescent="0.25">
      <c r="A36">
        <v>15</v>
      </c>
      <c r="B36">
        <v>3176</v>
      </c>
      <c r="C36" t="s">
        <v>87</v>
      </c>
      <c r="D36" t="s">
        <v>88</v>
      </c>
      <c r="E36" t="s">
        <v>89</v>
      </c>
      <c r="F36" t="s">
        <v>90</v>
      </c>
      <c r="G36" t="str">
        <f>"201303000275"</f>
        <v>201303000275</v>
      </c>
      <c r="H36" t="s">
        <v>91</v>
      </c>
      <c r="I36">
        <v>0</v>
      </c>
      <c r="J36">
        <v>0</v>
      </c>
      <c r="K36">
        <v>0</v>
      </c>
      <c r="L36">
        <v>0</v>
      </c>
      <c r="M36">
        <v>100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6</v>
      </c>
      <c r="Y36">
        <v>1235</v>
      </c>
      <c r="Z36">
        <v>1</v>
      </c>
      <c r="AA36">
        <v>0</v>
      </c>
      <c r="AB36">
        <v>0</v>
      </c>
      <c r="AC36">
        <v>0</v>
      </c>
      <c r="AD36" t="s">
        <v>92</v>
      </c>
    </row>
    <row r="37" spans="1:30" x14ac:dyDescent="0.25">
      <c r="H37" t="s">
        <v>93</v>
      </c>
    </row>
    <row r="38" spans="1:30" x14ac:dyDescent="0.25">
      <c r="A38">
        <v>16</v>
      </c>
      <c r="B38">
        <v>3549</v>
      </c>
      <c r="C38" t="s">
        <v>94</v>
      </c>
      <c r="D38" t="s">
        <v>95</v>
      </c>
      <c r="E38" t="s">
        <v>59</v>
      </c>
      <c r="F38" t="s">
        <v>96</v>
      </c>
      <c r="G38" t="str">
        <f>"00203202"</f>
        <v>00203202</v>
      </c>
      <c r="H38" t="s">
        <v>97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98</v>
      </c>
    </row>
    <row r="39" spans="1:30" x14ac:dyDescent="0.25">
      <c r="H39" t="s">
        <v>36</v>
      </c>
    </row>
    <row r="40" spans="1:30" x14ac:dyDescent="0.25">
      <c r="A40">
        <v>17</v>
      </c>
      <c r="B40">
        <v>1208</v>
      </c>
      <c r="C40" t="s">
        <v>99</v>
      </c>
      <c r="D40" t="s">
        <v>80</v>
      </c>
      <c r="E40" t="s">
        <v>51</v>
      </c>
      <c r="F40" t="s">
        <v>100</v>
      </c>
      <c r="G40" t="str">
        <f>"00264980"</f>
        <v>00264980</v>
      </c>
      <c r="H40">
        <v>748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1366</v>
      </c>
    </row>
    <row r="41" spans="1:30" x14ac:dyDescent="0.25">
      <c r="H41" t="s">
        <v>48</v>
      </c>
    </row>
    <row r="42" spans="1:30" x14ac:dyDescent="0.25">
      <c r="A42">
        <v>18</v>
      </c>
      <c r="B42">
        <v>2145</v>
      </c>
      <c r="C42" t="s">
        <v>101</v>
      </c>
      <c r="D42" t="s">
        <v>102</v>
      </c>
      <c r="E42" t="s">
        <v>103</v>
      </c>
      <c r="F42" t="s">
        <v>104</v>
      </c>
      <c r="G42" t="str">
        <f>"201402011665"</f>
        <v>201402011665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6</v>
      </c>
      <c r="Y42">
        <v>1235</v>
      </c>
      <c r="Z42">
        <v>0</v>
      </c>
      <c r="AA42">
        <v>0</v>
      </c>
      <c r="AB42">
        <v>0</v>
      </c>
      <c r="AC42">
        <v>0</v>
      </c>
      <c r="AD42" t="s">
        <v>106</v>
      </c>
    </row>
    <row r="43" spans="1:30" x14ac:dyDescent="0.25">
      <c r="H43">
        <v>1235</v>
      </c>
    </row>
    <row r="44" spans="1:30" x14ac:dyDescent="0.25">
      <c r="A44">
        <v>19</v>
      </c>
      <c r="B44">
        <v>3259</v>
      </c>
      <c r="C44" t="s">
        <v>107</v>
      </c>
      <c r="D44" t="s">
        <v>108</v>
      </c>
      <c r="E44" t="s">
        <v>65</v>
      </c>
      <c r="F44" t="s">
        <v>109</v>
      </c>
      <c r="G44" t="str">
        <f>"200802005834"</f>
        <v>200802005834</v>
      </c>
      <c r="H44">
        <v>715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2</v>
      </c>
      <c r="AA44">
        <v>0</v>
      </c>
      <c r="AB44">
        <v>0</v>
      </c>
      <c r="AC44">
        <v>0</v>
      </c>
      <c r="AD44">
        <v>1333</v>
      </c>
    </row>
    <row r="45" spans="1:30" x14ac:dyDescent="0.25">
      <c r="H45" t="s">
        <v>110</v>
      </c>
    </row>
    <row r="46" spans="1:30" x14ac:dyDescent="0.25">
      <c r="A46">
        <v>20</v>
      </c>
      <c r="B46">
        <v>4884</v>
      </c>
      <c r="C46" t="s">
        <v>111</v>
      </c>
      <c r="D46" t="s">
        <v>112</v>
      </c>
      <c r="E46" t="s">
        <v>39</v>
      </c>
      <c r="F46" t="s">
        <v>113</v>
      </c>
      <c r="G46" t="str">
        <f>"00147209"</f>
        <v>00147209</v>
      </c>
      <c r="H46">
        <v>704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1322</v>
      </c>
    </row>
    <row r="47" spans="1:30" x14ac:dyDescent="0.25">
      <c r="H47" t="s">
        <v>48</v>
      </c>
    </row>
    <row r="48" spans="1:30" x14ac:dyDescent="0.25">
      <c r="A48">
        <v>21</v>
      </c>
      <c r="B48">
        <v>2437</v>
      </c>
      <c r="C48" t="s">
        <v>114</v>
      </c>
      <c r="D48" t="s">
        <v>34</v>
      </c>
      <c r="E48" t="s">
        <v>115</v>
      </c>
      <c r="F48" t="s">
        <v>116</v>
      </c>
      <c r="G48" t="str">
        <f>"201409001393"</f>
        <v>201409001393</v>
      </c>
      <c r="H48" t="s">
        <v>117</v>
      </c>
      <c r="I48">
        <v>150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118</v>
      </c>
    </row>
    <row r="49" spans="1:30" x14ac:dyDescent="0.25">
      <c r="H49" t="s">
        <v>119</v>
      </c>
    </row>
    <row r="50" spans="1:30" x14ac:dyDescent="0.25">
      <c r="A50">
        <v>22</v>
      </c>
      <c r="B50">
        <v>1777</v>
      </c>
      <c r="C50" t="s">
        <v>120</v>
      </c>
      <c r="D50" t="s">
        <v>45</v>
      </c>
      <c r="E50" t="s">
        <v>121</v>
      </c>
      <c r="F50" t="s">
        <v>122</v>
      </c>
      <c r="G50" t="str">
        <f>"00018068"</f>
        <v>00018068</v>
      </c>
      <c r="H50">
        <v>693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1311</v>
      </c>
    </row>
    <row r="51" spans="1:30" x14ac:dyDescent="0.25">
      <c r="H51" t="s">
        <v>48</v>
      </c>
    </row>
    <row r="52" spans="1:30" x14ac:dyDescent="0.25">
      <c r="A52">
        <v>23</v>
      </c>
      <c r="B52">
        <v>3475</v>
      </c>
      <c r="C52" t="s">
        <v>123</v>
      </c>
      <c r="D52" t="s">
        <v>46</v>
      </c>
      <c r="E52" t="s">
        <v>59</v>
      </c>
      <c r="F52" t="s">
        <v>124</v>
      </c>
      <c r="G52" t="str">
        <f>"201410004349"</f>
        <v>201410004349</v>
      </c>
      <c r="H52" t="s">
        <v>125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126</v>
      </c>
    </row>
    <row r="53" spans="1:30" x14ac:dyDescent="0.25">
      <c r="H53" t="s">
        <v>127</v>
      </c>
    </row>
    <row r="54" spans="1:30" x14ac:dyDescent="0.25">
      <c r="A54">
        <v>24</v>
      </c>
      <c r="B54">
        <v>2808</v>
      </c>
      <c r="C54" t="s">
        <v>37</v>
      </c>
      <c r="D54" t="s">
        <v>45</v>
      </c>
      <c r="E54" t="s">
        <v>128</v>
      </c>
      <c r="F54" t="s">
        <v>129</v>
      </c>
      <c r="G54" t="str">
        <f>"00340183"</f>
        <v>00340183</v>
      </c>
      <c r="H54" t="s">
        <v>130</v>
      </c>
      <c r="I54">
        <v>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131</v>
      </c>
    </row>
    <row r="55" spans="1:30" x14ac:dyDescent="0.25">
      <c r="H55" t="s">
        <v>24</v>
      </c>
    </row>
    <row r="56" spans="1:30" x14ac:dyDescent="0.25">
      <c r="A56">
        <v>25</v>
      </c>
      <c r="B56">
        <v>3970</v>
      </c>
      <c r="C56" t="s">
        <v>132</v>
      </c>
      <c r="D56" t="s">
        <v>133</v>
      </c>
      <c r="E56" t="s">
        <v>134</v>
      </c>
      <c r="F56" t="s">
        <v>135</v>
      </c>
      <c r="G56" t="str">
        <f>"00110756"</f>
        <v>00110756</v>
      </c>
      <c r="H56">
        <v>649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6</v>
      </c>
      <c r="Y56">
        <v>1235</v>
      </c>
      <c r="Z56">
        <v>0</v>
      </c>
      <c r="AA56">
        <v>0</v>
      </c>
      <c r="AB56">
        <v>0</v>
      </c>
      <c r="AC56">
        <v>0</v>
      </c>
      <c r="AD56">
        <v>1267</v>
      </c>
    </row>
    <row r="57" spans="1:30" x14ac:dyDescent="0.25">
      <c r="H57">
        <v>1235</v>
      </c>
    </row>
    <row r="58" spans="1:30" x14ac:dyDescent="0.25">
      <c r="A58">
        <v>26</v>
      </c>
      <c r="B58">
        <v>5544</v>
      </c>
      <c r="C58" t="s">
        <v>136</v>
      </c>
      <c r="D58" t="s">
        <v>137</v>
      </c>
      <c r="E58" t="s">
        <v>138</v>
      </c>
      <c r="F58" t="s">
        <v>139</v>
      </c>
      <c r="G58" t="str">
        <f>"200805001270"</f>
        <v>200805001270</v>
      </c>
      <c r="H58">
        <v>693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77</v>
      </c>
      <c r="W58">
        <v>539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1262</v>
      </c>
    </row>
    <row r="59" spans="1:30" x14ac:dyDescent="0.25">
      <c r="H59" t="s">
        <v>48</v>
      </c>
    </row>
    <row r="60" spans="1:30" x14ac:dyDescent="0.25">
      <c r="A60">
        <v>27</v>
      </c>
      <c r="B60">
        <v>3415</v>
      </c>
      <c r="C60" t="s">
        <v>140</v>
      </c>
      <c r="D60" t="s">
        <v>45</v>
      </c>
      <c r="E60" t="s">
        <v>141</v>
      </c>
      <c r="F60" t="s">
        <v>142</v>
      </c>
      <c r="G60" t="str">
        <f>"201405000076"</f>
        <v>201405000076</v>
      </c>
      <c r="H60" t="s">
        <v>143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75</v>
      </c>
      <c r="W60">
        <v>525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144</v>
      </c>
    </row>
    <row r="61" spans="1:30" x14ac:dyDescent="0.25">
      <c r="H61" t="s">
        <v>48</v>
      </c>
    </row>
    <row r="62" spans="1:30" x14ac:dyDescent="0.25">
      <c r="A62">
        <v>28</v>
      </c>
      <c r="B62">
        <v>1657</v>
      </c>
      <c r="C62" t="s">
        <v>145</v>
      </c>
      <c r="D62" t="s">
        <v>146</v>
      </c>
      <c r="E62" t="s">
        <v>59</v>
      </c>
      <c r="F62" t="s">
        <v>147</v>
      </c>
      <c r="G62" t="str">
        <f>"201409000999"</f>
        <v>201409000999</v>
      </c>
      <c r="H62">
        <v>715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64</v>
      </c>
      <c r="W62">
        <v>448</v>
      </c>
      <c r="X62">
        <v>6</v>
      </c>
      <c r="Y62">
        <v>1235</v>
      </c>
      <c r="Z62">
        <v>0</v>
      </c>
      <c r="AA62">
        <v>0</v>
      </c>
      <c r="AB62">
        <v>0</v>
      </c>
      <c r="AC62">
        <v>0</v>
      </c>
      <c r="AD62">
        <v>1233</v>
      </c>
    </row>
    <row r="63" spans="1:30" x14ac:dyDescent="0.25">
      <c r="H63">
        <v>1235</v>
      </c>
    </row>
    <row r="64" spans="1:30" x14ac:dyDescent="0.25">
      <c r="A64">
        <v>29</v>
      </c>
      <c r="B64">
        <v>526</v>
      </c>
      <c r="C64" t="s">
        <v>148</v>
      </c>
      <c r="D64" t="s">
        <v>71</v>
      </c>
      <c r="E64" t="s">
        <v>14</v>
      </c>
      <c r="F64" t="s">
        <v>149</v>
      </c>
      <c r="G64" t="str">
        <f>"201005000022"</f>
        <v>201005000022</v>
      </c>
      <c r="H64" t="s">
        <v>150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151</v>
      </c>
    </row>
    <row r="65" spans="1:30" x14ac:dyDescent="0.25">
      <c r="H65" t="s">
        <v>152</v>
      </c>
    </row>
    <row r="66" spans="1:30" x14ac:dyDescent="0.25">
      <c r="A66">
        <v>30</v>
      </c>
      <c r="B66">
        <v>3319</v>
      </c>
      <c r="C66" t="s">
        <v>153</v>
      </c>
      <c r="D66" t="s">
        <v>78</v>
      </c>
      <c r="E66" t="s">
        <v>45</v>
      </c>
      <c r="F66" t="s">
        <v>154</v>
      </c>
      <c r="G66" t="str">
        <f>"201604004063"</f>
        <v>201604004063</v>
      </c>
      <c r="H66">
        <v>638</v>
      </c>
      <c r="I66">
        <v>0</v>
      </c>
      <c r="J66">
        <v>0</v>
      </c>
      <c r="K66">
        <v>0</v>
      </c>
      <c r="L66">
        <v>0</v>
      </c>
      <c r="M66">
        <v>100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1188</v>
      </c>
    </row>
    <row r="67" spans="1:30" x14ac:dyDescent="0.25">
      <c r="H67" t="s">
        <v>155</v>
      </c>
    </row>
    <row r="68" spans="1:30" x14ac:dyDescent="0.25">
      <c r="A68">
        <v>31</v>
      </c>
      <c r="B68">
        <v>4909</v>
      </c>
      <c r="C68" t="s">
        <v>156</v>
      </c>
      <c r="D68" t="s">
        <v>157</v>
      </c>
      <c r="E68" t="s">
        <v>80</v>
      </c>
      <c r="F68" t="s">
        <v>158</v>
      </c>
      <c r="G68" t="str">
        <f>"00007855"</f>
        <v>00007855</v>
      </c>
      <c r="H68" t="s">
        <v>159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57</v>
      </c>
      <c r="W68">
        <v>399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160</v>
      </c>
    </row>
    <row r="69" spans="1:30" x14ac:dyDescent="0.25">
      <c r="H69" t="s">
        <v>48</v>
      </c>
    </row>
    <row r="70" spans="1:30" x14ac:dyDescent="0.25">
      <c r="A70">
        <v>32</v>
      </c>
      <c r="B70">
        <v>3393</v>
      </c>
      <c r="C70" t="s">
        <v>161</v>
      </c>
      <c r="D70" t="s">
        <v>39</v>
      </c>
      <c r="E70" t="s">
        <v>51</v>
      </c>
      <c r="F70" t="s">
        <v>162</v>
      </c>
      <c r="G70" t="str">
        <f>"201512005472"</f>
        <v>201512005472</v>
      </c>
      <c r="H70" t="s">
        <v>61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61</v>
      </c>
      <c r="W70">
        <v>427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163</v>
      </c>
    </row>
    <row r="71" spans="1:30" x14ac:dyDescent="0.25">
      <c r="H71" t="s">
        <v>164</v>
      </c>
    </row>
    <row r="72" spans="1:30" x14ac:dyDescent="0.25">
      <c r="A72">
        <v>33</v>
      </c>
      <c r="B72">
        <v>4952</v>
      </c>
      <c r="C72" t="s">
        <v>165</v>
      </c>
      <c r="D72" t="s">
        <v>166</v>
      </c>
      <c r="E72" t="s">
        <v>45</v>
      </c>
      <c r="F72" t="s">
        <v>167</v>
      </c>
      <c r="G72" t="str">
        <f>"00349789"</f>
        <v>00349789</v>
      </c>
      <c r="H72" t="s">
        <v>168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169</v>
      </c>
    </row>
    <row r="73" spans="1:30" x14ac:dyDescent="0.25">
      <c r="H73" t="s">
        <v>170</v>
      </c>
    </row>
    <row r="74" spans="1:30" x14ac:dyDescent="0.25">
      <c r="A74">
        <v>34</v>
      </c>
      <c r="B74">
        <v>1686</v>
      </c>
      <c r="C74" t="s">
        <v>171</v>
      </c>
      <c r="D74" t="s">
        <v>14</v>
      </c>
      <c r="E74" t="s">
        <v>172</v>
      </c>
      <c r="F74" t="s">
        <v>173</v>
      </c>
      <c r="G74" t="str">
        <f>"201511035406"</f>
        <v>201511035406</v>
      </c>
      <c r="H74" t="s">
        <v>174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18</v>
      </c>
      <c r="W74">
        <v>126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175</v>
      </c>
    </row>
    <row r="75" spans="1:30" x14ac:dyDescent="0.25">
      <c r="H75" t="s">
        <v>176</v>
      </c>
    </row>
    <row r="76" spans="1:30" x14ac:dyDescent="0.25">
      <c r="A76">
        <v>35</v>
      </c>
      <c r="B76">
        <v>896</v>
      </c>
      <c r="C76" t="s">
        <v>177</v>
      </c>
      <c r="D76" t="s">
        <v>178</v>
      </c>
      <c r="E76" t="s">
        <v>146</v>
      </c>
      <c r="F76" t="s">
        <v>179</v>
      </c>
      <c r="G76" t="str">
        <f>"00008111"</f>
        <v>00008111</v>
      </c>
      <c r="H76" t="s">
        <v>180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51</v>
      </c>
      <c r="W76">
        <v>357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181</v>
      </c>
    </row>
    <row r="77" spans="1:30" x14ac:dyDescent="0.25">
      <c r="H77" t="s">
        <v>48</v>
      </c>
    </row>
    <row r="78" spans="1:30" x14ac:dyDescent="0.25">
      <c r="A78">
        <v>36</v>
      </c>
      <c r="B78">
        <v>1332</v>
      </c>
      <c r="C78" t="s">
        <v>182</v>
      </c>
      <c r="D78" t="s">
        <v>46</v>
      </c>
      <c r="E78" t="s">
        <v>183</v>
      </c>
      <c r="F78" t="s">
        <v>184</v>
      </c>
      <c r="G78" t="str">
        <f>"00008533"</f>
        <v>00008533</v>
      </c>
      <c r="H78" t="s">
        <v>185</v>
      </c>
      <c r="I78">
        <v>0</v>
      </c>
      <c r="J78">
        <v>0</v>
      </c>
      <c r="K78">
        <v>0</v>
      </c>
      <c r="L78">
        <v>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50</v>
      </c>
      <c r="W78">
        <v>350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186</v>
      </c>
    </row>
    <row r="79" spans="1:30" x14ac:dyDescent="0.25">
      <c r="H79" t="s">
        <v>187</v>
      </c>
    </row>
    <row r="80" spans="1:30" x14ac:dyDescent="0.25">
      <c r="A80">
        <v>37</v>
      </c>
      <c r="B80">
        <v>3738</v>
      </c>
      <c r="C80" t="s">
        <v>188</v>
      </c>
      <c r="D80" t="s">
        <v>189</v>
      </c>
      <c r="E80" t="s">
        <v>39</v>
      </c>
      <c r="F80" t="s">
        <v>190</v>
      </c>
      <c r="G80" t="str">
        <f>"201406005000"</f>
        <v>201406005000</v>
      </c>
      <c r="H80" t="s">
        <v>191</v>
      </c>
      <c r="I80">
        <v>150</v>
      </c>
      <c r="J80">
        <v>0</v>
      </c>
      <c r="K80">
        <v>0</v>
      </c>
      <c r="L80">
        <v>0</v>
      </c>
      <c r="M80">
        <v>100</v>
      </c>
      <c r="N80">
        <v>70</v>
      </c>
      <c r="O80">
        <v>0</v>
      </c>
      <c r="P80">
        <v>50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192</v>
      </c>
    </row>
    <row r="81" spans="1:30" x14ac:dyDescent="0.25">
      <c r="H81" t="s">
        <v>193</v>
      </c>
    </row>
    <row r="82" spans="1:30" x14ac:dyDescent="0.25">
      <c r="A82">
        <v>38</v>
      </c>
      <c r="B82">
        <v>975</v>
      </c>
      <c r="C82" t="s">
        <v>194</v>
      </c>
      <c r="D82" t="s">
        <v>195</v>
      </c>
      <c r="E82" t="s">
        <v>46</v>
      </c>
      <c r="F82" t="s">
        <v>196</v>
      </c>
      <c r="G82" t="str">
        <f>"00008352"</f>
        <v>00008352</v>
      </c>
      <c r="H82">
        <v>990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</v>
      </c>
      <c r="W82">
        <v>56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1076</v>
      </c>
    </row>
    <row r="83" spans="1:30" x14ac:dyDescent="0.25">
      <c r="H83" t="s">
        <v>197</v>
      </c>
    </row>
    <row r="84" spans="1:30" x14ac:dyDescent="0.25">
      <c r="A84">
        <v>39</v>
      </c>
      <c r="B84">
        <v>5290</v>
      </c>
      <c r="C84" t="s">
        <v>198</v>
      </c>
      <c r="D84" t="s">
        <v>146</v>
      </c>
      <c r="E84" t="s">
        <v>46</v>
      </c>
      <c r="F84" t="s">
        <v>199</v>
      </c>
      <c r="G84" t="str">
        <f>"201410006678"</f>
        <v>201410006678</v>
      </c>
      <c r="H84" t="s">
        <v>200</v>
      </c>
      <c r="I84">
        <v>0</v>
      </c>
      <c r="J84">
        <v>0</v>
      </c>
      <c r="K84">
        <v>0</v>
      </c>
      <c r="L84">
        <v>200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19</v>
      </c>
      <c r="W84">
        <v>133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201</v>
      </c>
    </row>
    <row r="85" spans="1:30" x14ac:dyDescent="0.25">
      <c r="H85" t="s">
        <v>202</v>
      </c>
    </row>
    <row r="86" spans="1:30" x14ac:dyDescent="0.25">
      <c r="A86">
        <v>40</v>
      </c>
      <c r="B86">
        <v>1254</v>
      </c>
      <c r="C86" t="s">
        <v>203</v>
      </c>
      <c r="D86" t="s">
        <v>128</v>
      </c>
      <c r="E86" t="s">
        <v>34</v>
      </c>
      <c r="F86" t="s">
        <v>204</v>
      </c>
      <c r="G86" t="str">
        <f>"201412003754"</f>
        <v>201412003754</v>
      </c>
      <c r="H86" t="s">
        <v>205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206</v>
      </c>
    </row>
    <row r="87" spans="1:30" x14ac:dyDescent="0.25">
      <c r="H87" t="s">
        <v>17</v>
      </c>
    </row>
    <row r="88" spans="1:30" x14ac:dyDescent="0.25">
      <c r="A88">
        <v>41</v>
      </c>
      <c r="B88">
        <v>5225</v>
      </c>
      <c r="C88" t="s">
        <v>207</v>
      </c>
      <c r="D88" t="s">
        <v>34</v>
      </c>
      <c r="E88" t="s">
        <v>45</v>
      </c>
      <c r="F88" t="s">
        <v>208</v>
      </c>
      <c r="G88" t="str">
        <f>"00008667"</f>
        <v>00008667</v>
      </c>
      <c r="H88" t="s">
        <v>180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40</v>
      </c>
      <c r="W88">
        <v>280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209</v>
      </c>
    </row>
    <row r="89" spans="1:30" x14ac:dyDescent="0.25">
      <c r="H89" t="s">
        <v>210</v>
      </c>
    </row>
    <row r="90" spans="1:30" x14ac:dyDescent="0.25">
      <c r="A90">
        <v>42</v>
      </c>
      <c r="B90">
        <v>6191</v>
      </c>
      <c r="C90" t="s">
        <v>211</v>
      </c>
      <c r="D90" t="s">
        <v>45</v>
      </c>
      <c r="E90" t="s">
        <v>146</v>
      </c>
      <c r="F90" t="s">
        <v>212</v>
      </c>
      <c r="G90" t="str">
        <f>"201402008893"</f>
        <v>201402008893</v>
      </c>
      <c r="H90" t="s">
        <v>213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57</v>
      </c>
      <c r="W90">
        <v>399</v>
      </c>
      <c r="X90">
        <v>6</v>
      </c>
      <c r="Y90">
        <v>1235</v>
      </c>
      <c r="Z90">
        <v>0</v>
      </c>
      <c r="AA90">
        <v>0</v>
      </c>
      <c r="AB90">
        <v>0</v>
      </c>
      <c r="AC90">
        <v>0</v>
      </c>
      <c r="AD90" t="s">
        <v>214</v>
      </c>
    </row>
    <row r="91" spans="1:30" x14ac:dyDescent="0.25">
      <c r="H91">
        <v>1235</v>
      </c>
    </row>
    <row r="92" spans="1:30" x14ac:dyDescent="0.25">
      <c r="A92">
        <v>43</v>
      </c>
      <c r="B92">
        <v>2180</v>
      </c>
      <c r="C92" t="s">
        <v>215</v>
      </c>
      <c r="D92" t="s">
        <v>216</v>
      </c>
      <c r="E92" t="s">
        <v>217</v>
      </c>
      <c r="F92" t="s">
        <v>218</v>
      </c>
      <c r="G92" t="str">
        <f>"00214373"</f>
        <v>00214373</v>
      </c>
      <c r="H92" t="s">
        <v>219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47</v>
      </c>
      <c r="W92">
        <v>329</v>
      </c>
      <c r="X92">
        <v>6</v>
      </c>
      <c r="Y92">
        <v>1235</v>
      </c>
      <c r="Z92">
        <v>0</v>
      </c>
      <c r="AA92">
        <v>0</v>
      </c>
      <c r="AB92">
        <v>0</v>
      </c>
      <c r="AC92">
        <v>0</v>
      </c>
      <c r="AD92" t="s">
        <v>220</v>
      </c>
    </row>
    <row r="93" spans="1:30" x14ac:dyDescent="0.25">
      <c r="H93" t="s">
        <v>221</v>
      </c>
    </row>
    <row r="94" spans="1:30" x14ac:dyDescent="0.25">
      <c r="A94">
        <v>44</v>
      </c>
      <c r="B94">
        <v>4661</v>
      </c>
      <c r="C94" t="s">
        <v>222</v>
      </c>
      <c r="D94" t="s">
        <v>14</v>
      </c>
      <c r="E94" t="s">
        <v>15</v>
      </c>
      <c r="F94" t="s">
        <v>223</v>
      </c>
      <c r="G94" t="str">
        <f>"00207726"</f>
        <v>00207726</v>
      </c>
      <c r="H94" t="s">
        <v>224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50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25</v>
      </c>
      <c r="W94">
        <v>175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225</v>
      </c>
    </row>
    <row r="95" spans="1:30" x14ac:dyDescent="0.25">
      <c r="H95" t="s">
        <v>48</v>
      </c>
    </row>
    <row r="96" spans="1:30" x14ac:dyDescent="0.25">
      <c r="A96">
        <v>45</v>
      </c>
      <c r="B96">
        <v>888</v>
      </c>
      <c r="C96" t="s">
        <v>226</v>
      </c>
      <c r="D96" t="s">
        <v>157</v>
      </c>
      <c r="E96" t="s">
        <v>227</v>
      </c>
      <c r="F96" t="s">
        <v>228</v>
      </c>
      <c r="G96" t="str">
        <f>"201510003978"</f>
        <v>201510003978</v>
      </c>
      <c r="H96" t="s">
        <v>229</v>
      </c>
      <c r="I96">
        <v>150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15</v>
      </c>
      <c r="W96">
        <v>105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230</v>
      </c>
    </row>
    <row r="97" spans="1:30" x14ac:dyDescent="0.25">
      <c r="H97" t="s">
        <v>36</v>
      </c>
    </row>
    <row r="98" spans="1:30" x14ac:dyDescent="0.25">
      <c r="A98">
        <v>46</v>
      </c>
      <c r="B98">
        <v>923</v>
      </c>
      <c r="C98" t="s">
        <v>231</v>
      </c>
      <c r="D98" t="s">
        <v>46</v>
      </c>
      <c r="E98" t="s">
        <v>146</v>
      </c>
      <c r="F98" t="s">
        <v>232</v>
      </c>
      <c r="G98" t="str">
        <f>"201409005422"</f>
        <v>201409005422</v>
      </c>
      <c r="H98" t="s">
        <v>125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35</v>
      </c>
      <c r="W98">
        <v>245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233</v>
      </c>
    </row>
    <row r="99" spans="1:30" x14ac:dyDescent="0.25">
      <c r="H99" t="s">
        <v>24</v>
      </c>
    </row>
    <row r="100" spans="1:30" x14ac:dyDescent="0.25">
      <c r="A100">
        <v>47</v>
      </c>
      <c r="B100">
        <v>2071</v>
      </c>
      <c r="C100" t="s">
        <v>234</v>
      </c>
      <c r="D100" t="s">
        <v>51</v>
      </c>
      <c r="E100" t="s">
        <v>235</v>
      </c>
      <c r="F100" t="s">
        <v>236</v>
      </c>
      <c r="G100" t="str">
        <f>"00316025"</f>
        <v>00316025</v>
      </c>
      <c r="H100" t="s">
        <v>237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6</v>
      </c>
      <c r="Y100">
        <v>1235</v>
      </c>
      <c r="Z100">
        <v>0</v>
      </c>
      <c r="AA100">
        <v>0</v>
      </c>
      <c r="AB100">
        <v>17</v>
      </c>
      <c r="AC100">
        <v>289</v>
      </c>
      <c r="AD100" t="s">
        <v>238</v>
      </c>
    </row>
    <row r="101" spans="1:30" x14ac:dyDescent="0.25">
      <c r="H101">
        <v>1235</v>
      </c>
    </row>
    <row r="102" spans="1:30" x14ac:dyDescent="0.25">
      <c r="A102">
        <v>48</v>
      </c>
      <c r="B102">
        <v>2159</v>
      </c>
      <c r="C102" t="s">
        <v>239</v>
      </c>
      <c r="D102" t="s">
        <v>240</v>
      </c>
      <c r="E102" t="s">
        <v>59</v>
      </c>
      <c r="F102" t="s">
        <v>241</v>
      </c>
      <c r="G102" t="str">
        <f>"201511027211"</f>
        <v>201511027211</v>
      </c>
      <c r="H102" t="s">
        <v>242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242</v>
      </c>
    </row>
    <row r="103" spans="1:30" x14ac:dyDescent="0.25">
      <c r="H103" t="s">
        <v>243</v>
      </c>
    </row>
    <row r="104" spans="1:30" x14ac:dyDescent="0.25">
      <c r="A104">
        <v>49</v>
      </c>
      <c r="B104">
        <v>1159</v>
      </c>
      <c r="C104" t="s">
        <v>244</v>
      </c>
      <c r="D104" t="s">
        <v>34</v>
      </c>
      <c r="E104" t="s">
        <v>45</v>
      </c>
      <c r="F104" t="s">
        <v>245</v>
      </c>
      <c r="G104" t="str">
        <f>"200712000320"</f>
        <v>200712000320</v>
      </c>
      <c r="H104" t="s">
        <v>246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39</v>
      </c>
      <c r="W104">
        <v>273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247</v>
      </c>
    </row>
    <row r="105" spans="1:30" x14ac:dyDescent="0.25">
      <c r="H105" t="s">
        <v>248</v>
      </c>
    </row>
    <row r="106" spans="1:30" x14ac:dyDescent="0.25">
      <c r="A106">
        <v>50</v>
      </c>
      <c r="B106">
        <v>5521</v>
      </c>
      <c r="C106" t="s">
        <v>249</v>
      </c>
      <c r="D106" t="s">
        <v>14</v>
      </c>
      <c r="E106" t="s">
        <v>250</v>
      </c>
      <c r="F106" t="s">
        <v>251</v>
      </c>
      <c r="G106" t="str">
        <f>"201408000257"</f>
        <v>201408000257</v>
      </c>
      <c r="H106" t="s">
        <v>143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1</v>
      </c>
      <c r="W106">
        <v>7</v>
      </c>
      <c r="X106">
        <v>0</v>
      </c>
      <c r="Z106">
        <v>0</v>
      </c>
      <c r="AA106">
        <v>0</v>
      </c>
      <c r="AB106">
        <v>2</v>
      </c>
      <c r="AC106">
        <v>34</v>
      </c>
      <c r="AD106" t="s">
        <v>252</v>
      </c>
    </row>
    <row r="107" spans="1:30" x14ac:dyDescent="0.25">
      <c r="H107" t="s">
        <v>253</v>
      </c>
    </row>
    <row r="108" spans="1:30" x14ac:dyDescent="0.25">
      <c r="A108">
        <v>51</v>
      </c>
      <c r="B108">
        <v>342</v>
      </c>
      <c r="C108" t="s">
        <v>254</v>
      </c>
      <c r="D108" t="s">
        <v>146</v>
      </c>
      <c r="E108" t="s">
        <v>59</v>
      </c>
      <c r="F108" t="s">
        <v>255</v>
      </c>
      <c r="G108" t="str">
        <f>"00281045"</f>
        <v>00281045</v>
      </c>
      <c r="H108" t="s">
        <v>159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256</v>
      </c>
    </row>
    <row r="109" spans="1:30" x14ac:dyDescent="0.25">
      <c r="H109" t="s">
        <v>257</v>
      </c>
    </row>
    <row r="110" spans="1:30" x14ac:dyDescent="0.25">
      <c r="A110">
        <v>52</v>
      </c>
      <c r="B110">
        <v>4537</v>
      </c>
      <c r="C110" t="s">
        <v>258</v>
      </c>
      <c r="D110" t="s">
        <v>259</v>
      </c>
      <c r="E110" t="s">
        <v>71</v>
      </c>
      <c r="F110" t="s">
        <v>260</v>
      </c>
      <c r="G110" t="str">
        <f>"00311976"</f>
        <v>00311976</v>
      </c>
      <c r="H110" t="s">
        <v>261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11</v>
      </c>
      <c r="W110">
        <v>77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262</v>
      </c>
    </row>
    <row r="111" spans="1:30" x14ac:dyDescent="0.25">
      <c r="H111" t="s">
        <v>48</v>
      </c>
    </row>
    <row r="112" spans="1:30" x14ac:dyDescent="0.25">
      <c r="A112">
        <v>53</v>
      </c>
      <c r="B112">
        <v>2863</v>
      </c>
      <c r="C112" t="s">
        <v>263</v>
      </c>
      <c r="D112" t="s">
        <v>46</v>
      </c>
      <c r="E112" t="s">
        <v>71</v>
      </c>
      <c r="F112" t="s">
        <v>264</v>
      </c>
      <c r="G112" t="str">
        <f>"00311509"</f>
        <v>00311509</v>
      </c>
      <c r="H112" t="s">
        <v>265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18</v>
      </c>
      <c r="W112">
        <v>126</v>
      </c>
      <c r="X112">
        <v>0</v>
      </c>
      <c r="Z112">
        <v>1</v>
      </c>
      <c r="AA112">
        <v>0</v>
      </c>
      <c r="AB112">
        <v>0</v>
      </c>
      <c r="AC112">
        <v>0</v>
      </c>
      <c r="AD112" t="s">
        <v>266</v>
      </c>
    </row>
    <row r="113" spans="1:30" x14ac:dyDescent="0.25">
      <c r="H113" t="s">
        <v>267</v>
      </c>
    </row>
    <row r="114" spans="1:30" x14ac:dyDescent="0.25">
      <c r="A114">
        <v>54</v>
      </c>
      <c r="B114">
        <v>1038</v>
      </c>
      <c r="C114" t="s">
        <v>268</v>
      </c>
      <c r="D114" t="s">
        <v>216</v>
      </c>
      <c r="E114" t="s">
        <v>269</v>
      </c>
      <c r="F114" t="s">
        <v>270</v>
      </c>
      <c r="G114" t="str">
        <f>"00092012"</f>
        <v>00092012</v>
      </c>
      <c r="H114" t="s">
        <v>271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6</v>
      </c>
      <c r="Y114">
        <v>1235</v>
      </c>
      <c r="Z114">
        <v>0</v>
      </c>
      <c r="AA114">
        <v>0</v>
      </c>
      <c r="AB114">
        <v>0</v>
      </c>
      <c r="AC114">
        <v>0</v>
      </c>
      <c r="AD114" t="s">
        <v>272</v>
      </c>
    </row>
    <row r="115" spans="1:30" x14ac:dyDescent="0.25">
      <c r="H115" t="s">
        <v>273</v>
      </c>
    </row>
    <row r="116" spans="1:30" x14ac:dyDescent="0.25">
      <c r="A116">
        <v>55</v>
      </c>
      <c r="B116">
        <v>4087</v>
      </c>
      <c r="C116" t="s">
        <v>274</v>
      </c>
      <c r="D116" t="s">
        <v>39</v>
      </c>
      <c r="E116" t="s">
        <v>146</v>
      </c>
      <c r="F116" t="s">
        <v>275</v>
      </c>
      <c r="G116" t="str">
        <f>"201410008029"</f>
        <v>201410008029</v>
      </c>
      <c r="H116" t="s">
        <v>276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15</v>
      </c>
      <c r="W116">
        <v>105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277</v>
      </c>
    </row>
    <row r="117" spans="1:30" x14ac:dyDescent="0.25">
      <c r="H117" t="s">
        <v>278</v>
      </c>
    </row>
    <row r="118" spans="1:30" x14ac:dyDescent="0.25">
      <c r="A118">
        <v>56</v>
      </c>
      <c r="B118">
        <v>3668</v>
      </c>
      <c r="C118" t="s">
        <v>279</v>
      </c>
      <c r="D118" t="s">
        <v>39</v>
      </c>
      <c r="E118" t="s">
        <v>121</v>
      </c>
      <c r="F118" t="s">
        <v>280</v>
      </c>
      <c r="G118" t="str">
        <f>"00107197"</f>
        <v>00107197</v>
      </c>
      <c r="H118">
        <v>660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13</v>
      </c>
      <c r="W118">
        <v>91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821</v>
      </c>
    </row>
    <row r="119" spans="1:30" x14ac:dyDescent="0.25">
      <c r="H119" t="s">
        <v>48</v>
      </c>
    </row>
    <row r="120" spans="1:30" x14ac:dyDescent="0.25">
      <c r="A120">
        <v>57</v>
      </c>
      <c r="B120">
        <v>1606</v>
      </c>
      <c r="C120" t="s">
        <v>281</v>
      </c>
      <c r="D120" t="s">
        <v>183</v>
      </c>
      <c r="E120" t="s">
        <v>34</v>
      </c>
      <c r="F120" t="s">
        <v>282</v>
      </c>
      <c r="G120" t="str">
        <f>"00154964"</f>
        <v>00154964</v>
      </c>
      <c r="H120">
        <v>748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818</v>
      </c>
    </row>
    <row r="121" spans="1:30" x14ac:dyDescent="0.25">
      <c r="H121" t="s">
        <v>283</v>
      </c>
    </row>
    <row r="122" spans="1:30" x14ac:dyDescent="0.25">
      <c r="A122">
        <v>58</v>
      </c>
      <c r="B122">
        <v>2743</v>
      </c>
      <c r="C122" t="s">
        <v>284</v>
      </c>
      <c r="D122" t="s">
        <v>121</v>
      </c>
      <c r="E122" t="s">
        <v>146</v>
      </c>
      <c r="F122" t="s">
        <v>285</v>
      </c>
      <c r="G122" t="str">
        <f>"201402005891"</f>
        <v>201402005891</v>
      </c>
      <c r="H122" t="s">
        <v>286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11</v>
      </c>
      <c r="W122">
        <v>77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287</v>
      </c>
    </row>
    <row r="123" spans="1:30" x14ac:dyDescent="0.25">
      <c r="H123" t="s">
        <v>48</v>
      </c>
    </row>
    <row r="124" spans="1:30" x14ac:dyDescent="0.25">
      <c r="A124">
        <v>59</v>
      </c>
      <c r="B124">
        <v>171</v>
      </c>
      <c r="C124" t="s">
        <v>288</v>
      </c>
      <c r="D124" t="s">
        <v>14</v>
      </c>
      <c r="E124" t="s">
        <v>80</v>
      </c>
      <c r="F124" t="s">
        <v>289</v>
      </c>
      <c r="G124" t="str">
        <f>"00106662"</f>
        <v>00106662</v>
      </c>
      <c r="H124">
        <v>737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807</v>
      </c>
    </row>
    <row r="125" spans="1:30" x14ac:dyDescent="0.25">
      <c r="H125" t="s">
        <v>48</v>
      </c>
    </row>
    <row r="126" spans="1:30" x14ac:dyDescent="0.25">
      <c r="A126">
        <v>60</v>
      </c>
      <c r="B126">
        <v>3139</v>
      </c>
      <c r="C126" t="s">
        <v>290</v>
      </c>
      <c r="D126" t="s">
        <v>72</v>
      </c>
      <c r="E126" t="s">
        <v>291</v>
      </c>
      <c r="F126" t="s">
        <v>292</v>
      </c>
      <c r="G126" t="str">
        <f>"00242659"</f>
        <v>00242659</v>
      </c>
      <c r="H126" t="s">
        <v>293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Z126">
        <v>2</v>
      </c>
      <c r="AA126">
        <v>0</v>
      </c>
      <c r="AB126">
        <v>0</v>
      </c>
      <c r="AC126">
        <v>0</v>
      </c>
      <c r="AD126" t="s">
        <v>294</v>
      </c>
    </row>
    <row r="127" spans="1:30" x14ac:dyDescent="0.25">
      <c r="H127" t="s">
        <v>170</v>
      </c>
    </row>
    <row r="128" spans="1:30" x14ac:dyDescent="0.25">
      <c r="A128">
        <v>61</v>
      </c>
      <c r="B128">
        <v>3918</v>
      </c>
      <c r="C128" t="s">
        <v>295</v>
      </c>
      <c r="D128" t="s">
        <v>296</v>
      </c>
      <c r="E128" t="s">
        <v>71</v>
      </c>
      <c r="F128" t="s">
        <v>297</v>
      </c>
      <c r="G128" t="str">
        <f>"00222071"</f>
        <v>00222071</v>
      </c>
      <c r="H128" t="s">
        <v>298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299</v>
      </c>
    </row>
    <row r="129" spans="1:30" x14ac:dyDescent="0.25">
      <c r="H129" t="s">
        <v>17</v>
      </c>
    </row>
    <row r="130" spans="1:30" x14ac:dyDescent="0.25">
      <c r="A130">
        <v>62</v>
      </c>
      <c r="B130">
        <v>2436</v>
      </c>
      <c r="C130" t="s">
        <v>300</v>
      </c>
      <c r="D130" t="s">
        <v>45</v>
      </c>
      <c r="E130" t="s">
        <v>146</v>
      </c>
      <c r="F130" t="s">
        <v>301</v>
      </c>
      <c r="G130" t="str">
        <f>"00077279"</f>
        <v>00077279</v>
      </c>
      <c r="H130">
        <v>704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5</v>
      </c>
      <c r="W130">
        <v>35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769</v>
      </c>
    </row>
    <row r="131" spans="1:30" x14ac:dyDescent="0.25">
      <c r="H131" t="s">
        <v>36</v>
      </c>
    </row>
    <row r="132" spans="1:30" x14ac:dyDescent="0.25">
      <c r="A132">
        <v>63</v>
      </c>
      <c r="B132">
        <v>5064</v>
      </c>
      <c r="C132" t="s">
        <v>302</v>
      </c>
      <c r="D132" t="s">
        <v>303</v>
      </c>
      <c r="E132" t="s">
        <v>59</v>
      </c>
      <c r="F132" t="s">
        <v>304</v>
      </c>
      <c r="G132" t="str">
        <f>"201406004281"</f>
        <v>201406004281</v>
      </c>
      <c r="H132" t="s">
        <v>91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305</v>
      </c>
    </row>
    <row r="133" spans="1:30" x14ac:dyDescent="0.25">
      <c r="H133" t="s">
        <v>164</v>
      </c>
    </row>
    <row r="134" spans="1:30" x14ac:dyDescent="0.25">
      <c r="A134">
        <v>64</v>
      </c>
      <c r="B134">
        <v>5961</v>
      </c>
      <c r="C134" t="s">
        <v>306</v>
      </c>
      <c r="D134" t="s">
        <v>46</v>
      </c>
      <c r="E134" t="s">
        <v>216</v>
      </c>
      <c r="F134" t="s">
        <v>307</v>
      </c>
      <c r="G134" t="str">
        <f>"00369410"</f>
        <v>00369410</v>
      </c>
      <c r="H134" t="s">
        <v>286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6</v>
      </c>
      <c r="Y134">
        <v>1235</v>
      </c>
      <c r="Z134">
        <v>0</v>
      </c>
      <c r="AA134">
        <v>0</v>
      </c>
      <c r="AB134">
        <v>0</v>
      </c>
      <c r="AC134">
        <v>0</v>
      </c>
      <c r="AD134" t="s">
        <v>308</v>
      </c>
    </row>
    <row r="135" spans="1:30" x14ac:dyDescent="0.25">
      <c r="H135" t="s">
        <v>309</v>
      </c>
    </row>
    <row r="136" spans="1:30" x14ac:dyDescent="0.25">
      <c r="A136">
        <v>65</v>
      </c>
      <c r="B136">
        <v>3274</v>
      </c>
      <c r="C136" t="s">
        <v>310</v>
      </c>
      <c r="D136" t="s">
        <v>78</v>
      </c>
      <c r="E136" t="s">
        <v>311</v>
      </c>
      <c r="F136" t="s">
        <v>312</v>
      </c>
      <c r="G136" t="str">
        <f>"201409003177"</f>
        <v>201409003177</v>
      </c>
      <c r="H136" t="s">
        <v>313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314</v>
      </c>
    </row>
    <row r="137" spans="1:30" x14ac:dyDescent="0.25">
      <c r="H137" t="s">
        <v>202</v>
      </c>
    </row>
    <row r="138" spans="1:30" x14ac:dyDescent="0.25">
      <c r="A138">
        <v>66</v>
      </c>
      <c r="B138">
        <v>6009</v>
      </c>
      <c r="C138" t="s">
        <v>315</v>
      </c>
      <c r="D138" t="s">
        <v>59</v>
      </c>
      <c r="E138" t="s">
        <v>316</v>
      </c>
      <c r="F138" t="s">
        <v>317</v>
      </c>
      <c r="G138" t="str">
        <f>"00249322"</f>
        <v>00249322</v>
      </c>
      <c r="H138" t="s">
        <v>318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319</v>
      </c>
    </row>
    <row r="139" spans="1:30" x14ac:dyDescent="0.25">
      <c r="H139" t="s">
        <v>48</v>
      </c>
    </row>
    <row r="140" spans="1:30" x14ac:dyDescent="0.25">
      <c r="A140">
        <v>67</v>
      </c>
      <c r="B140">
        <v>4477</v>
      </c>
      <c r="C140" t="s">
        <v>320</v>
      </c>
      <c r="D140" t="s">
        <v>51</v>
      </c>
      <c r="E140" t="s">
        <v>146</v>
      </c>
      <c r="F140" t="s">
        <v>321</v>
      </c>
      <c r="G140" t="str">
        <f>"200901000841"</f>
        <v>200901000841</v>
      </c>
      <c r="H140" t="s">
        <v>322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323</v>
      </c>
    </row>
    <row r="141" spans="1:30" x14ac:dyDescent="0.25">
      <c r="H141" t="s">
        <v>48</v>
      </c>
    </row>
    <row r="142" spans="1:30" x14ac:dyDescent="0.25">
      <c r="A142">
        <v>68</v>
      </c>
      <c r="B142">
        <v>2858</v>
      </c>
      <c r="C142" t="s">
        <v>324</v>
      </c>
      <c r="D142" t="s">
        <v>325</v>
      </c>
      <c r="E142" t="s">
        <v>326</v>
      </c>
      <c r="F142" t="s">
        <v>327</v>
      </c>
      <c r="G142" t="str">
        <f>"00345657"</f>
        <v>00345657</v>
      </c>
      <c r="H142" t="s">
        <v>328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329</v>
      </c>
    </row>
    <row r="143" spans="1:30" x14ac:dyDescent="0.25">
      <c r="H143" t="s">
        <v>330</v>
      </c>
    </row>
    <row r="144" spans="1:30" x14ac:dyDescent="0.25">
      <c r="A144">
        <v>69</v>
      </c>
      <c r="B144">
        <v>30</v>
      </c>
      <c r="C144" t="s">
        <v>331</v>
      </c>
      <c r="D144" t="s">
        <v>59</v>
      </c>
      <c r="E144" t="s">
        <v>216</v>
      </c>
      <c r="F144" t="s">
        <v>332</v>
      </c>
      <c r="G144" t="str">
        <f>"201411000594"</f>
        <v>201411000594</v>
      </c>
      <c r="H144">
        <v>671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721</v>
      </c>
    </row>
    <row r="145" spans="1:30" x14ac:dyDescent="0.25">
      <c r="H145" t="s">
        <v>333</v>
      </c>
    </row>
    <row r="146" spans="1:30" x14ac:dyDescent="0.25">
      <c r="A146">
        <v>70</v>
      </c>
      <c r="B146">
        <v>3998</v>
      </c>
      <c r="C146" t="s">
        <v>334</v>
      </c>
      <c r="D146" t="s">
        <v>45</v>
      </c>
      <c r="E146" t="s">
        <v>59</v>
      </c>
      <c r="F146" t="s">
        <v>335</v>
      </c>
      <c r="G146" t="str">
        <f>"201410004000"</f>
        <v>201410004000</v>
      </c>
      <c r="H146">
        <v>682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712</v>
      </c>
    </row>
    <row r="147" spans="1:30" x14ac:dyDescent="0.25">
      <c r="H147" t="s">
        <v>63</v>
      </c>
    </row>
    <row r="148" spans="1:30" x14ac:dyDescent="0.25">
      <c r="A148">
        <v>71</v>
      </c>
      <c r="B148">
        <v>1384</v>
      </c>
      <c r="C148" t="s">
        <v>336</v>
      </c>
      <c r="D148" t="s">
        <v>71</v>
      </c>
      <c r="E148" t="s">
        <v>303</v>
      </c>
      <c r="F148" t="s">
        <v>337</v>
      </c>
      <c r="G148" t="str">
        <f>"201409000263"</f>
        <v>201409000263</v>
      </c>
      <c r="H148">
        <v>682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Z148">
        <v>2</v>
      </c>
      <c r="AA148">
        <v>0</v>
      </c>
      <c r="AB148">
        <v>0</v>
      </c>
      <c r="AC148">
        <v>0</v>
      </c>
      <c r="AD148">
        <v>712</v>
      </c>
    </row>
    <row r="149" spans="1:30" x14ac:dyDescent="0.25">
      <c r="H149" t="s">
        <v>338</v>
      </c>
    </row>
    <row r="150" spans="1:30" x14ac:dyDescent="0.25">
      <c r="A150">
        <v>72</v>
      </c>
      <c r="B150">
        <v>5156</v>
      </c>
      <c r="C150" t="s">
        <v>339</v>
      </c>
      <c r="D150" t="s">
        <v>71</v>
      </c>
      <c r="E150" t="s">
        <v>39</v>
      </c>
      <c r="F150" t="s">
        <v>340</v>
      </c>
      <c r="G150" t="str">
        <f>"00022539"</f>
        <v>00022539</v>
      </c>
      <c r="H150" t="s">
        <v>125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341</v>
      </c>
    </row>
    <row r="151" spans="1:30" x14ac:dyDescent="0.25">
      <c r="H151" t="s">
        <v>55</v>
      </c>
    </row>
    <row r="152" spans="1:30" x14ac:dyDescent="0.25">
      <c r="A152">
        <v>73</v>
      </c>
      <c r="B152">
        <v>5649</v>
      </c>
      <c r="C152" t="s">
        <v>342</v>
      </c>
      <c r="D152" t="s">
        <v>343</v>
      </c>
      <c r="E152" t="s">
        <v>45</v>
      </c>
      <c r="F152" t="s">
        <v>344</v>
      </c>
      <c r="G152" t="str">
        <f>"201412005392"</f>
        <v>201412005392</v>
      </c>
      <c r="H152" t="s">
        <v>345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Z152">
        <v>2</v>
      </c>
      <c r="AA152">
        <v>0</v>
      </c>
      <c r="AB152">
        <v>0</v>
      </c>
      <c r="AC152">
        <v>0</v>
      </c>
      <c r="AD152" t="s">
        <v>346</v>
      </c>
    </row>
    <row r="153" spans="1:30" x14ac:dyDescent="0.25">
      <c r="H153" t="s">
        <v>347</v>
      </c>
    </row>
    <row r="154" spans="1:30" x14ac:dyDescent="0.25">
      <c r="A154">
        <v>74</v>
      </c>
      <c r="B154">
        <v>2098</v>
      </c>
      <c r="C154" t="s">
        <v>348</v>
      </c>
      <c r="D154" t="s">
        <v>78</v>
      </c>
      <c r="E154" t="s">
        <v>326</v>
      </c>
      <c r="F154" t="s">
        <v>349</v>
      </c>
      <c r="G154" t="str">
        <f>"201511040827"</f>
        <v>201511040827</v>
      </c>
      <c r="H154" t="s">
        <v>350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351</v>
      </c>
    </row>
    <row r="155" spans="1:30" x14ac:dyDescent="0.25">
      <c r="H155" t="s">
        <v>352</v>
      </c>
    </row>
    <row r="156" spans="1:30" x14ac:dyDescent="0.25">
      <c r="A156">
        <v>75</v>
      </c>
      <c r="B156">
        <v>5502</v>
      </c>
      <c r="C156" t="s">
        <v>353</v>
      </c>
      <c r="D156" t="s">
        <v>354</v>
      </c>
      <c r="E156" t="s">
        <v>34</v>
      </c>
      <c r="F156" t="s">
        <v>355</v>
      </c>
      <c r="G156" t="str">
        <f>"00030170"</f>
        <v>00030170</v>
      </c>
      <c r="H156" t="s">
        <v>356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357</v>
      </c>
    </row>
    <row r="157" spans="1:30" x14ac:dyDescent="0.25">
      <c r="H157" t="s">
        <v>358</v>
      </c>
    </row>
    <row r="158" spans="1:30" x14ac:dyDescent="0.25">
      <c r="A158">
        <v>76</v>
      </c>
      <c r="B158">
        <v>331</v>
      </c>
      <c r="C158" t="s">
        <v>359</v>
      </c>
      <c r="D158" t="s">
        <v>71</v>
      </c>
      <c r="E158" t="s">
        <v>14</v>
      </c>
      <c r="F158" t="s">
        <v>360</v>
      </c>
      <c r="G158" t="str">
        <f>"201409006807"</f>
        <v>201409006807</v>
      </c>
      <c r="H158" t="s">
        <v>361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</v>
      </c>
      <c r="W158">
        <v>42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362</v>
      </c>
    </row>
    <row r="159" spans="1:30" x14ac:dyDescent="0.25">
      <c r="H159" t="s">
        <v>363</v>
      </c>
    </row>
    <row r="160" spans="1:30" x14ac:dyDescent="0.25">
      <c r="A160">
        <v>77</v>
      </c>
      <c r="B160">
        <v>5784</v>
      </c>
      <c r="C160" t="s">
        <v>364</v>
      </c>
      <c r="D160" t="s">
        <v>365</v>
      </c>
      <c r="E160" t="s">
        <v>166</v>
      </c>
      <c r="F160" t="s">
        <v>366</v>
      </c>
      <c r="G160" t="str">
        <f>"00293113"</f>
        <v>00293113</v>
      </c>
      <c r="H160" t="s">
        <v>367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368</v>
      </c>
    </row>
    <row r="161" spans="1:30" x14ac:dyDescent="0.25">
      <c r="H161" t="s">
        <v>369</v>
      </c>
    </row>
    <row r="162" spans="1:30" x14ac:dyDescent="0.25">
      <c r="A162">
        <v>78</v>
      </c>
      <c r="B162">
        <v>4359</v>
      </c>
      <c r="C162" t="s">
        <v>370</v>
      </c>
      <c r="D162" t="s">
        <v>183</v>
      </c>
      <c r="E162" t="s">
        <v>59</v>
      </c>
      <c r="F162" t="s">
        <v>371</v>
      </c>
      <c r="G162" t="str">
        <f>"00261938"</f>
        <v>00261938</v>
      </c>
      <c r="H162" t="s">
        <v>372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373</v>
      </c>
    </row>
    <row r="163" spans="1:30" x14ac:dyDescent="0.25">
      <c r="H163" t="s">
        <v>374</v>
      </c>
    </row>
    <row r="164" spans="1:30" x14ac:dyDescent="0.25">
      <c r="A164">
        <v>79</v>
      </c>
      <c r="B164">
        <v>4293</v>
      </c>
      <c r="C164" t="s">
        <v>375</v>
      </c>
      <c r="D164" t="s">
        <v>376</v>
      </c>
      <c r="E164" t="s">
        <v>377</v>
      </c>
      <c r="F164" t="s">
        <v>378</v>
      </c>
      <c r="G164" t="str">
        <f>"00302498"</f>
        <v>00302498</v>
      </c>
      <c r="H164" t="s">
        <v>379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379</v>
      </c>
    </row>
    <row r="165" spans="1:30" x14ac:dyDescent="0.25">
      <c r="H165" t="s">
        <v>380</v>
      </c>
    </row>
    <row r="167" spans="1:30" x14ac:dyDescent="0.25">
      <c r="A167" t="s">
        <v>381</v>
      </c>
    </row>
    <row r="168" spans="1:30" x14ac:dyDescent="0.25">
      <c r="A168" t="s">
        <v>382</v>
      </c>
    </row>
    <row r="169" spans="1:30" x14ac:dyDescent="0.25">
      <c r="A169" t="s">
        <v>383</v>
      </c>
    </row>
    <row r="170" spans="1:30" x14ac:dyDescent="0.25">
      <c r="A170" t="s">
        <v>384</v>
      </c>
    </row>
    <row r="171" spans="1:30" x14ac:dyDescent="0.25">
      <c r="A171" t="s">
        <v>385</v>
      </c>
    </row>
    <row r="172" spans="1:30" x14ac:dyDescent="0.25">
      <c r="A172" t="s">
        <v>386</v>
      </c>
    </row>
    <row r="173" spans="1:30" x14ac:dyDescent="0.25">
      <c r="A173" t="s">
        <v>387</v>
      </c>
    </row>
    <row r="174" spans="1:30" x14ac:dyDescent="0.25">
      <c r="A174" t="s">
        <v>388</v>
      </c>
    </row>
    <row r="175" spans="1:30" x14ac:dyDescent="0.25">
      <c r="A175" t="s">
        <v>389</v>
      </c>
    </row>
    <row r="176" spans="1:30" x14ac:dyDescent="0.25">
      <c r="A176" t="s">
        <v>390</v>
      </c>
    </row>
    <row r="177" spans="1:1" x14ac:dyDescent="0.25">
      <c r="A177" t="s">
        <v>391</v>
      </c>
    </row>
    <row r="178" spans="1:1" x14ac:dyDescent="0.25">
      <c r="A178" t="s">
        <v>392</v>
      </c>
    </row>
    <row r="179" spans="1:1" x14ac:dyDescent="0.25">
      <c r="A179" t="s">
        <v>393</v>
      </c>
    </row>
    <row r="180" spans="1:1" x14ac:dyDescent="0.25">
      <c r="A180" t="s">
        <v>394</v>
      </c>
    </row>
    <row r="181" spans="1:1" x14ac:dyDescent="0.25">
      <c r="A181" t="s">
        <v>395</v>
      </c>
    </row>
    <row r="182" spans="1:1" x14ac:dyDescent="0.25">
      <c r="A182" t="s">
        <v>396</v>
      </c>
    </row>
    <row r="183" spans="1:1" x14ac:dyDescent="0.25">
      <c r="A183" t="s">
        <v>397</v>
      </c>
    </row>
    <row r="184" spans="1:1" x14ac:dyDescent="0.25">
      <c r="A184" t="s">
        <v>398</v>
      </c>
    </row>
    <row r="185" spans="1:1" x14ac:dyDescent="0.25">
      <c r="A185" t="s">
        <v>399</v>
      </c>
    </row>
    <row r="186" spans="1:1" x14ac:dyDescent="0.25">
      <c r="A186" t="s">
        <v>400</v>
      </c>
    </row>
    <row r="187" spans="1:1" x14ac:dyDescent="0.25">
      <c r="A187" t="s">
        <v>401</v>
      </c>
    </row>
    <row r="188" spans="1:1" x14ac:dyDescent="0.25">
      <c r="A188" t="s">
        <v>402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2018-03-28T09:32:01Z</dcterms:created>
  <dcterms:modified xsi:type="dcterms:W3CDTF">2018-03-28T09:32:02Z</dcterms:modified>
</cp:coreProperties>
</file>