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arsakis\Desktop\4Κ_2022 ΠΡΟΣΚΛΗΣΗ\ΟΡΙΣΤΙΚΟΠΟΙΗΜΕΝΕΣ\"/>
    </mc:Choice>
  </mc:AlternateContent>
  <bookViews>
    <workbookView xWindow="0" yWindow="0" windowWidth="13965" windowHeight="11940"/>
  </bookViews>
  <sheets>
    <sheet name="ΠΙΝΑΚΑΣ_ΠΕ_ΥΠΟΨΗΦΙΩΝ" sheetId="3" r:id="rId1"/>
    <sheet name="ΠΙΝΑΚΑΣ_ΤΕ_ΥΠΟΨΗΦΙΩΝ" sheetId="4" r:id="rId2"/>
    <sheet name="ΠΙΝΑΚΑΣ_ΔΕ_ΥΠΟΨΗΦΙΩΝ" sheetId="2" r:id="rId3"/>
    <sheet name="ΠΙΝΑΚΑΣ_ΥΕ_ΥΠΟΨΗΦΙΩΝ" sheetId="5" r:id="rId4"/>
  </sheets>
  <calcPr calcId="162913"/>
</workbook>
</file>

<file path=xl/calcChain.xml><?xml version="1.0" encoding="utf-8"?>
<calcChain xmlns="http://schemas.openxmlformats.org/spreadsheetml/2006/main">
  <c r="B32" i="5" l="1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1707" i="3"/>
  <c r="B1706" i="3"/>
  <c r="B1705" i="3"/>
  <c r="B1704" i="3"/>
  <c r="B1703" i="3"/>
  <c r="B1702" i="3"/>
  <c r="B1701" i="3"/>
  <c r="B1700" i="3"/>
  <c r="B1699" i="3"/>
  <c r="B1698" i="3"/>
  <c r="B1697" i="3"/>
  <c r="B1696" i="3"/>
  <c r="B1695" i="3"/>
  <c r="B1694" i="3"/>
  <c r="B1693" i="3"/>
  <c r="B1692" i="3"/>
  <c r="B1691" i="3"/>
  <c r="B1690" i="3"/>
  <c r="B1689" i="3"/>
  <c r="B1688" i="3"/>
  <c r="B1687" i="3"/>
  <c r="B1686" i="3"/>
  <c r="B1685" i="3"/>
  <c r="B1684" i="3"/>
  <c r="B1683" i="3"/>
  <c r="B1682" i="3"/>
  <c r="B1681" i="3"/>
  <c r="B1680" i="3"/>
  <c r="B1679" i="3"/>
  <c r="B1678" i="3"/>
  <c r="B1677" i="3"/>
  <c r="B1676" i="3"/>
  <c r="B1675" i="3"/>
  <c r="B1674" i="3"/>
  <c r="B1673" i="3"/>
  <c r="B1672" i="3"/>
  <c r="B1671" i="3"/>
  <c r="B1670" i="3"/>
  <c r="B1669" i="3"/>
  <c r="B1668" i="3"/>
  <c r="B1667" i="3"/>
  <c r="B1666" i="3"/>
  <c r="B1665" i="3"/>
  <c r="B1664" i="3"/>
  <c r="B1663" i="3"/>
  <c r="B1662" i="3"/>
  <c r="B1661" i="3"/>
  <c r="B1660" i="3"/>
  <c r="B1659" i="3"/>
  <c r="B1658" i="3"/>
  <c r="B1657" i="3"/>
  <c r="B1656" i="3"/>
  <c r="B1655" i="3"/>
  <c r="B1654" i="3"/>
  <c r="B1653" i="3"/>
  <c r="B1652" i="3"/>
  <c r="B1651" i="3"/>
  <c r="B1650" i="3"/>
  <c r="B1649" i="3"/>
  <c r="B1648" i="3"/>
  <c r="B1647" i="3"/>
  <c r="B1646" i="3"/>
  <c r="B1645" i="3"/>
  <c r="B1644" i="3"/>
  <c r="B1643" i="3"/>
  <c r="B1642" i="3"/>
  <c r="B1641" i="3"/>
  <c r="B1640" i="3"/>
  <c r="B1639" i="3"/>
  <c r="B1638" i="3"/>
  <c r="B1637" i="3"/>
  <c r="B1636" i="3"/>
  <c r="B1635" i="3"/>
  <c r="B1634" i="3"/>
  <c r="B1633" i="3"/>
  <c r="B1632" i="3"/>
  <c r="B1631" i="3"/>
  <c r="B1630" i="3"/>
  <c r="B1629" i="3"/>
  <c r="B1628" i="3"/>
  <c r="B1627" i="3"/>
  <c r="B1626" i="3"/>
  <c r="B1625" i="3"/>
  <c r="B1624" i="3"/>
  <c r="B1623" i="3"/>
  <c r="B1622" i="3"/>
  <c r="B1621" i="3"/>
  <c r="B1620" i="3"/>
  <c r="B1619" i="3"/>
  <c r="B1618" i="3"/>
  <c r="B1617" i="3"/>
  <c r="B1616" i="3"/>
  <c r="B1615" i="3"/>
  <c r="B1614" i="3"/>
  <c r="B1613" i="3"/>
  <c r="B1612" i="3"/>
  <c r="B1611" i="3"/>
  <c r="B1610" i="3"/>
  <c r="B1609" i="3"/>
  <c r="B1608" i="3"/>
  <c r="B1607" i="3"/>
  <c r="B1606" i="3"/>
  <c r="B1605" i="3"/>
  <c r="B1604" i="3"/>
  <c r="B1603" i="3"/>
  <c r="B1602" i="3"/>
  <c r="B1601" i="3"/>
  <c r="B1600" i="3"/>
  <c r="B1599" i="3"/>
  <c r="B1598" i="3"/>
  <c r="B1597" i="3"/>
  <c r="B1596" i="3"/>
  <c r="B1595" i="3"/>
  <c r="B1594" i="3"/>
  <c r="B1593" i="3"/>
  <c r="B1592" i="3"/>
  <c r="B1591" i="3"/>
  <c r="B1590" i="3"/>
  <c r="B1589" i="3"/>
  <c r="B1588" i="3"/>
  <c r="B1587" i="3"/>
  <c r="B1586" i="3"/>
  <c r="B1585" i="3"/>
  <c r="B1584" i="3"/>
  <c r="B1583" i="3"/>
  <c r="B1582" i="3"/>
  <c r="B1581" i="3"/>
  <c r="B1580" i="3"/>
  <c r="B1579" i="3"/>
  <c r="B1578" i="3"/>
  <c r="B1577" i="3"/>
  <c r="B1576" i="3"/>
  <c r="B1575" i="3"/>
  <c r="B1574" i="3"/>
  <c r="B1573" i="3"/>
  <c r="B1572" i="3"/>
  <c r="B1571" i="3"/>
  <c r="B1570" i="3"/>
  <c r="B1569" i="3"/>
  <c r="B1568" i="3"/>
  <c r="B1567" i="3"/>
  <c r="B1566" i="3"/>
  <c r="B1565" i="3"/>
  <c r="B1564" i="3"/>
  <c r="B1563" i="3"/>
  <c r="B1562" i="3"/>
  <c r="B1561" i="3"/>
  <c r="B1560" i="3"/>
  <c r="B1559" i="3"/>
  <c r="B1558" i="3"/>
  <c r="B1557" i="3"/>
  <c r="B1556" i="3"/>
  <c r="B1555" i="3"/>
  <c r="B1554" i="3"/>
  <c r="B1553" i="3"/>
  <c r="B1552" i="3"/>
  <c r="B1551" i="3"/>
  <c r="B1550" i="3"/>
  <c r="B1549" i="3"/>
  <c r="B1548" i="3"/>
  <c r="B1547" i="3"/>
  <c r="B1546" i="3"/>
  <c r="B1545" i="3"/>
  <c r="B1544" i="3"/>
  <c r="B1543" i="3"/>
  <c r="B1542" i="3"/>
  <c r="B1541" i="3"/>
  <c r="B1540" i="3"/>
  <c r="B1539" i="3"/>
  <c r="B1538" i="3"/>
  <c r="B1537" i="3"/>
  <c r="B1536" i="3"/>
  <c r="B1535" i="3"/>
  <c r="B1534" i="3"/>
  <c r="B1533" i="3"/>
  <c r="B1532" i="3"/>
  <c r="B1531" i="3"/>
  <c r="B1530" i="3"/>
  <c r="B1529" i="3"/>
  <c r="B1528" i="3"/>
  <c r="B1527" i="3"/>
  <c r="B1526" i="3"/>
  <c r="B1525" i="3"/>
  <c r="B1524" i="3"/>
  <c r="B1523" i="3"/>
  <c r="B1522" i="3"/>
  <c r="B1521" i="3"/>
  <c r="B1520" i="3"/>
  <c r="B1519" i="3"/>
  <c r="B1518" i="3"/>
  <c r="B1517" i="3"/>
  <c r="B1516" i="3"/>
  <c r="B1515" i="3"/>
  <c r="B1514" i="3"/>
  <c r="B1513" i="3"/>
  <c r="B1512" i="3"/>
  <c r="B1511" i="3"/>
  <c r="B1510" i="3"/>
  <c r="B1509" i="3"/>
  <c r="B1508" i="3"/>
  <c r="B1507" i="3"/>
  <c r="B1506" i="3"/>
  <c r="B1505" i="3"/>
  <c r="B1504" i="3"/>
  <c r="B1503" i="3"/>
  <c r="B1502" i="3"/>
  <c r="B1501" i="3"/>
  <c r="B1500" i="3"/>
  <c r="B1499" i="3"/>
  <c r="B1498" i="3"/>
  <c r="B1497" i="3"/>
  <c r="B1496" i="3"/>
  <c r="B1495" i="3"/>
  <c r="B1494" i="3"/>
  <c r="B1493" i="3"/>
  <c r="B1492" i="3"/>
  <c r="B1491" i="3"/>
  <c r="B1490" i="3"/>
  <c r="B1489" i="3"/>
  <c r="B1488" i="3"/>
  <c r="B1487" i="3"/>
  <c r="B1486" i="3"/>
  <c r="B1485" i="3"/>
  <c r="B1484" i="3"/>
  <c r="B1483" i="3"/>
  <c r="B1482" i="3"/>
  <c r="B1481" i="3"/>
  <c r="B1480" i="3"/>
  <c r="B1479" i="3"/>
  <c r="B1478" i="3"/>
  <c r="B1477" i="3"/>
  <c r="B1476" i="3"/>
  <c r="B1475" i="3"/>
  <c r="B1474" i="3"/>
  <c r="B1473" i="3"/>
  <c r="B1472" i="3"/>
  <c r="B1471" i="3"/>
  <c r="B1470" i="3"/>
  <c r="B1469" i="3"/>
  <c r="B1468" i="3"/>
  <c r="B1467" i="3"/>
  <c r="B1466" i="3"/>
  <c r="B1465" i="3"/>
  <c r="B1464" i="3"/>
  <c r="B1463" i="3"/>
  <c r="B1462" i="3"/>
  <c r="B1461" i="3"/>
  <c r="B1460" i="3"/>
  <c r="B1459" i="3"/>
  <c r="B1458" i="3"/>
  <c r="B1457" i="3"/>
  <c r="B1456" i="3"/>
  <c r="B1455" i="3"/>
  <c r="B1454" i="3"/>
  <c r="B1453" i="3"/>
  <c r="B1452" i="3"/>
  <c r="B1451" i="3"/>
  <c r="B1450" i="3"/>
  <c r="B1449" i="3"/>
  <c r="B1448" i="3"/>
  <c r="B1447" i="3"/>
  <c r="B1446" i="3"/>
  <c r="B1445" i="3"/>
  <c r="B1444" i="3"/>
  <c r="B1443" i="3"/>
  <c r="B1442" i="3"/>
  <c r="B1441" i="3"/>
  <c r="B1440" i="3"/>
  <c r="B1439" i="3"/>
  <c r="B1438" i="3"/>
  <c r="B1437" i="3"/>
  <c r="B1436" i="3"/>
  <c r="B1435" i="3"/>
  <c r="B1434" i="3"/>
  <c r="B1433" i="3"/>
  <c r="B1432" i="3"/>
  <c r="B1431" i="3"/>
  <c r="B1430" i="3"/>
  <c r="B1429" i="3"/>
  <c r="B1428" i="3"/>
  <c r="B1427" i="3"/>
  <c r="B1426" i="3"/>
  <c r="B1425" i="3"/>
  <c r="B1424" i="3"/>
  <c r="B1423" i="3"/>
  <c r="B1422" i="3"/>
  <c r="B1421" i="3"/>
  <c r="B1420" i="3"/>
  <c r="B1419" i="3"/>
  <c r="B1418" i="3"/>
  <c r="B1417" i="3"/>
  <c r="B1416" i="3"/>
  <c r="B1415" i="3"/>
  <c r="B1414" i="3"/>
  <c r="B1413" i="3"/>
  <c r="B1412" i="3"/>
  <c r="B1411" i="3"/>
  <c r="B1410" i="3"/>
  <c r="B1409" i="3"/>
  <c r="B1408" i="3"/>
  <c r="B1407" i="3"/>
  <c r="B1406" i="3"/>
  <c r="B1405" i="3"/>
  <c r="B1404" i="3"/>
  <c r="B1403" i="3"/>
  <c r="B1402" i="3"/>
  <c r="B1401" i="3"/>
  <c r="B1400" i="3"/>
  <c r="B1399" i="3"/>
  <c r="B1398" i="3"/>
  <c r="B1397" i="3"/>
  <c r="B1396" i="3"/>
  <c r="B1395" i="3"/>
  <c r="B1394" i="3"/>
  <c r="B1393" i="3"/>
  <c r="B1392" i="3"/>
  <c r="B1391" i="3"/>
  <c r="B1390" i="3"/>
  <c r="B1389" i="3"/>
  <c r="B1388" i="3"/>
  <c r="B1387" i="3"/>
  <c r="B1386" i="3"/>
  <c r="B1385" i="3"/>
  <c r="B1384" i="3"/>
  <c r="B1383" i="3"/>
  <c r="B1382" i="3"/>
  <c r="B1381" i="3"/>
  <c r="B1380" i="3"/>
  <c r="B1379" i="3"/>
  <c r="B1378" i="3"/>
  <c r="B1377" i="3"/>
  <c r="B1376" i="3"/>
  <c r="B1375" i="3"/>
  <c r="B1374" i="3"/>
  <c r="B1373" i="3"/>
  <c r="B1372" i="3"/>
  <c r="B1371" i="3"/>
  <c r="B1370" i="3"/>
  <c r="B1369" i="3"/>
  <c r="B1368" i="3"/>
  <c r="B1367" i="3"/>
  <c r="B1366" i="3"/>
  <c r="B1365" i="3"/>
  <c r="B1364" i="3"/>
  <c r="B1363" i="3"/>
  <c r="B1362" i="3"/>
  <c r="B1361" i="3"/>
  <c r="B1360" i="3"/>
  <c r="B1359" i="3"/>
  <c r="B1358" i="3"/>
  <c r="B1357" i="3"/>
  <c r="B1356" i="3"/>
  <c r="B1355" i="3"/>
  <c r="B1354" i="3"/>
  <c r="B1353" i="3"/>
  <c r="B1352" i="3"/>
  <c r="B1351" i="3"/>
  <c r="B1350" i="3"/>
  <c r="B1349" i="3"/>
  <c r="B1348" i="3"/>
  <c r="B1347" i="3"/>
  <c r="B1346" i="3"/>
  <c r="B1345" i="3"/>
  <c r="B1344" i="3"/>
  <c r="B1343" i="3"/>
  <c r="B1342" i="3"/>
  <c r="B1341" i="3"/>
  <c r="B1340" i="3"/>
  <c r="B1339" i="3"/>
  <c r="B1338" i="3"/>
  <c r="B1337" i="3"/>
  <c r="B1336" i="3"/>
  <c r="B1335" i="3"/>
  <c r="B1334" i="3"/>
  <c r="B1333" i="3"/>
  <c r="B1332" i="3"/>
  <c r="B1331" i="3"/>
  <c r="B1330" i="3"/>
  <c r="B1329" i="3"/>
  <c r="B1328" i="3"/>
  <c r="B1327" i="3"/>
  <c r="B1326" i="3"/>
  <c r="B1325" i="3"/>
  <c r="B1324" i="3"/>
  <c r="B1323" i="3"/>
  <c r="B1322" i="3"/>
  <c r="B1321" i="3"/>
  <c r="B1320" i="3"/>
  <c r="B1319" i="3"/>
  <c r="B1318" i="3"/>
  <c r="B1317" i="3"/>
  <c r="B1316" i="3"/>
  <c r="B1315" i="3"/>
  <c r="B1314" i="3"/>
  <c r="B1313" i="3"/>
  <c r="B1312" i="3"/>
  <c r="B1311" i="3"/>
  <c r="B1310" i="3"/>
  <c r="B1309" i="3"/>
  <c r="B1308" i="3"/>
  <c r="B1307" i="3"/>
  <c r="B1306" i="3"/>
  <c r="B1305" i="3"/>
  <c r="B1304" i="3"/>
  <c r="B1303" i="3"/>
  <c r="B1302" i="3"/>
  <c r="B1301" i="3"/>
  <c r="B1300" i="3"/>
  <c r="B1299" i="3"/>
  <c r="B1298" i="3"/>
  <c r="B1297" i="3"/>
  <c r="B1296" i="3"/>
  <c r="B1295" i="3"/>
  <c r="B1294" i="3"/>
  <c r="B1293" i="3"/>
  <c r="B1292" i="3"/>
  <c r="B1291" i="3"/>
  <c r="B1290" i="3"/>
  <c r="B1289" i="3"/>
  <c r="B1288" i="3"/>
  <c r="B1287" i="3"/>
  <c r="B1286" i="3"/>
  <c r="B1285" i="3"/>
  <c r="B1284" i="3"/>
  <c r="B1283" i="3"/>
  <c r="B1282" i="3"/>
  <c r="B1281" i="3"/>
  <c r="B1280" i="3"/>
  <c r="B1279" i="3"/>
  <c r="B1278" i="3"/>
  <c r="B1277" i="3"/>
  <c r="B1276" i="3"/>
  <c r="B1275" i="3"/>
  <c r="B1274" i="3"/>
  <c r="B1273" i="3"/>
  <c r="B1272" i="3"/>
  <c r="B1271" i="3"/>
  <c r="B1270" i="3"/>
  <c r="B1269" i="3"/>
  <c r="B1268" i="3"/>
  <c r="B1267" i="3"/>
  <c r="B1266" i="3"/>
  <c r="B1265" i="3"/>
  <c r="B1264" i="3"/>
  <c r="B1263" i="3"/>
  <c r="B1262" i="3"/>
  <c r="B1261" i="3"/>
  <c r="B1260" i="3"/>
  <c r="B1259" i="3"/>
  <c r="B1258" i="3"/>
  <c r="B1257" i="3"/>
  <c r="B1256" i="3"/>
  <c r="B1255" i="3"/>
  <c r="B1254" i="3"/>
  <c r="B1253" i="3"/>
  <c r="B1252" i="3"/>
  <c r="B1251" i="3"/>
  <c r="B1250" i="3"/>
  <c r="B1249" i="3"/>
  <c r="B1248" i="3"/>
  <c r="B1247" i="3"/>
  <c r="B1246" i="3"/>
  <c r="B1245" i="3"/>
  <c r="B1244" i="3"/>
  <c r="B1243" i="3"/>
  <c r="B1242" i="3"/>
  <c r="B1241" i="3"/>
  <c r="B1240" i="3"/>
  <c r="B1239" i="3"/>
  <c r="B1238" i="3"/>
  <c r="B1237" i="3"/>
  <c r="B1236" i="3"/>
  <c r="B1235" i="3"/>
  <c r="B1234" i="3"/>
  <c r="B1233" i="3"/>
  <c r="B1232" i="3"/>
  <c r="B1231" i="3"/>
  <c r="B1230" i="3"/>
  <c r="B1229" i="3"/>
  <c r="B1228" i="3"/>
  <c r="B1227" i="3"/>
  <c r="B1226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31" i="2" l="1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sharedStrings.xml><?xml version="1.0" encoding="utf-8"?>
<sst xmlns="http://schemas.openxmlformats.org/spreadsheetml/2006/main" count="16" uniqueCount="7">
  <si>
    <t>ΜΟΝΑΔΙΚΟΣ ΚΩΔΙΚΟΣ</t>
  </si>
  <si>
    <t>ΑΣΕΠ
Β΄ΔΙΕΥΘΥΝΣΗ ΕΠΙΛΟΓΗΣ ΠΡΟΣΩΠΙΚΟΥ</t>
  </si>
  <si>
    <t>ΠΡΟΚΗΡΥΞΗ 4Κ/2022
ΚΑΤΗΓΟΡΙΑ ΔΕΥΤΕΡΟΒΑΘΜΙΑΣ ΕΚΠΑΙΔΕΥΣΗΣ
Α΄ΠΡΟΣΚΛΗΣΗ ΥΠΟΨΗΦΙΩΝ
ΓΙΑ ΥΠΟΒΟΛΗ ΔΙΚΑΙΟΛΟΓΗΤΙΚΩΝ</t>
  </si>
  <si>
    <t>Α/Α</t>
  </si>
  <si>
    <t>ΠΡΟΚΗΡΥΞΗ 4Κ/2022
ΚΑΤΗΓΟΡΙΑ ΠΑΝΕΠΙΣΤΗΜΙΑΚΗΣ ΕΚΠΑΙΔΕΥΣΗΣ
Α΄ΠΡΟΣΚΛΗΣΗ ΥΠΟΨΗΦΙΩΝ
ΓΙΑ ΥΠΟΒΟΛΗ ΔΙΚΑΙΟΛΟΓΗΤΙΚΩΝ</t>
  </si>
  <si>
    <t>ΠΡΟΚΗΡΥΞΗ 4Κ/2022
ΚΑΤΗΓΟΡΙΑ ΤΕΧΝΟΛΟΓΙΚΗΣ ΕΚΠΑΙΔΕΥΣΗΣ
Α΄ΠΡΟΣΚΛΗΣΗ ΥΠΟΨΗΦΙΩΝ
ΓΙΑ ΥΠΟΒΟΛΗ ΔΙΚΑΙΟΛΟΓΗΤΙΚΩΝ</t>
  </si>
  <si>
    <t>ΠΡΟΚΗΡΥΞΗ 4Κ/2022
ΚΑΤΗΓΟΡΙΑ ΥΠΟΧΡΕΩΤΙΚΗΣ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</si>
</sst>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12" xfId="0" applyFont="1" applyBorder="1"/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07"/>
  <sheetViews>
    <sheetView tabSelected="1" workbookViewId="0">
      <selection sqref="A1:B1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2" t="s">
        <v>1</v>
      </c>
      <c r="B1" s="3"/>
    </row>
    <row r="2" spans="1:2" x14ac:dyDescent="0.25">
      <c r="A2" s="4"/>
      <c r="B2" s="5"/>
    </row>
    <row r="3" spans="1:2" ht="113.25" customHeight="1" x14ac:dyDescent="0.25">
      <c r="A3" s="6" t="s">
        <v>4</v>
      </c>
      <c r="B3" s="6"/>
    </row>
    <row r="5" spans="1:2" x14ac:dyDescent="0.25">
      <c r="A5" s="1" t="s">
        <v>3</v>
      </c>
      <c r="B5" s="1" t="s">
        <v>0</v>
      </c>
    </row>
    <row r="6" spans="1:2" x14ac:dyDescent="0.25">
      <c r="A6">
        <v>1</v>
      </c>
      <c r="B6" t="str">
        <f>"00719504"</f>
        <v>00719504</v>
      </c>
    </row>
    <row r="7" spans="1:2" x14ac:dyDescent="0.25">
      <c r="A7">
        <v>2</v>
      </c>
      <c r="B7" t="str">
        <f>"200801003881"</f>
        <v>200801003881</v>
      </c>
    </row>
    <row r="8" spans="1:2" x14ac:dyDescent="0.25">
      <c r="A8">
        <v>3</v>
      </c>
      <c r="B8" t="str">
        <f>"201401000152"</f>
        <v>201401000152</v>
      </c>
    </row>
    <row r="9" spans="1:2" x14ac:dyDescent="0.25">
      <c r="A9">
        <v>4</v>
      </c>
      <c r="B9" t="str">
        <f>"00772764"</f>
        <v>00772764</v>
      </c>
    </row>
    <row r="10" spans="1:2" x14ac:dyDescent="0.25">
      <c r="A10">
        <v>5</v>
      </c>
      <c r="B10" t="str">
        <f>"00666985"</f>
        <v>00666985</v>
      </c>
    </row>
    <row r="11" spans="1:2" x14ac:dyDescent="0.25">
      <c r="A11">
        <v>6</v>
      </c>
      <c r="B11" t="str">
        <f>"00493732"</f>
        <v>00493732</v>
      </c>
    </row>
    <row r="12" spans="1:2" x14ac:dyDescent="0.25">
      <c r="A12">
        <v>7</v>
      </c>
      <c r="B12" t="str">
        <f>"00048229"</f>
        <v>00048229</v>
      </c>
    </row>
    <row r="13" spans="1:2" x14ac:dyDescent="0.25">
      <c r="A13">
        <v>8</v>
      </c>
      <c r="B13" t="str">
        <f>"00212808"</f>
        <v>00212808</v>
      </c>
    </row>
    <row r="14" spans="1:2" x14ac:dyDescent="0.25">
      <c r="A14">
        <v>9</v>
      </c>
      <c r="B14" t="str">
        <f>"201402008114"</f>
        <v>201402008114</v>
      </c>
    </row>
    <row r="15" spans="1:2" x14ac:dyDescent="0.25">
      <c r="A15">
        <v>10</v>
      </c>
      <c r="B15" t="str">
        <f>"201412004502"</f>
        <v>201412004502</v>
      </c>
    </row>
    <row r="16" spans="1:2" x14ac:dyDescent="0.25">
      <c r="A16">
        <v>11</v>
      </c>
      <c r="B16" t="str">
        <f>"00154983"</f>
        <v>00154983</v>
      </c>
    </row>
    <row r="17" spans="1:2" x14ac:dyDescent="0.25">
      <c r="A17">
        <v>12</v>
      </c>
      <c r="B17" t="str">
        <f>"00550189"</f>
        <v>00550189</v>
      </c>
    </row>
    <row r="18" spans="1:2" x14ac:dyDescent="0.25">
      <c r="A18">
        <v>13</v>
      </c>
      <c r="B18" t="str">
        <f>"201402006243"</f>
        <v>201402006243</v>
      </c>
    </row>
    <row r="19" spans="1:2" x14ac:dyDescent="0.25">
      <c r="A19">
        <v>14</v>
      </c>
      <c r="B19" t="str">
        <f>"00625162"</f>
        <v>00625162</v>
      </c>
    </row>
    <row r="20" spans="1:2" x14ac:dyDescent="0.25">
      <c r="A20">
        <v>15</v>
      </c>
      <c r="B20" t="str">
        <f>"00198341"</f>
        <v>00198341</v>
      </c>
    </row>
    <row r="21" spans="1:2" x14ac:dyDescent="0.25">
      <c r="A21">
        <v>16</v>
      </c>
      <c r="B21" t="str">
        <f>"201411003302"</f>
        <v>201411003302</v>
      </c>
    </row>
    <row r="22" spans="1:2" x14ac:dyDescent="0.25">
      <c r="A22">
        <v>17</v>
      </c>
      <c r="B22" t="str">
        <f>"201406000977"</f>
        <v>201406000977</v>
      </c>
    </row>
    <row r="23" spans="1:2" x14ac:dyDescent="0.25">
      <c r="A23">
        <v>18</v>
      </c>
      <c r="B23" t="str">
        <f>"00776689"</f>
        <v>00776689</v>
      </c>
    </row>
    <row r="24" spans="1:2" x14ac:dyDescent="0.25">
      <c r="A24">
        <v>19</v>
      </c>
      <c r="B24" t="str">
        <f>"00784613"</f>
        <v>00784613</v>
      </c>
    </row>
    <row r="25" spans="1:2" x14ac:dyDescent="0.25">
      <c r="A25">
        <v>20</v>
      </c>
      <c r="B25" t="str">
        <f>"00654574"</f>
        <v>00654574</v>
      </c>
    </row>
    <row r="26" spans="1:2" x14ac:dyDescent="0.25">
      <c r="A26">
        <v>21</v>
      </c>
      <c r="B26" t="str">
        <f>"00820027"</f>
        <v>00820027</v>
      </c>
    </row>
    <row r="27" spans="1:2" x14ac:dyDescent="0.25">
      <c r="A27">
        <v>22</v>
      </c>
      <c r="B27" t="str">
        <f>"00434833"</f>
        <v>00434833</v>
      </c>
    </row>
    <row r="28" spans="1:2" x14ac:dyDescent="0.25">
      <c r="A28">
        <v>23</v>
      </c>
      <c r="B28" t="str">
        <f>"201504000602"</f>
        <v>201504000602</v>
      </c>
    </row>
    <row r="29" spans="1:2" x14ac:dyDescent="0.25">
      <c r="A29">
        <v>24</v>
      </c>
      <c r="B29" t="str">
        <f>"201409000991"</f>
        <v>201409000991</v>
      </c>
    </row>
    <row r="30" spans="1:2" x14ac:dyDescent="0.25">
      <c r="A30">
        <v>25</v>
      </c>
      <c r="B30" t="str">
        <f>"201406015293"</f>
        <v>201406015293</v>
      </c>
    </row>
    <row r="31" spans="1:2" x14ac:dyDescent="0.25">
      <c r="A31">
        <v>26</v>
      </c>
      <c r="B31" t="str">
        <f>"201504002813"</f>
        <v>201504002813</v>
      </c>
    </row>
    <row r="32" spans="1:2" x14ac:dyDescent="0.25">
      <c r="A32">
        <v>27</v>
      </c>
      <c r="B32" t="str">
        <f>"200712001444"</f>
        <v>200712001444</v>
      </c>
    </row>
    <row r="33" spans="1:2" x14ac:dyDescent="0.25">
      <c r="A33">
        <v>28</v>
      </c>
      <c r="B33" t="str">
        <f>"00496239"</f>
        <v>00496239</v>
      </c>
    </row>
    <row r="34" spans="1:2" x14ac:dyDescent="0.25">
      <c r="A34">
        <v>29</v>
      </c>
      <c r="B34" t="str">
        <f>"201510004237"</f>
        <v>201510004237</v>
      </c>
    </row>
    <row r="35" spans="1:2" x14ac:dyDescent="0.25">
      <c r="A35">
        <v>30</v>
      </c>
      <c r="B35" t="str">
        <f>"201410007641"</f>
        <v>201410007641</v>
      </c>
    </row>
    <row r="36" spans="1:2" x14ac:dyDescent="0.25">
      <c r="A36">
        <v>31</v>
      </c>
      <c r="B36" t="str">
        <f>"201402011647"</f>
        <v>201402011647</v>
      </c>
    </row>
    <row r="37" spans="1:2" x14ac:dyDescent="0.25">
      <c r="A37">
        <v>32</v>
      </c>
      <c r="B37" t="str">
        <f>"201403000203"</f>
        <v>201403000203</v>
      </c>
    </row>
    <row r="38" spans="1:2" x14ac:dyDescent="0.25">
      <c r="A38">
        <v>33</v>
      </c>
      <c r="B38" t="str">
        <f>"201409003515"</f>
        <v>201409003515</v>
      </c>
    </row>
    <row r="39" spans="1:2" x14ac:dyDescent="0.25">
      <c r="A39">
        <v>34</v>
      </c>
      <c r="B39" t="str">
        <f>"00119211"</f>
        <v>00119211</v>
      </c>
    </row>
    <row r="40" spans="1:2" x14ac:dyDescent="0.25">
      <c r="A40">
        <v>35</v>
      </c>
      <c r="B40" t="str">
        <f>"00823748"</f>
        <v>00823748</v>
      </c>
    </row>
    <row r="41" spans="1:2" x14ac:dyDescent="0.25">
      <c r="A41">
        <v>36</v>
      </c>
      <c r="B41" t="str">
        <f>"201503000346"</f>
        <v>201503000346</v>
      </c>
    </row>
    <row r="42" spans="1:2" x14ac:dyDescent="0.25">
      <c r="A42">
        <v>37</v>
      </c>
      <c r="B42" t="str">
        <f>"00830438"</f>
        <v>00830438</v>
      </c>
    </row>
    <row r="43" spans="1:2" x14ac:dyDescent="0.25">
      <c r="A43">
        <v>38</v>
      </c>
      <c r="B43" t="str">
        <f>"00473603"</f>
        <v>00473603</v>
      </c>
    </row>
    <row r="44" spans="1:2" x14ac:dyDescent="0.25">
      <c r="A44">
        <v>39</v>
      </c>
      <c r="B44" t="str">
        <f>"201503000505"</f>
        <v>201503000505</v>
      </c>
    </row>
    <row r="45" spans="1:2" x14ac:dyDescent="0.25">
      <c r="A45">
        <v>40</v>
      </c>
      <c r="B45" t="str">
        <f>"00575443"</f>
        <v>00575443</v>
      </c>
    </row>
    <row r="46" spans="1:2" x14ac:dyDescent="0.25">
      <c r="A46">
        <v>41</v>
      </c>
      <c r="B46" t="str">
        <f>"00575445"</f>
        <v>00575445</v>
      </c>
    </row>
    <row r="47" spans="1:2" x14ac:dyDescent="0.25">
      <c r="A47">
        <v>42</v>
      </c>
      <c r="B47" t="str">
        <f>"00457283"</f>
        <v>00457283</v>
      </c>
    </row>
    <row r="48" spans="1:2" x14ac:dyDescent="0.25">
      <c r="A48">
        <v>43</v>
      </c>
      <c r="B48" t="str">
        <f>"00147200"</f>
        <v>00147200</v>
      </c>
    </row>
    <row r="49" spans="1:2" x14ac:dyDescent="0.25">
      <c r="A49">
        <v>44</v>
      </c>
      <c r="B49" t="str">
        <f>"00108735"</f>
        <v>00108735</v>
      </c>
    </row>
    <row r="50" spans="1:2" x14ac:dyDescent="0.25">
      <c r="A50">
        <v>45</v>
      </c>
      <c r="B50" t="str">
        <f>"201402008287"</f>
        <v>201402008287</v>
      </c>
    </row>
    <row r="51" spans="1:2" x14ac:dyDescent="0.25">
      <c r="A51">
        <v>46</v>
      </c>
      <c r="B51" t="str">
        <f>"00544731"</f>
        <v>00544731</v>
      </c>
    </row>
    <row r="52" spans="1:2" x14ac:dyDescent="0.25">
      <c r="A52">
        <v>47</v>
      </c>
      <c r="B52" t="str">
        <f>"201504003565"</f>
        <v>201504003565</v>
      </c>
    </row>
    <row r="53" spans="1:2" x14ac:dyDescent="0.25">
      <c r="A53">
        <v>48</v>
      </c>
      <c r="B53" t="str">
        <f>"00361254"</f>
        <v>00361254</v>
      </c>
    </row>
    <row r="54" spans="1:2" x14ac:dyDescent="0.25">
      <c r="A54">
        <v>49</v>
      </c>
      <c r="B54" t="str">
        <f>"00826629"</f>
        <v>00826629</v>
      </c>
    </row>
    <row r="55" spans="1:2" x14ac:dyDescent="0.25">
      <c r="A55">
        <v>50</v>
      </c>
      <c r="B55" t="str">
        <f>"201412006322"</f>
        <v>201412006322</v>
      </c>
    </row>
    <row r="56" spans="1:2" x14ac:dyDescent="0.25">
      <c r="A56">
        <v>51</v>
      </c>
      <c r="B56" t="str">
        <f>"00139353"</f>
        <v>00139353</v>
      </c>
    </row>
    <row r="57" spans="1:2" x14ac:dyDescent="0.25">
      <c r="A57">
        <v>52</v>
      </c>
      <c r="B57" t="str">
        <f>"00319876"</f>
        <v>00319876</v>
      </c>
    </row>
    <row r="58" spans="1:2" x14ac:dyDescent="0.25">
      <c r="A58">
        <v>53</v>
      </c>
      <c r="B58" t="str">
        <f>"00140154"</f>
        <v>00140154</v>
      </c>
    </row>
    <row r="59" spans="1:2" x14ac:dyDescent="0.25">
      <c r="A59">
        <v>54</v>
      </c>
      <c r="B59" t="str">
        <f>"00015505"</f>
        <v>00015505</v>
      </c>
    </row>
    <row r="60" spans="1:2" x14ac:dyDescent="0.25">
      <c r="A60">
        <v>55</v>
      </c>
      <c r="B60" t="str">
        <f>"201402010305"</f>
        <v>201402010305</v>
      </c>
    </row>
    <row r="61" spans="1:2" x14ac:dyDescent="0.25">
      <c r="A61">
        <v>56</v>
      </c>
      <c r="B61" t="str">
        <f>"201504003395"</f>
        <v>201504003395</v>
      </c>
    </row>
    <row r="62" spans="1:2" x14ac:dyDescent="0.25">
      <c r="A62">
        <v>57</v>
      </c>
      <c r="B62" t="str">
        <f>"00167505"</f>
        <v>00167505</v>
      </c>
    </row>
    <row r="63" spans="1:2" x14ac:dyDescent="0.25">
      <c r="A63">
        <v>58</v>
      </c>
      <c r="B63" t="str">
        <f>"201412006349"</f>
        <v>201412006349</v>
      </c>
    </row>
    <row r="64" spans="1:2" x14ac:dyDescent="0.25">
      <c r="A64">
        <v>59</v>
      </c>
      <c r="B64" t="str">
        <f>"00794037"</f>
        <v>00794037</v>
      </c>
    </row>
    <row r="65" spans="1:2" x14ac:dyDescent="0.25">
      <c r="A65">
        <v>60</v>
      </c>
      <c r="B65" t="str">
        <f>"00159676"</f>
        <v>00159676</v>
      </c>
    </row>
    <row r="66" spans="1:2" x14ac:dyDescent="0.25">
      <c r="A66">
        <v>61</v>
      </c>
      <c r="B66" t="str">
        <f>"00816623"</f>
        <v>00816623</v>
      </c>
    </row>
    <row r="67" spans="1:2" x14ac:dyDescent="0.25">
      <c r="A67">
        <v>62</v>
      </c>
      <c r="B67" t="str">
        <f>"00811053"</f>
        <v>00811053</v>
      </c>
    </row>
    <row r="68" spans="1:2" x14ac:dyDescent="0.25">
      <c r="A68">
        <v>63</v>
      </c>
      <c r="B68" t="str">
        <f>"00628378"</f>
        <v>00628378</v>
      </c>
    </row>
    <row r="69" spans="1:2" x14ac:dyDescent="0.25">
      <c r="A69">
        <v>64</v>
      </c>
      <c r="B69" t="str">
        <f>"00235255"</f>
        <v>00235255</v>
      </c>
    </row>
    <row r="70" spans="1:2" x14ac:dyDescent="0.25">
      <c r="A70">
        <v>65</v>
      </c>
      <c r="B70" t="str">
        <f>"00826080"</f>
        <v>00826080</v>
      </c>
    </row>
    <row r="71" spans="1:2" x14ac:dyDescent="0.25">
      <c r="A71">
        <v>66</v>
      </c>
      <c r="B71" t="str">
        <f>"200801003355"</f>
        <v>200801003355</v>
      </c>
    </row>
    <row r="72" spans="1:2" x14ac:dyDescent="0.25">
      <c r="A72">
        <v>67</v>
      </c>
      <c r="B72" t="str">
        <f>"00627477"</f>
        <v>00627477</v>
      </c>
    </row>
    <row r="73" spans="1:2" x14ac:dyDescent="0.25">
      <c r="A73">
        <v>68</v>
      </c>
      <c r="B73" t="str">
        <f>"00081897"</f>
        <v>00081897</v>
      </c>
    </row>
    <row r="74" spans="1:2" x14ac:dyDescent="0.25">
      <c r="A74">
        <v>69</v>
      </c>
      <c r="B74" t="str">
        <f>"00876945"</f>
        <v>00876945</v>
      </c>
    </row>
    <row r="75" spans="1:2" x14ac:dyDescent="0.25">
      <c r="A75">
        <v>70</v>
      </c>
      <c r="B75" t="str">
        <f>"201406005721"</f>
        <v>201406005721</v>
      </c>
    </row>
    <row r="76" spans="1:2" x14ac:dyDescent="0.25">
      <c r="A76">
        <v>71</v>
      </c>
      <c r="B76" t="str">
        <f>"00502107"</f>
        <v>00502107</v>
      </c>
    </row>
    <row r="77" spans="1:2" x14ac:dyDescent="0.25">
      <c r="A77">
        <v>72</v>
      </c>
      <c r="B77" t="str">
        <f>"00244626"</f>
        <v>00244626</v>
      </c>
    </row>
    <row r="78" spans="1:2" x14ac:dyDescent="0.25">
      <c r="A78">
        <v>73</v>
      </c>
      <c r="B78" t="str">
        <f>"200801005348"</f>
        <v>200801005348</v>
      </c>
    </row>
    <row r="79" spans="1:2" x14ac:dyDescent="0.25">
      <c r="A79">
        <v>74</v>
      </c>
      <c r="B79" t="str">
        <f>"00125849"</f>
        <v>00125849</v>
      </c>
    </row>
    <row r="80" spans="1:2" x14ac:dyDescent="0.25">
      <c r="A80">
        <v>75</v>
      </c>
      <c r="B80" t="str">
        <f>"201304002351"</f>
        <v>201304002351</v>
      </c>
    </row>
    <row r="81" spans="1:2" x14ac:dyDescent="0.25">
      <c r="A81">
        <v>76</v>
      </c>
      <c r="B81" t="str">
        <f>"201411002604"</f>
        <v>201411002604</v>
      </c>
    </row>
    <row r="82" spans="1:2" x14ac:dyDescent="0.25">
      <c r="A82">
        <v>77</v>
      </c>
      <c r="B82" t="str">
        <f>"00475641"</f>
        <v>00475641</v>
      </c>
    </row>
    <row r="83" spans="1:2" x14ac:dyDescent="0.25">
      <c r="A83">
        <v>78</v>
      </c>
      <c r="B83" t="str">
        <f>"00130680"</f>
        <v>00130680</v>
      </c>
    </row>
    <row r="84" spans="1:2" x14ac:dyDescent="0.25">
      <c r="A84">
        <v>79</v>
      </c>
      <c r="B84" t="str">
        <f>"00672923"</f>
        <v>00672923</v>
      </c>
    </row>
    <row r="85" spans="1:2" x14ac:dyDescent="0.25">
      <c r="A85">
        <v>80</v>
      </c>
      <c r="B85" t="str">
        <f>"00243344"</f>
        <v>00243344</v>
      </c>
    </row>
    <row r="86" spans="1:2" x14ac:dyDescent="0.25">
      <c r="A86">
        <v>81</v>
      </c>
      <c r="B86" t="str">
        <f>"00132113"</f>
        <v>00132113</v>
      </c>
    </row>
    <row r="87" spans="1:2" x14ac:dyDescent="0.25">
      <c r="A87">
        <v>82</v>
      </c>
      <c r="B87" t="str">
        <f>"00240051"</f>
        <v>00240051</v>
      </c>
    </row>
    <row r="88" spans="1:2" x14ac:dyDescent="0.25">
      <c r="A88">
        <v>83</v>
      </c>
      <c r="B88" t="str">
        <f>"201406003907"</f>
        <v>201406003907</v>
      </c>
    </row>
    <row r="89" spans="1:2" x14ac:dyDescent="0.25">
      <c r="A89">
        <v>84</v>
      </c>
      <c r="B89" t="str">
        <f>"201406012445"</f>
        <v>201406012445</v>
      </c>
    </row>
    <row r="90" spans="1:2" x14ac:dyDescent="0.25">
      <c r="A90">
        <v>85</v>
      </c>
      <c r="B90" t="str">
        <f>"00737235"</f>
        <v>00737235</v>
      </c>
    </row>
    <row r="91" spans="1:2" x14ac:dyDescent="0.25">
      <c r="A91">
        <v>86</v>
      </c>
      <c r="B91" t="str">
        <f>"00434311"</f>
        <v>00434311</v>
      </c>
    </row>
    <row r="92" spans="1:2" x14ac:dyDescent="0.25">
      <c r="A92">
        <v>87</v>
      </c>
      <c r="B92" t="str">
        <f>"201304001561"</f>
        <v>201304001561</v>
      </c>
    </row>
    <row r="93" spans="1:2" x14ac:dyDescent="0.25">
      <c r="A93">
        <v>88</v>
      </c>
      <c r="B93" t="str">
        <f>"00779201"</f>
        <v>00779201</v>
      </c>
    </row>
    <row r="94" spans="1:2" x14ac:dyDescent="0.25">
      <c r="A94">
        <v>89</v>
      </c>
      <c r="B94" t="str">
        <f>"201402001847"</f>
        <v>201402001847</v>
      </c>
    </row>
    <row r="95" spans="1:2" x14ac:dyDescent="0.25">
      <c r="A95">
        <v>90</v>
      </c>
      <c r="B95" t="str">
        <f>"201506002130"</f>
        <v>201506002130</v>
      </c>
    </row>
    <row r="96" spans="1:2" x14ac:dyDescent="0.25">
      <c r="A96">
        <v>91</v>
      </c>
      <c r="B96" t="str">
        <f>"201406002542"</f>
        <v>201406002542</v>
      </c>
    </row>
    <row r="97" spans="1:2" x14ac:dyDescent="0.25">
      <c r="A97">
        <v>92</v>
      </c>
      <c r="B97" t="str">
        <f>"201005000057"</f>
        <v>201005000057</v>
      </c>
    </row>
    <row r="98" spans="1:2" x14ac:dyDescent="0.25">
      <c r="A98">
        <v>93</v>
      </c>
      <c r="B98" t="str">
        <f>"00108471"</f>
        <v>00108471</v>
      </c>
    </row>
    <row r="99" spans="1:2" x14ac:dyDescent="0.25">
      <c r="A99">
        <v>94</v>
      </c>
      <c r="B99" t="str">
        <f>"00873331"</f>
        <v>00873331</v>
      </c>
    </row>
    <row r="100" spans="1:2" x14ac:dyDescent="0.25">
      <c r="A100">
        <v>95</v>
      </c>
      <c r="B100" t="str">
        <f>"201409007173"</f>
        <v>201409007173</v>
      </c>
    </row>
    <row r="101" spans="1:2" x14ac:dyDescent="0.25">
      <c r="A101">
        <v>96</v>
      </c>
      <c r="B101" t="str">
        <f>"00775557"</f>
        <v>00775557</v>
      </c>
    </row>
    <row r="102" spans="1:2" x14ac:dyDescent="0.25">
      <c r="A102">
        <v>97</v>
      </c>
      <c r="B102" t="str">
        <f>"201511018709"</f>
        <v>201511018709</v>
      </c>
    </row>
    <row r="103" spans="1:2" x14ac:dyDescent="0.25">
      <c r="A103">
        <v>98</v>
      </c>
      <c r="B103" t="str">
        <f>"200805000884"</f>
        <v>200805000884</v>
      </c>
    </row>
    <row r="104" spans="1:2" x14ac:dyDescent="0.25">
      <c r="A104">
        <v>99</v>
      </c>
      <c r="B104" t="str">
        <f>"201511020205"</f>
        <v>201511020205</v>
      </c>
    </row>
    <row r="105" spans="1:2" x14ac:dyDescent="0.25">
      <c r="A105">
        <v>100</v>
      </c>
      <c r="B105" t="str">
        <f>"00241037"</f>
        <v>00241037</v>
      </c>
    </row>
    <row r="106" spans="1:2" x14ac:dyDescent="0.25">
      <c r="A106">
        <v>101</v>
      </c>
      <c r="B106" t="str">
        <f>"201406009592"</f>
        <v>201406009592</v>
      </c>
    </row>
    <row r="107" spans="1:2" x14ac:dyDescent="0.25">
      <c r="A107">
        <v>102</v>
      </c>
      <c r="B107" t="str">
        <f>"00436840"</f>
        <v>00436840</v>
      </c>
    </row>
    <row r="108" spans="1:2" x14ac:dyDescent="0.25">
      <c r="A108">
        <v>103</v>
      </c>
      <c r="B108" t="str">
        <f>"201410011041"</f>
        <v>201410011041</v>
      </c>
    </row>
    <row r="109" spans="1:2" x14ac:dyDescent="0.25">
      <c r="A109">
        <v>104</v>
      </c>
      <c r="B109" t="str">
        <f>"00700307"</f>
        <v>00700307</v>
      </c>
    </row>
    <row r="110" spans="1:2" x14ac:dyDescent="0.25">
      <c r="A110">
        <v>105</v>
      </c>
      <c r="B110" t="str">
        <f>"00669410"</f>
        <v>00669410</v>
      </c>
    </row>
    <row r="111" spans="1:2" x14ac:dyDescent="0.25">
      <c r="A111">
        <v>106</v>
      </c>
      <c r="B111" t="str">
        <f>"00784311"</f>
        <v>00784311</v>
      </c>
    </row>
    <row r="112" spans="1:2" x14ac:dyDescent="0.25">
      <c r="A112">
        <v>107</v>
      </c>
      <c r="B112" t="str">
        <f>"00506833"</f>
        <v>00506833</v>
      </c>
    </row>
    <row r="113" spans="1:2" x14ac:dyDescent="0.25">
      <c r="A113">
        <v>108</v>
      </c>
      <c r="B113" t="str">
        <f>"200801006946"</f>
        <v>200801006946</v>
      </c>
    </row>
    <row r="114" spans="1:2" x14ac:dyDescent="0.25">
      <c r="A114">
        <v>109</v>
      </c>
      <c r="B114" t="str">
        <f>"00620363"</f>
        <v>00620363</v>
      </c>
    </row>
    <row r="115" spans="1:2" x14ac:dyDescent="0.25">
      <c r="A115">
        <v>110</v>
      </c>
      <c r="B115" t="str">
        <f>"201304004602"</f>
        <v>201304004602</v>
      </c>
    </row>
    <row r="116" spans="1:2" x14ac:dyDescent="0.25">
      <c r="A116">
        <v>111</v>
      </c>
      <c r="B116" t="str">
        <f>"201504004870"</f>
        <v>201504004870</v>
      </c>
    </row>
    <row r="117" spans="1:2" x14ac:dyDescent="0.25">
      <c r="A117">
        <v>112</v>
      </c>
      <c r="B117" t="str">
        <f>"200801006583"</f>
        <v>200801006583</v>
      </c>
    </row>
    <row r="118" spans="1:2" x14ac:dyDescent="0.25">
      <c r="A118">
        <v>113</v>
      </c>
      <c r="B118" t="str">
        <f>"201402008191"</f>
        <v>201402008191</v>
      </c>
    </row>
    <row r="119" spans="1:2" x14ac:dyDescent="0.25">
      <c r="A119">
        <v>114</v>
      </c>
      <c r="B119" t="str">
        <f>"00862743"</f>
        <v>00862743</v>
      </c>
    </row>
    <row r="120" spans="1:2" x14ac:dyDescent="0.25">
      <c r="A120">
        <v>115</v>
      </c>
      <c r="B120" t="str">
        <f>"201411000560"</f>
        <v>201411000560</v>
      </c>
    </row>
    <row r="121" spans="1:2" x14ac:dyDescent="0.25">
      <c r="A121">
        <v>116</v>
      </c>
      <c r="B121" t="str">
        <f>"201504000532"</f>
        <v>201504000532</v>
      </c>
    </row>
    <row r="122" spans="1:2" x14ac:dyDescent="0.25">
      <c r="A122">
        <v>117</v>
      </c>
      <c r="B122" t="str">
        <f>"00227025"</f>
        <v>00227025</v>
      </c>
    </row>
    <row r="123" spans="1:2" x14ac:dyDescent="0.25">
      <c r="A123">
        <v>118</v>
      </c>
      <c r="B123" t="str">
        <f>"200712005108"</f>
        <v>200712005108</v>
      </c>
    </row>
    <row r="124" spans="1:2" x14ac:dyDescent="0.25">
      <c r="A124">
        <v>119</v>
      </c>
      <c r="B124" t="str">
        <f>"201406002541"</f>
        <v>201406002541</v>
      </c>
    </row>
    <row r="125" spans="1:2" x14ac:dyDescent="0.25">
      <c r="A125">
        <v>120</v>
      </c>
      <c r="B125" t="str">
        <f>"201406005567"</f>
        <v>201406005567</v>
      </c>
    </row>
    <row r="126" spans="1:2" x14ac:dyDescent="0.25">
      <c r="A126">
        <v>121</v>
      </c>
      <c r="B126" t="str">
        <f>"201406004484"</f>
        <v>201406004484</v>
      </c>
    </row>
    <row r="127" spans="1:2" x14ac:dyDescent="0.25">
      <c r="A127">
        <v>122</v>
      </c>
      <c r="B127" t="str">
        <f>"201304002708"</f>
        <v>201304002708</v>
      </c>
    </row>
    <row r="128" spans="1:2" x14ac:dyDescent="0.25">
      <c r="A128">
        <v>123</v>
      </c>
      <c r="B128" t="str">
        <f>"201304002294"</f>
        <v>201304002294</v>
      </c>
    </row>
    <row r="129" spans="1:2" x14ac:dyDescent="0.25">
      <c r="A129">
        <v>124</v>
      </c>
      <c r="B129" t="str">
        <f>"00093822"</f>
        <v>00093822</v>
      </c>
    </row>
    <row r="130" spans="1:2" x14ac:dyDescent="0.25">
      <c r="A130">
        <v>125</v>
      </c>
      <c r="B130" t="str">
        <f>"00815425"</f>
        <v>00815425</v>
      </c>
    </row>
    <row r="131" spans="1:2" x14ac:dyDescent="0.25">
      <c r="A131">
        <v>126</v>
      </c>
      <c r="B131" t="str">
        <f>"201410010502"</f>
        <v>201410010502</v>
      </c>
    </row>
    <row r="132" spans="1:2" x14ac:dyDescent="0.25">
      <c r="A132">
        <v>127</v>
      </c>
      <c r="B132" t="str">
        <f>"201304004278"</f>
        <v>201304004278</v>
      </c>
    </row>
    <row r="133" spans="1:2" x14ac:dyDescent="0.25">
      <c r="A133">
        <v>128</v>
      </c>
      <c r="B133" t="str">
        <f>"200910000503"</f>
        <v>200910000503</v>
      </c>
    </row>
    <row r="134" spans="1:2" x14ac:dyDescent="0.25">
      <c r="A134">
        <v>129</v>
      </c>
      <c r="B134" t="str">
        <f>"00493765"</f>
        <v>00493765</v>
      </c>
    </row>
    <row r="135" spans="1:2" x14ac:dyDescent="0.25">
      <c r="A135">
        <v>130</v>
      </c>
      <c r="B135" t="str">
        <f>"200712001655"</f>
        <v>200712001655</v>
      </c>
    </row>
    <row r="136" spans="1:2" x14ac:dyDescent="0.25">
      <c r="A136">
        <v>131</v>
      </c>
      <c r="B136" t="str">
        <f>"200802011023"</f>
        <v>200802011023</v>
      </c>
    </row>
    <row r="137" spans="1:2" x14ac:dyDescent="0.25">
      <c r="A137">
        <v>132</v>
      </c>
      <c r="B137" t="str">
        <f>"00851943"</f>
        <v>00851943</v>
      </c>
    </row>
    <row r="138" spans="1:2" x14ac:dyDescent="0.25">
      <c r="A138">
        <v>133</v>
      </c>
      <c r="B138" t="str">
        <f>"201502000449"</f>
        <v>201502000449</v>
      </c>
    </row>
    <row r="139" spans="1:2" x14ac:dyDescent="0.25">
      <c r="A139">
        <v>134</v>
      </c>
      <c r="B139" t="str">
        <f>"201304003945"</f>
        <v>201304003945</v>
      </c>
    </row>
    <row r="140" spans="1:2" x14ac:dyDescent="0.25">
      <c r="A140">
        <v>135</v>
      </c>
      <c r="B140" t="str">
        <f>"201506003306"</f>
        <v>201506003306</v>
      </c>
    </row>
    <row r="141" spans="1:2" x14ac:dyDescent="0.25">
      <c r="A141">
        <v>136</v>
      </c>
      <c r="B141" t="str">
        <f>"00114671"</f>
        <v>00114671</v>
      </c>
    </row>
    <row r="142" spans="1:2" x14ac:dyDescent="0.25">
      <c r="A142">
        <v>137</v>
      </c>
      <c r="B142" t="str">
        <f>"201406000967"</f>
        <v>201406000967</v>
      </c>
    </row>
    <row r="143" spans="1:2" x14ac:dyDescent="0.25">
      <c r="A143">
        <v>138</v>
      </c>
      <c r="B143" t="str">
        <f>"201506002205"</f>
        <v>201506002205</v>
      </c>
    </row>
    <row r="144" spans="1:2" x14ac:dyDescent="0.25">
      <c r="A144">
        <v>139</v>
      </c>
      <c r="B144" t="str">
        <f>"00196471"</f>
        <v>00196471</v>
      </c>
    </row>
    <row r="145" spans="1:2" x14ac:dyDescent="0.25">
      <c r="A145">
        <v>140</v>
      </c>
      <c r="B145" t="str">
        <f>"00848294"</f>
        <v>00848294</v>
      </c>
    </row>
    <row r="146" spans="1:2" x14ac:dyDescent="0.25">
      <c r="A146">
        <v>141</v>
      </c>
      <c r="B146" t="str">
        <f>"00227935"</f>
        <v>00227935</v>
      </c>
    </row>
    <row r="147" spans="1:2" x14ac:dyDescent="0.25">
      <c r="A147">
        <v>142</v>
      </c>
      <c r="B147" t="str">
        <f>"00129337"</f>
        <v>00129337</v>
      </c>
    </row>
    <row r="148" spans="1:2" x14ac:dyDescent="0.25">
      <c r="A148">
        <v>143</v>
      </c>
      <c r="B148" t="str">
        <f>"201405000087"</f>
        <v>201405000087</v>
      </c>
    </row>
    <row r="149" spans="1:2" x14ac:dyDescent="0.25">
      <c r="A149">
        <v>144</v>
      </c>
      <c r="B149" t="str">
        <f>"201406007324"</f>
        <v>201406007324</v>
      </c>
    </row>
    <row r="150" spans="1:2" x14ac:dyDescent="0.25">
      <c r="A150">
        <v>145</v>
      </c>
      <c r="B150" t="str">
        <f>"201402004642"</f>
        <v>201402004642</v>
      </c>
    </row>
    <row r="151" spans="1:2" x14ac:dyDescent="0.25">
      <c r="A151">
        <v>146</v>
      </c>
      <c r="B151" t="str">
        <f>"200712000157"</f>
        <v>200712000157</v>
      </c>
    </row>
    <row r="152" spans="1:2" x14ac:dyDescent="0.25">
      <c r="A152">
        <v>147</v>
      </c>
      <c r="B152" t="str">
        <f>"00540057"</f>
        <v>00540057</v>
      </c>
    </row>
    <row r="153" spans="1:2" x14ac:dyDescent="0.25">
      <c r="A153">
        <v>148</v>
      </c>
      <c r="B153" t="str">
        <f>"201402000920"</f>
        <v>201402000920</v>
      </c>
    </row>
    <row r="154" spans="1:2" x14ac:dyDescent="0.25">
      <c r="A154">
        <v>149</v>
      </c>
      <c r="B154" t="str">
        <f>"201405000485"</f>
        <v>201405000485</v>
      </c>
    </row>
    <row r="155" spans="1:2" x14ac:dyDescent="0.25">
      <c r="A155">
        <v>150</v>
      </c>
      <c r="B155" t="str">
        <f>"00825712"</f>
        <v>00825712</v>
      </c>
    </row>
    <row r="156" spans="1:2" x14ac:dyDescent="0.25">
      <c r="A156">
        <v>151</v>
      </c>
      <c r="B156" t="str">
        <f>"00187579"</f>
        <v>00187579</v>
      </c>
    </row>
    <row r="157" spans="1:2" x14ac:dyDescent="0.25">
      <c r="A157">
        <v>152</v>
      </c>
      <c r="B157" t="str">
        <f>"00101520"</f>
        <v>00101520</v>
      </c>
    </row>
    <row r="158" spans="1:2" x14ac:dyDescent="0.25">
      <c r="A158">
        <v>153</v>
      </c>
      <c r="B158" t="str">
        <f>"00493808"</f>
        <v>00493808</v>
      </c>
    </row>
    <row r="159" spans="1:2" x14ac:dyDescent="0.25">
      <c r="A159">
        <v>154</v>
      </c>
      <c r="B159" t="str">
        <f>"201406018980"</f>
        <v>201406018980</v>
      </c>
    </row>
    <row r="160" spans="1:2" x14ac:dyDescent="0.25">
      <c r="A160">
        <v>155</v>
      </c>
      <c r="B160" t="str">
        <f>"201410003773"</f>
        <v>201410003773</v>
      </c>
    </row>
    <row r="161" spans="1:2" x14ac:dyDescent="0.25">
      <c r="A161">
        <v>156</v>
      </c>
      <c r="B161" t="str">
        <f>"00125916"</f>
        <v>00125916</v>
      </c>
    </row>
    <row r="162" spans="1:2" x14ac:dyDescent="0.25">
      <c r="A162">
        <v>157</v>
      </c>
      <c r="B162" t="str">
        <f>"201405002288"</f>
        <v>201405002288</v>
      </c>
    </row>
    <row r="163" spans="1:2" x14ac:dyDescent="0.25">
      <c r="A163">
        <v>158</v>
      </c>
      <c r="B163" t="str">
        <f>"201406000607"</f>
        <v>201406000607</v>
      </c>
    </row>
    <row r="164" spans="1:2" x14ac:dyDescent="0.25">
      <c r="A164">
        <v>159</v>
      </c>
      <c r="B164" t="str">
        <f>"200802011938"</f>
        <v>200802011938</v>
      </c>
    </row>
    <row r="165" spans="1:2" x14ac:dyDescent="0.25">
      <c r="A165">
        <v>160</v>
      </c>
      <c r="B165" t="str">
        <f>"201406012992"</f>
        <v>201406012992</v>
      </c>
    </row>
    <row r="166" spans="1:2" x14ac:dyDescent="0.25">
      <c r="A166">
        <v>161</v>
      </c>
      <c r="B166" t="str">
        <f>"201412001795"</f>
        <v>201412001795</v>
      </c>
    </row>
    <row r="167" spans="1:2" x14ac:dyDescent="0.25">
      <c r="A167">
        <v>162</v>
      </c>
      <c r="B167" t="str">
        <f>"00141886"</f>
        <v>00141886</v>
      </c>
    </row>
    <row r="168" spans="1:2" x14ac:dyDescent="0.25">
      <c r="A168">
        <v>163</v>
      </c>
      <c r="B168" t="str">
        <f>"00101527"</f>
        <v>00101527</v>
      </c>
    </row>
    <row r="169" spans="1:2" x14ac:dyDescent="0.25">
      <c r="A169">
        <v>164</v>
      </c>
      <c r="B169" t="str">
        <f>"201402002316"</f>
        <v>201402002316</v>
      </c>
    </row>
    <row r="170" spans="1:2" x14ac:dyDescent="0.25">
      <c r="A170">
        <v>165</v>
      </c>
      <c r="B170" t="str">
        <f>"00051369"</f>
        <v>00051369</v>
      </c>
    </row>
    <row r="171" spans="1:2" x14ac:dyDescent="0.25">
      <c r="A171">
        <v>166</v>
      </c>
      <c r="B171" t="str">
        <f>"200802009616"</f>
        <v>200802009616</v>
      </c>
    </row>
    <row r="172" spans="1:2" x14ac:dyDescent="0.25">
      <c r="A172">
        <v>167</v>
      </c>
      <c r="B172" t="str">
        <f>"200904000101"</f>
        <v>200904000101</v>
      </c>
    </row>
    <row r="173" spans="1:2" x14ac:dyDescent="0.25">
      <c r="A173">
        <v>168</v>
      </c>
      <c r="B173" t="str">
        <f>"201406004999"</f>
        <v>201406004999</v>
      </c>
    </row>
    <row r="174" spans="1:2" x14ac:dyDescent="0.25">
      <c r="A174">
        <v>169</v>
      </c>
      <c r="B174" t="str">
        <f>"00781616"</f>
        <v>00781616</v>
      </c>
    </row>
    <row r="175" spans="1:2" x14ac:dyDescent="0.25">
      <c r="A175">
        <v>170</v>
      </c>
      <c r="B175" t="str">
        <f>"00323522"</f>
        <v>00323522</v>
      </c>
    </row>
    <row r="176" spans="1:2" x14ac:dyDescent="0.25">
      <c r="A176">
        <v>171</v>
      </c>
      <c r="B176" t="str">
        <f>"00510069"</f>
        <v>00510069</v>
      </c>
    </row>
    <row r="177" spans="1:2" x14ac:dyDescent="0.25">
      <c r="A177">
        <v>172</v>
      </c>
      <c r="B177" t="str">
        <f>"200712005236"</f>
        <v>200712005236</v>
      </c>
    </row>
    <row r="178" spans="1:2" x14ac:dyDescent="0.25">
      <c r="A178">
        <v>173</v>
      </c>
      <c r="B178" t="str">
        <f>"201506000978"</f>
        <v>201506000978</v>
      </c>
    </row>
    <row r="179" spans="1:2" x14ac:dyDescent="0.25">
      <c r="A179">
        <v>174</v>
      </c>
      <c r="B179" t="str">
        <f>"00554263"</f>
        <v>00554263</v>
      </c>
    </row>
    <row r="180" spans="1:2" x14ac:dyDescent="0.25">
      <c r="A180">
        <v>175</v>
      </c>
      <c r="B180" t="str">
        <f>"00771880"</f>
        <v>00771880</v>
      </c>
    </row>
    <row r="181" spans="1:2" x14ac:dyDescent="0.25">
      <c r="A181">
        <v>176</v>
      </c>
      <c r="B181" t="str">
        <f>"00679591"</f>
        <v>00679591</v>
      </c>
    </row>
    <row r="182" spans="1:2" x14ac:dyDescent="0.25">
      <c r="A182">
        <v>177</v>
      </c>
      <c r="B182" t="str">
        <f>"200910000241"</f>
        <v>200910000241</v>
      </c>
    </row>
    <row r="183" spans="1:2" x14ac:dyDescent="0.25">
      <c r="A183">
        <v>178</v>
      </c>
      <c r="B183" t="str">
        <f>"201409006138"</f>
        <v>201409006138</v>
      </c>
    </row>
    <row r="184" spans="1:2" x14ac:dyDescent="0.25">
      <c r="A184">
        <v>179</v>
      </c>
      <c r="B184" t="str">
        <f>"201406000732"</f>
        <v>201406000732</v>
      </c>
    </row>
    <row r="185" spans="1:2" x14ac:dyDescent="0.25">
      <c r="A185">
        <v>180</v>
      </c>
      <c r="B185" t="str">
        <f>"201304004638"</f>
        <v>201304004638</v>
      </c>
    </row>
    <row r="186" spans="1:2" x14ac:dyDescent="0.25">
      <c r="A186">
        <v>181</v>
      </c>
      <c r="B186" t="str">
        <f>"00468122"</f>
        <v>00468122</v>
      </c>
    </row>
    <row r="187" spans="1:2" x14ac:dyDescent="0.25">
      <c r="A187">
        <v>182</v>
      </c>
      <c r="B187" t="str">
        <f>"00189745"</f>
        <v>00189745</v>
      </c>
    </row>
    <row r="188" spans="1:2" x14ac:dyDescent="0.25">
      <c r="A188">
        <v>183</v>
      </c>
      <c r="B188" t="str">
        <f>"00473515"</f>
        <v>00473515</v>
      </c>
    </row>
    <row r="189" spans="1:2" x14ac:dyDescent="0.25">
      <c r="A189">
        <v>184</v>
      </c>
      <c r="B189" t="str">
        <f>"00010302"</f>
        <v>00010302</v>
      </c>
    </row>
    <row r="190" spans="1:2" x14ac:dyDescent="0.25">
      <c r="A190">
        <v>185</v>
      </c>
      <c r="B190" t="str">
        <f>"201303000601"</f>
        <v>201303000601</v>
      </c>
    </row>
    <row r="191" spans="1:2" x14ac:dyDescent="0.25">
      <c r="A191">
        <v>186</v>
      </c>
      <c r="B191" t="str">
        <f>"201304002174"</f>
        <v>201304002174</v>
      </c>
    </row>
    <row r="192" spans="1:2" x14ac:dyDescent="0.25">
      <c r="A192">
        <v>187</v>
      </c>
      <c r="B192" t="str">
        <f>"201406006166"</f>
        <v>201406006166</v>
      </c>
    </row>
    <row r="193" spans="1:2" x14ac:dyDescent="0.25">
      <c r="A193">
        <v>188</v>
      </c>
      <c r="B193" t="str">
        <f>"201504000126"</f>
        <v>201504000126</v>
      </c>
    </row>
    <row r="194" spans="1:2" x14ac:dyDescent="0.25">
      <c r="A194">
        <v>189</v>
      </c>
      <c r="B194" t="str">
        <f>"201304000941"</f>
        <v>201304000941</v>
      </c>
    </row>
    <row r="195" spans="1:2" x14ac:dyDescent="0.25">
      <c r="A195">
        <v>190</v>
      </c>
      <c r="B195" t="str">
        <f>"200801007086"</f>
        <v>200801007086</v>
      </c>
    </row>
    <row r="196" spans="1:2" x14ac:dyDescent="0.25">
      <c r="A196">
        <v>191</v>
      </c>
      <c r="B196" t="str">
        <f>"201412004457"</f>
        <v>201412004457</v>
      </c>
    </row>
    <row r="197" spans="1:2" x14ac:dyDescent="0.25">
      <c r="A197">
        <v>192</v>
      </c>
      <c r="B197" t="str">
        <f>"201506002628"</f>
        <v>201506002628</v>
      </c>
    </row>
    <row r="198" spans="1:2" x14ac:dyDescent="0.25">
      <c r="A198">
        <v>193</v>
      </c>
      <c r="B198" t="str">
        <f>"201511017521"</f>
        <v>201511017521</v>
      </c>
    </row>
    <row r="199" spans="1:2" x14ac:dyDescent="0.25">
      <c r="A199">
        <v>194</v>
      </c>
      <c r="B199" t="str">
        <f>"201304003361"</f>
        <v>201304003361</v>
      </c>
    </row>
    <row r="200" spans="1:2" x14ac:dyDescent="0.25">
      <c r="A200">
        <v>195</v>
      </c>
      <c r="B200" t="str">
        <f>"201406017818"</f>
        <v>201406017818</v>
      </c>
    </row>
    <row r="201" spans="1:2" x14ac:dyDescent="0.25">
      <c r="A201">
        <v>196</v>
      </c>
      <c r="B201" t="str">
        <f>"201304006026"</f>
        <v>201304006026</v>
      </c>
    </row>
    <row r="202" spans="1:2" x14ac:dyDescent="0.25">
      <c r="A202">
        <v>197</v>
      </c>
      <c r="B202" t="str">
        <f>"00136903"</f>
        <v>00136903</v>
      </c>
    </row>
    <row r="203" spans="1:2" x14ac:dyDescent="0.25">
      <c r="A203">
        <v>198</v>
      </c>
      <c r="B203" t="str">
        <f>"201506001814"</f>
        <v>201506001814</v>
      </c>
    </row>
    <row r="204" spans="1:2" x14ac:dyDescent="0.25">
      <c r="A204">
        <v>199</v>
      </c>
      <c r="B204" t="str">
        <f>"201304001069"</f>
        <v>201304001069</v>
      </c>
    </row>
    <row r="205" spans="1:2" x14ac:dyDescent="0.25">
      <c r="A205">
        <v>200</v>
      </c>
      <c r="B205" t="str">
        <f>"00233477"</f>
        <v>00233477</v>
      </c>
    </row>
    <row r="206" spans="1:2" x14ac:dyDescent="0.25">
      <c r="A206">
        <v>201</v>
      </c>
      <c r="B206" t="str">
        <f>"201304003486"</f>
        <v>201304003486</v>
      </c>
    </row>
    <row r="207" spans="1:2" x14ac:dyDescent="0.25">
      <c r="A207">
        <v>202</v>
      </c>
      <c r="B207" t="str">
        <f>"00215294"</f>
        <v>00215294</v>
      </c>
    </row>
    <row r="208" spans="1:2" x14ac:dyDescent="0.25">
      <c r="A208">
        <v>203</v>
      </c>
      <c r="B208" t="str">
        <f>"00243857"</f>
        <v>00243857</v>
      </c>
    </row>
    <row r="209" spans="1:2" x14ac:dyDescent="0.25">
      <c r="A209">
        <v>204</v>
      </c>
      <c r="B209" t="str">
        <f>"201410004696"</f>
        <v>201410004696</v>
      </c>
    </row>
    <row r="210" spans="1:2" x14ac:dyDescent="0.25">
      <c r="A210">
        <v>205</v>
      </c>
      <c r="B210" t="str">
        <f>"00131821"</f>
        <v>00131821</v>
      </c>
    </row>
    <row r="211" spans="1:2" x14ac:dyDescent="0.25">
      <c r="A211">
        <v>206</v>
      </c>
      <c r="B211" t="str">
        <f>"201304004122"</f>
        <v>201304004122</v>
      </c>
    </row>
    <row r="212" spans="1:2" x14ac:dyDescent="0.25">
      <c r="A212">
        <v>207</v>
      </c>
      <c r="B212" t="str">
        <f>"00103746"</f>
        <v>00103746</v>
      </c>
    </row>
    <row r="213" spans="1:2" x14ac:dyDescent="0.25">
      <c r="A213">
        <v>208</v>
      </c>
      <c r="B213" t="str">
        <f>"00679511"</f>
        <v>00679511</v>
      </c>
    </row>
    <row r="214" spans="1:2" x14ac:dyDescent="0.25">
      <c r="A214">
        <v>209</v>
      </c>
      <c r="B214" t="str">
        <f>"00841633"</f>
        <v>00841633</v>
      </c>
    </row>
    <row r="215" spans="1:2" x14ac:dyDescent="0.25">
      <c r="A215">
        <v>210</v>
      </c>
      <c r="B215" t="str">
        <f>"00770966"</f>
        <v>00770966</v>
      </c>
    </row>
    <row r="216" spans="1:2" x14ac:dyDescent="0.25">
      <c r="A216">
        <v>211</v>
      </c>
      <c r="B216" t="str">
        <f>"200712005250"</f>
        <v>200712005250</v>
      </c>
    </row>
    <row r="217" spans="1:2" x14ac:dyDescent="0.25">
      <c r="A217">
        <v>212</v>
      </c>
      <c r="B217" t="str">
        <f>"00876344"</f>
        <v>00876344</v>
      </c>
    </row>
    <row r="218" spans="1:2" x14ac:dyDescent="0.25">
      <c r="A218">
        <v>213</v>
      </c>
      <c r="B218" t="str">
        <f>"201303001068"</f>
        <v>201303001068</v>
      </c>
    </row>
    <row r="219" spans="1:2" x14ac:dyDescent="0.25">
      <c r="A219">
        <v>214</v>
      </c>
      <c r="B219" t="str">
        <f>"201304005643"</f>
        <v>201304005643</v>
      </c>
    </row>
    <row r="220" spans="1:2" x14ac:dyDescent="0.25">
      <c r="A220">
        <v>215</v>
      </c>
      <c r="B220" t="str">
        <f>"00486586"</f>
        <v>00486586</v>
      </c>
    </row>
    <row r="221" spans="1:2" x14ac:dyDescent="0.25">
      <c r="A221">
        <v>216</v>
      </c>
      <c r="B221" t="str">
        <f>"201304002556"</f>
        <v>201304002556</v>
      </c>
    </row>
    <row r="222" spans="1:2" x14ac:dyDescent="0.25">
      <c r="A222">
        <v>217</v>
      </c>
      <c r="B222" t="str">
        <f>"201406002984"</f>
        <v>201406002984</v>
      </c>
    </row>
    <row r="223" spans="1:2" x14ac:dyDescent="0.25">
      <c r="A223">
        <v>218</v>
      </c>
      <c r="B223" t="str">
        <f>"00784660"</f>
        <v>00784660</v>
      </c>
    </row>
    <row r="224" spans="1:2" x14ac:dyDescent="0.25">
      <c r="A224">
        <v>219</v>
      </c>
      <c r="B224" t="str">
        <f>"200712004992"</f>
        <v>200712004992</v>
      </c>
    </row>
    <row r="225" spans="1:2" x14ac:dyDescent="0.25">
      <c r="A225">
        <v>220</v>
      </c>
      <c r="B225" t="str">
        <f>"201304006354"</f>
        <v>201304006354</v>
      </c>
    </row>
    <row r="226" spans="1:2" x14ac:dyDescent="0.25">
      <c r="A226">
        <v>221</v>
      </c>
      <c r="B226" t="str">
        <f>"00803745"</f>
        <v>00803745</v>
      </c>
    </row>
    <row r="227" spans="1:2" x14ac:dyDescent="0.25">
      <c r="A227">
        <v>222</v>
      </c>
      <c r="B227" t="str">
        <f>"201303000594"</f>
        <v>201303000594</v>
      </c>
    </row>
    <row r="228" spans="1:2" x14ac:dyDescent="0.25">
      <c r="A228">
        <v>223</v>
      </c>
      <c r="B228" t="str">
        <f>"00117314"</f>
        <v>00117314</v>
      </c>
    </row>
    <row r="229" spans="1:2" x14ac:dyDescent="0.25">
      <c r="A229">
        <v>224</v>
      </c>
      <c r="B229" t="str">
        <f>"201406018245"</f>
        <v>201406018245</v>
      </c>
    </row>
    <row r="230" spans="1:2" x14ac:dyDescent="0.25">
      <c r="A230">
        <v>225</v>
      </c>
      <c r="B230" t="str">
        <f>"201406011340"</f>
        <v>201406011340</v>
      </c>
    </row>
    <row r="231" spans="1:2" x14ac:dyDescent="0.25">
      <c r="A231">
        <v>226</v>
      </c>
      <c r="B231" t="str">
        <f>"201304003093"</f>
        <v>201304003093</v>
      </c>
    </row>
    <row r="232" spans="1:2" x14ac:dyDescent="0.25">
      <c r="A232">
        <v>227</v>
      </c>
      <c r="B232" t="str">
        <f>"00484649"</f>
        <v>00484649</v>
      </c>
    </row>
    <row r="233" spans="1:2" x14ac:dyDescent="0.25">
      <c r="A233">
        <v>228</v>
      </c>
      <c r="B233" t="str">
        <f>"00824016"</f>
        <v>00824016</v>
      </c>
    </row>
    <row r="234" spans="1:2" x14ac:dyDescent="0.25">
      <c r="A234">
        <v>229</v>
      </c>
      <c r="B234" t="str">
        <f>"00559360"</f>
        <v>00559360</v>
      </c>
    </row>
    <row r="235" spans="1:2" x14ac:dyDescent="0.25">
      <c r="A235">
        <v>230</v>
      </c>
      <c r="B235" t="str">
        <f>"200901001027"</f>
        <v>200901001027</v>
      </c>
    </row>
    <row r="236" spans="1:2" x14ac:dyDescent="0.25">
      <c r="A236">
        <v>231</v>
      </c>
      <c r="B236" t="str">
        <f>"201406008927"</f>
        <v>201406008927</v>
      </c>
    </row>
    <row r="237" spans="1:2" x14ac:dyDescent="0.25">
      <c r="A237">
        <v>232</v>
      </c>
      <c r="B237" t="str">
        <f>"201304004303"</f>
        <v>201304004303</v>
      </c>
    </row>
    <row r="238" spans="1:2" x14ac:dyDescent="0.25">
      <c r="A238">
        <v>233</v>
      </c>
      <c r="B238" t="str">
        <f>"200801007732"</f>
        <v>200801007732</v>
      </c>
    </row>
    <row r="239" spans="1:2" x14ac:dyDescent="0.25">
      <c r="A239">
        <v>234</v>
      </c>
      <c r="B239" t="str">
        <f>"200801005365"</f>
        <v>200801005365</v>
      </c>
    </row>
    <row r="240" spans="1:2" x14ac:dyDescent="0.25">
      <c r="A240">
        <v>235</v>
      </c>
      <c r="B240" t="str">
        <f>"00739278"</f>
        <v>00739278</v>
      </c>
    </row>
    <row r="241" spans="1:2" x14ac:dyDescent="0.25">
      <c r="A241">
        <v>236</v>
      </c>
      <c r="B241" t="str">
        <f>"201506002626"</f>
        <v>201506002626</v>
      </c>
    </row>
    <row r="242" spans="1:2" x14ac:dyDescent="0.25">
      <c r="A242">
        <v>237</v>
      </c>
      <c r="B242" t="str">
        <f>"201405002250"</f>
        <v>201405002250</v>
      </c>
    </row>
    <row r="243" spans="1:2" x14ac:dyDescent="0.25">
      <c r="A243">
        <v>238</v>
      </c>
      <c r="B243" t="str">
        <f>"201304002045"</f>
        <v>201304002045</v>
      </c>
    </row>
    <row r="244" spans="1:2" x14ac:dyDescent="0.25">
      <c r="A244">
        <v>239</v>
      </c>
      <c r="B244" t="str">
        <f>"201304004120"</f>
        <v>201304004120</v>
      </c>
    </row>
    <row r="245" spans="1:2" x14ac:dyDescent="0.25">
      <c r="A245">
        <v>240</v>
      </c>
      <c r="B245" t="str">
        <f>"201406014052"</f>
        <v>201406014052</v>
      </c>
    </row>
    <row r="246" spans="1:2" x14ac:dyDescent="0.25">
      <c r="A246">
        <v>241</v>
      </c>
      <c r="B246" t="str">
        <f>"200804000586"</f>
        <v>200804000586</v>
      </c>
    </row>
    <row r="247" spans="1:2" x14ac:dyDescent="0.25">
      <c r="A247">
        <v>242</v>
      </c>
      <c r="B247" t="str">
        <f>"201406007077"</f>
        <v>201406007077</v>
      </c>
    </row>
    <row r="248" spans="1:2" x14ac:dyDescent="0.25">
      <c r="A248">
        <v>243</v>
      </c>
      <c r="B248" t="str">
        <f>"00260769"</f>
        <v>00260769</v>
      </c>
    </row>
    <row r="249" spans="1:2" x14ac:dyDescent="0.25">
      <c r="A249">
        <v>244</v>
      </c>
      <c r="B249" t="str">
        <f>"201406006653"</f>
        <v>201406006653</v>
      </c>
    </row>
    <row r="250" spans="1:2" x14ac:dyDescent="0.25">
      <c r="A250">
        <v>245</v>
      </c>
      <c r="B250" t="str">
        <f>"200808000767"</f>
        <v>200808000767</v>
      </c>
    </row>
    <row r="251" spans="1:2" x14ac:dyDescent="0.25">
      <c r="A251">
        <v>246</v>
      </c>
      <c r="B251" t="str">
        <f>"201304002106"</f>
        <v>201304002106</v>
      </c>
    </row>
    <row r="252" spans="1:2" x14ac:dyDescent="0.25">
      <c r="A252">
        <v>247</v>
      </c>
      <c r="B252" t="str">
        <f>"00234463"</f>
        <v>00234463</v>
      </c>
    </row>
    <row r="253" spans="1:2" x14ac:dyDescent="0.25">
      <c r="A253">
        <v>248</v>
      </c>
      <c r="B253" t="str">
        <f>"201502001649"</f>
        <v>201502001649</v>
      </c>
    </row>
    <row r="254" spans="1:2" x14ac:dyDescent="0.25">
      <c r="A254">
        <v>249</v>
      </c>
      <c r="B254" t="str">
        <f>"201304001306"</f>
        <v>201304001306</v>
      </c>
    </row>
    <row r="255" spans="1:2" x14ac:dyDescent="0.25">
      <c r="A255">
        <v>250</v>
      </c>
      <c r="B255" t="str">
        <f>"201505000500"</f>
        <v>201505000500</v>
      </c>
    </row>
    <row r="256" spans="1:2" x14ac:dyDescent="0.25">
      <c r="A256">
        <v>251</v>
      </c>
      <c r="B256" t="str">
        <f>"00870129"</f>
        <v>00870129</v>
      </c>
    </row>
    <row r="257" spans="1:2" x14ac:dyDescent="0.25">
      <c r="A257">
        <v>252</v>
      </c>
      <c r="B257" t="str">
        <f>"201304005789"</f>
        <v>201304005789</v>
      </c>
    </row>
    <row r="258" spans="1:2" x14ac:dyDescent="0.25">
      <c r="A258">
        <v>253</v>
      </c>
      <c r="B258" t="str">
        <f>"201304004999"</f>
        <v>201304004999</v>
      </c>
    </row>
    <row r="259" spans="1:2" x14ac:dyDescent="0.25">
      <c r="A259">
        <v>254</v>
      </c>
      <c r="B259" t="str">
        <f>"00091896"</f>
        <v>00091896</v>
      </c>
    </row>
    <row r="260" spans="1:2" x14ac:dyDescent="0.25">
      <c r="A260">
        <v>255</v>
      </c>
      <c r="B260" t="str">
        <f>"201304003876"</f>
        <v>201304003876</v>
      </c>
    </row>
    <row r="261" spans="1:2" x14ac:dyDescent="0.25">
      <c r="A261">
        <v>256</v>
      </c>
      <c r="B261" t="str">
        <f>"201304001786"</f>
        <v>201304001786</v>
      </c>
    </row>
    <row r="262" spans="1:2" x14ac:dyDescent="0.25">
      <c r="A262">
        <v>257</v>
      </c>
      <c r="B262" t="str">
        <f>"201412004590"</f>
        <v>201412004590</v>
      </c>
    </row>
    <row r="263" spans="1:2" x14ac:dyDescent="0.25">
      <c r="A263">
        <v>258</v>
      </c>
      <c r="B263" t="str">
        <f>"201512000142"</f>
        <v>201512000142</v>
      </c>
    </row>
    <row r="264" spans="1:2" x14ac:dyDescent="0.25">
      <c r="A264">
        <v>259</v>
      </c>
      <c r="B264" t="str">
        <f>"00869876"</f>
        <v>00869876</v>
      </c>
    </row>
    <row r="265" spans="1:2" x14ac:dyDescent="0.25">
      <c r="A265">
        <v>260</v>
      </c>
      <c r="B265" t="str">
        <f>"201409003532"</f>
        <v>201409003532</v>
      </c>
    </row>
    <row r="266" spans="1:2" x14ac:dyDescent="0.25">
      <c r="A266">
        <v>261</v>
      </c>
      <c r="B266" t="str">
        <f>"201410003335"</f>
        <v>201410003335</v>
      </c>
    </row>
    <row r="267" spans="1:2" x14ac:dyDescent="0.25">
      <c r="A267">
        <v>262</v>
      </c>
      <c r="B267" t="str">
        <f>"201406007564"</f>
        <v>201406007564</v>
      </c>
    </row>
    <row r="268" spans="1:2" x14ac:dyDescent="0.25">
      <c r="A268">
        <v>263</v>
      </c>
      <c r="B268" t="str">
        <f>"201409001460"</f>
        <v>201409001460</v>
      </c>
    </row>
    <row r="269" spans="1:2" x14ac:dyDescent="0.25">
      <c r="A269">
        <v>264</v>
      </c>
      <c r="B269" t="str">
        <f>"201406017748"</f>
        <v>201406017748</v>
      </c>
    </row>
    <row r="270" spans="1:2" x14ac:dyDescent="0.25">
      <c r="A270">
        <v>265</v>
      </c>
      <c r="B270" t="str">
        <f>"00014790"</f>
        <v>00014790</v>
      </c>
    </row>
    <row r="271" spans="1:2" x14ac:dyDescent="0.25">
      <c r="A271">
        <v>266</v>
      </c>
      <c r="B271" t="str">
        <f>"201304005860"</f>
        <v>201304005860</v>
      </c>
    </row>
    <row r="272" spans="1:2" x14ac:dyDescent="0.25">
      <c r="A272">
        <v>267</v>
      </c>
      <c r="B272" t="str">
        <f>"00240271"</f>
        <v>00240271</v>
      </c>
    </row>
    <row r="273" spans="1:2" x14ac:dyDescent="0.25">
      <c r="A273">
        <v>268</v>
      </c>
      <c r="B273" t="str">
        <f>"201406010395"</f>
        <v>201406010395</v>
      </c>
    </row>
    <row r="274" spans="1:2" x14ac:dyDescent="0.25">
      <c r="A274">
        <v>269</v>
      </c>
      <c r="B274" t="str">
        <f>"201409003079"</f>
        <v>201409003079</v>
      </c>
    </row>
    <row r="275" spans="1:2" x14ac:dyDescent="0.25">
      <c r="A275">
        <v>270</v>
      </c>
      <c r="B275" t="str">
        <f>"201506003614"</f>
        <v>201506003614</v>
      </c>
    </row>
    <row r="276" spans="1:2" x14ac:dyDescent="0.25">
      <c r="A276">
        <v>271</v>
      </c>
      <c r="B276" t="str">
        <f>"201406012064"</f>
        <v>201406012064</v>
      </c>
    </row>
    <row r="277" spans="1:2" x14ac:dyDescent="0.25">
      <c r="A277">
        <v>272</v>
      </c>
      <c r="B277" t="str">
        <f>"00088229"</f>
        <v>00088229</v>
      </c>
    </row>
    <row r="278" spans="1:2" x14ac:dyDescent="0.25">
      <c r="A278">
        <v>273</v>
      </c>
      <c r="B278" t="str">
        <f>"00011451"</f>
        <v>00011451</v>
      </c>
    </row>
    <row r="279" spans="1:2" x14ac:dyDescent="0.25">
      <c r="A279">
        <v>274</v>
      </c>
      <c r="B279" t="str">
        <f>"00110039"</f>
        <v>00110039</v>
      </c>
    </row>
    <row r="280" spans="1:2" x14ac:dyDescent="0.25">
      <c r="A280">
        <v>275</v>
      </c>
      <c r="B280" t="str">
        <f>"200802005875"</f>
        <v>200802005875</v>
      </c>
    </row>
    <row r="281" spans="1:2" x14ac:dyDescent="0.25">
      <c r="A281">
        <v>276</v>
      </c>
      <c r="B281" t="str">
        <f>"201406006478"</f>
        <v>201406006478</v>
      </c>
    </row>
    <row r="282" spans="1:2" x14ac:dyDescent="0.25">
      <c r="A282">
        <v>277</v>
      </c>
      <c r="B282" t="str">
        <f>"201303000828"</f>
        <v>201303000828</v>
      </c>
    </row>
    <row r="283" spans="1:2" x14ac:dyDescent="0.25">
      <c r="A283">
        <v>278</v>
      </c>
      <c r="B283" t="str">
        <f>"00249050"</f>
        <v>00249050</v>
      </c>
    </row>
    <row r="284" spans="1:2" x14ac:dyDescent="0.25">
      <c r="A284">
        <v>279</v>
      </c>
      <c r="B284" t="str">
        <f>"200907000228"</f>
        <v>200907000228</v>
      </c>
    </row>
    <row r="285" spans="1:2" x14ac:dyDescent="0.25">
      <c r="A285">
        <v>280</v>
      </c>
      <c r="B285" t="str">
        <f>"201304000317"</f>
        <v>201304000317</v>
      </c>
    </row>
    <row r="286" spans="1:2" x14ac:dyDescent="0.25">
      <c r="A286">
        <v>281</v>
      </c>
      <c r="B286" t="str">
        <f>"201511038045"</f>
        <v>201511038045</v>
      </c>
    </row>
    <row r="287" spans="1:2" x14ac:dyDescent="0.25">
      <c r="A287">
        <v>282</v>
      </c>
      <c r="B287" t="str">
        <f>"00817141"</f>
        <v>00817141</v>
      </c>
    </row>
    <row r="288" spans="1:2" x14ac:dyDescent="0.25">
      <c r="A288">
        <v>283</v>
      </c>
      <c r="B288" t="str">
        <f>"00134863"</f>
        <v>00134863</v>
      </c>
    </row>
    <row r="289" spans="1:2" x14ac:dyDescent="0.25">
      <c r="A289">
        <v>284</v>
      </c>
      <c r="B289" t="str">
        <f>"201406013678"</f>
        <v>201406013678</v>
      </c>
    </row>
    <row r="290" spans="1:2" x14ac:dyDescent="0.25">
      <c r="A290">
        <v>285</v>
      </c>
      <c r="B290" t="str">
        <f>"00126324"</f>
        <v>00126324</v>
      </c>
    </row>
    <row r="291" spans="1:2" x14ac:dyDescent="0.25">
      <c r="A291">
        <v>286</v>
      </c>
      <c r="B291" t="str">
        <f>"00497205"</f>
        <v>00497205</v>
      </c>
    </row>
    <row r="292" spans="1:2" x14ac:dyDescent="0.25">
      <c r="A292">
        <v>287</v>
      </c>
      <c r="B292" t="str">
        <f>"201511005318"</f>
        <v>201511005318</v>
      </c>
    </row>
    <row r="293" spans="1:2" x14ac:dyDescent="0.25">
      <c r="A293">
        <v>288</v>
      </c>
      <c r="B293" t="str">
        <f>"200712004672"</f>
        <v>200712004672</v>
      </c>
    </row>
    <row r="294" spans="1:2" x14ac:dyDescent="0.25">
      <c r="A294">
        <v>289</v>
      </c>
      <c r="B294" t="str">
        <f>"200802011719"</f>
        <v>200802011719</v>
      </c>
    </row>
    <row r="295" spans="1:2" x14ac:dyDescent="0.25">
      <c r="A295">
        <v>290</v>
      </c>
      <c r="B295" t="str">
        <f>"200805001254"</f>
        <v>200805001254</v>
      </c>
    </row>
    <row r="296" spans="1:2" x14ac:dyDescent="0.25">
      <c r="A296">
        <v>291</v>
      </c>
      <c r="B296" t="str">
        <f>"00190404"</f>
        <v>00190404</v>
      </c>
    </row>
    <row r="297" spans="1:2" x14ac:dyDescent="0.25">
      <c r="A297">
        <v>292</v>
      </c>
      <c r="B297" t="str">
        <f>"201402008938"</f>
        <v>201402008938</v>
      </c>
    </row>
    <row r="298" spans="1:2" x14ac:dyDescent="0.25">
      <c r="A298">
        <v>293</v>
      </c>
      <c r="B298" t="str">
        <f>"00230138"</f>
        <v>00230138</v>
      </c>
    </row>
    <row r="299" spans="1:2" x14ac:dyDescent="0.25">
      <c r="A299">
        <v>294</v>
      </c>
      <c r="B299" t="str">
        <f>"201406005335"</f>
        <v>201406005335</v>
      </c>
    </row>
    <row r="300" spans="1:2" x14ac:dyDescent="0.25">
      <c r="A300">
        <v>295</v>
      </c>
      <c r="B300" t="str">
        <f>"201502001855"</f>
        <v>201502001855</v>
      </c>
    </row>
    <row r="301" spans="1:2" x14ac:dyDescent="0.25">
      <c r="A301">
        <v>296</v>
      </c>
      <c r="B301" t="str">
        <f>"00785375"</f>
        <v>00785375</v>
      </c>
    </row>
    <row r="302" spans="1:2" x14ac:dyDescent="0.25">
      <c r="A302">
        <v>297</v>
      </c>
      <c r="B302" t="str">
        <f>"00874020"</f>
        <v>00874020</v>
      </c>
    </row>
    <row r="303" spans="1:2" x14ac:dyDescent="0.25">
      <c r="A303">
        <v>298</v>
      </c>
      <c r="B303" t="str">
        <f>"00243036"</f>
        <v>00243036</v>
      </c>
    </row>
    <row r="304" spans="1:2" x14ac:dyDescent="0.25">
      <c r="A304">
        <v>299</v>
      </c>
      <c r="B304" t="str">
        <f>"201406007378"</f>
        <v>201406007378</v>
      </c>
    </row>
    <row r="305" spans="1:2" x14ac:dyDescent="0.25">
      <c r="A305">
        <v>300</v>
      </c>
      <c r="B305" t="str">
        <f>"00876302"</f>
        <v>00876302</v>
      </c>
    </row>
    <row r="306" spans="1:2" x14ac:dyDescent="0.25">
      <c r="A306">
        <v>301</v>
      </c>
      <c r="B306" t="str">
        <f>"00236947"</f>
        <v>00236947</v>
      </c>
    </row>
    <row r="307" spans="1:2" x14ac:dyDescent="0.25">
      <c r="A307">
        <v>302</v>
      </c>
      <c r="B307" t="str">
        <f>"201511032905"</f>
        <v>201511032905</v>
      </c>
    </row>
    <row r="308" spans="1:2" x14ac:dyDescent="0.25">
      <c r="A308">
        <v>303</v>
      </c>
      <c r="B308" t="str">
        <f>"00244062"</f>
        <v>00244062</v>
      </c>
    </row>
    <row r="309" spans="1:2" x14ac:dyDescent="0.25">
      <c r="A309">
        <v>304</v>
      </c>
      <c r="B309" t="str">
        <f>"00553392"</f>
        <v>00553392</v>
      </c>
    </row>
    <row r="310" spans="1:2" x14ac:dyDescent="0.25">
      <c r="A310">
        <v>305</v>
      </c>
      <c r="B310" t="str">
        <f>"00762616"</f>
        <v>00762616</v>
      </c>
    </row>
    <row r="311" spans="1:2" x14ac:dyDescent="0.25">
      <c r="A311">
        <v>306</v>
      </c>
      <c r="B311" t="str">
        <f>"00815383"</f>
        <v>00815383</v>
      </c>
    </row>
    <row r="312" spans="1:2" x14ac:dyDescent="0.25">
      <c r="A312">
        <v>307</v>
      </c>
      <c r="B312" t="str">
        <f>"00228456"</f>
        <v>00228456</v>
      </c>
    </row>
    <row r="313" spans="1:2" x14ac:dyDescent="0.25">
      <c r="A313">
        <v>308</v>
      </c>
      <c r="B313" t="str">
        <f>"201406014560"</f>
        <v>201406014560</v>
      </c>
    </row>
    <row r="314" spans="1:2" x14ac:dyDescent="0.25">
      <c r="A314">
        <v>309</v>
      </c>
      <c r="B314" t="str">
        <f>"00242327"</f>
        <v>00242327</v>
      </c>
    </row>
    <row r="315" spans="1:2" x14ac:dyDescent="0.25">
      <c r="A315">
        <v>310</v>
      </c>
      <c r="B315" t="str">
        <f>"00781083"</f>
        <v>00781083</v>
      </c>
    </row>
    <row r="316" spans="1:2" x14ac:dyDescent="0.25">
      <c r="A316">
        <v>311</v>
      </c>
      <c r="B316" t="str">
        <f>"201304001107"</f>
        <v>201304001107</v>
      </c>
    </row>
    <row r="317" spans="1:2" x14ac:dyDescent="0.25">
      <c r="A317">
        <v>312</v>
      </c>
      <c r="B317" t="str">
        <f>"201502003456"</f>
        <v>201502003456</v>
      </c>
    </row>
    <row r="318" spans="1:2" x14ac:dyDescent="0.25">
      <c r="A318">
        <v>313</v>
      </c>
      <c r="B318" t="str">
        <f>"00741996"</f>
        <v>00741996</v>
      </c>
    </row>
    <row r="319" spans="1:2" x14ac:dyDescent="0.25">
      <c r="A319">
        <v>314</v>
      </c>
      <c r="B319" t="str">
        <f>"201304005449"</f>
        <v>201304005449</v>
      </c>
    </row>
    <row r="320" spans="1:2" x14ac:dyDescent="0.25">
      <c r="A320">
        <v>315</v>
      </c>
      <c r="B320" t="str">
        <f>"201511031043"</f>
        <v>201511031043</v>
      </c>
    </row>
    <row r="321" spans="1:2" x14ac:dyDescent="0.25">
      <c r="A321">
        <v>316</v>
      </c>
      <c r="B321" t="str">
        <f>"00235336"</f>
        <v>00235336</v>
      </c>
    </row>
    <row r="322" spans="1:2" x14ac:dyDescent="0.25">
      <c r="A322">
        <v>317</v>
      </c>
      <c r="B322" t="str">
        <f>"00476112"</f>
        <v>00476112</v>
      </c>
    </row>
    <row r="323" spans="1:2" x14ac:dyDescent="0.25">
      <c r="A323">
        <v>318</v>
      </c>
      <c r="B323" t="str">
        <f>"00466080"</f>
        <v>00466080</v>
      </c>
    </row>
    <row r="324" spans="1:2" x14ac:dyDescent="0.25">
      <c r="A324">
        <v>319</v>
      </c>
      <c r="B324" t="str">
        <f>"201406000739"</f>
        <v>201406000739</v>
      </c>
    </row>
    <row r="325" spans="1:2" x14ac:dyDescent="0.25">
      <c r="A325">
        <v>320</v>
      </c>
      <c r="B325" t="str">
        <f>"00656342"</f>
        <v>00656342</v>
      </c>
    </row>
    <row r="326" spans="1:2" x14ac:dyDescent="0.25">
      <c r="A326">
        <v>321</v>
      </c>
      <c r="B326" t="str">
        <f>"00463780"</f>
        <v>00463780</v>
      </c>
    </row>
    <row r="327" spans="1:2" x14ac:dyDescent="0.25">
      <c r="A327">
        <v>322</v>
      </c>
      <c r="B327" t="str">
        <f>"00453610"</f>
        <v>00453610</v>
      </c>
    </row>
    <row r="328" spans="1:2" x14ac:dyDescent="0.25">
      <c r="A328">
        <v>323</v>
      </c>
      <c r="B328" t="str">
        <f>"201406001836"</f>
        <v>201406001836</v>
      </c>
    </row>
    <row r="329" spans="1:2" x14ac:dyDescent="0.25">
      <c r="A329">
        <v>324</v>
      </c>
      <c r="B329" t="str">
        <f>"200801000280"</f>
        <v>200801000280</v>
      </c>
    </row>
    <row r="330" spans="1:2" x14ac:dyDescent="0.25">
      <c r="A330">
        <v>325</v>
      </c>
      <c r="B330" t="str">
        <f>"00599712"</f>
        <v>00599712</v>
      </c>
    </row>
    <row r="331" spans="1:2" x14ac:dyDescent="0.25">
      <c r="A331">
        <v>326</v>
      </c>
      <c r="B331" t="str">
        <f>"00456830"</f>
        <v>00456830</v>
      </c>
    </row>
    <row r="332" spans="1:2" x14ac:dyDescent="0.25">
      <c r="A332">
        <v>327</v>
      </c>
      <c r="B332" t="str">
        <f>"00225967"</f>
        <v>00225967</v>
      </c>
    </row>
    <row r="333" spans="1:2" x14ac:dyDescent="0.25">
      <c r="A333">
        <v>328</v>
      </c>
      <c r="B333" t="str">
        <f>"00011307"</f>
        <v>00011307</v>
      </c>
    </row>
    <row r="334" spans="1:2" x14ac:dyDescent="0.25">
      <c r="A334">
        <v>329</v>
      </c>
      <c r="B334" t="str">
        <f>"00843480"</f>
        <v>00843480</v>
      </c>
    </row>
    <row r="335" spans="1:2" x14ac:dyDescent="0.25">
      <c r="A335">
        <v>330</v>
      </c>
      <c r="B335" t="str">
        <f>"00562094"</f>
        <v>00562094</v>
      </c>
    </row>
    <row r="336" spans="1:2" x14ac:dyDescent="0.25">
      <c r="A336">
        <v>331</v>
      </c>
      <c r="B336" t="str">
        <f>"201303000007"</f>
        <v>201303000007</v>
      </c>
    </row>
    <row r="337" spans="1:2" x14ac:dyDescent="0.25">
      <c r="A337">
        <v>332</v>
      </c>
      <c r="B337" t="str">
        <f>"201406005125"</f>
        <v>201406005125</v>
      </c>
    </row>
    <row r="338" spans="1:2" x14ac:dyDescent="0.25">
      <c r="A338">
        <v>333</v>
      </c>
      <c r="B338" t="str">
        <f>"201406004907"</f>
        <v>201406004907</v>
      </c>
    </row>
    <row r="339" spans="1:2" x14ac:dyDescent="0.25">
      <c r="A339">
        <v>334</v>
      </c>
      <c r="B339" t="str">
        <f>"00813534"</f>
        <v>00813534</v>
      </c>
    </row>
    <row r="340" spans="1:2" x14ac:dyDescent="0.25">
      <c r="A340">
        <v>335</v>
      </c>
      <c r="B340" t="str">
        <f>"00131675"</f>
        <v>00131675</v>
      </c>
    </row>
    <row r="341" spans="1:2" x14ac:dyDescent="0.25">
      <c r="A341">
        <v>336</v>
      </c>
      <c r="B341" t="str">
        <f>"00774970"</f>
        <v>00774970</v>
      </c>
    </row>
    <row r="342" spans="1:2" x14ac:dyDescent="0.25">
      <c r="A342">
        <v>337</v>
      </c>
      <c r="B342" t="str">
        <f>"00725570"</f>
        <v>00725570</v>
      </c>
    </row>
    <row r="343" spans="1:2" x14ac:dyDescent="0.25">
      <c r="A343">
        <v>338</v>
      </c>
      <c r="B343" t="str">
        <f>"00776752"</f>
        <v>00776752</v>
      </c>
    </row>
    <row r="344" spans="1:2" x14ac:dyDescent="0.25">
      <c r="A344">
        <v>339</v>
      </c>
      <c r="B344" t="str">
        <f>"00785484"</f>
        <v>00785484</v>
      </c>
    </row>
    <row r="345" spans="1:2" x14ac:dyDescent="0.25">
      <c r="A345">
        <v>340</v>
      </c>
      <c r="B345" t="str">
        <f>"201406008679"</f>
        <v>201406008679</v>
      </c>
    </row>
    <row r="346" spans="1:2" x14ac:dyDescent="0.25">
      <c r="A346">
        <v>341</v>
      </c>
      <c r="B346" t="str">
        <f>"201605000165"</f>
        <v>201605000165</v>
      </c>
    </row>
    <row r="347" spans="1:2" x14ac:dyDescent="0.25">
      <c r="A347">
        <v>342</v>
      </c>
      <c r="B347" t="str">
        <f>"00475243"</f>
        <v>00475243</v>
      </c>
    </row>
    <row r="348" spans="1:2" x14ac:dyDescent="0.25">
      <c r="A348">
        <v>343</v>
      </c>
      <c r="B348" t="str">
        <f>"00224037"</f>
        <v>00224037</v>
      </c>
    </row>
    <row r="349" spans="1:2" x14ac:dyDescent="0.25">
      <c r="A349">
        <v>344</v>
      </c>
      <c r="B349" t="str">
        <f>"00235524"</f>
        <v>00235524</v>
      </c>
    </row>
    <row r="350" spans="1:2" x14ac:dyDescent="0.25">
      <c r="A350">
        <v>345</v>
      </c>
      <c r="B350" t="str">
        <f>"00531036"</f>
        <v>00531036</v>
      </c>
    </row>
    <row r="351" spans="1:2" x14ac:dyDescent="0.25">
      <c r="A351">
        <v>346</v>
      </c>
      <c r="B351" t="str">
        <f>"00209760"</f>
        <v>00209760</v>
      </c>
    </row>
    <row r="352" spans="1:2" x14ac:dyDescent="0.25">
      <c r="A352">
        <v>347</v>
      </c>
      <c r="B352" t="str">
        <f>"200712004188"</f>
        <v>200712004188</v>
      </c>
    </row>
    <row r="353" spans="1:2" x14ac:dyDescent="0.25">
      <c r="A353">
        <v>348</v>
      </c>
      <c r="B353" t="str">
        <f>"00836146"</f>
        <v>00836146</v>
      </c>
    </row>
    <row r="354" spans="1:2" x14ac:dyDescent="0.25">
      <c r="A354">
        <v>349</v>
      </c>
      <c r="B354" t="str">
        <f>"00803683"</f>
        <v>00803683</v>
      </c>
    </row>
    <row r="355" spans="1:2" x14ac:dyDescent="0.25">
      <c r="A355">
        <v>350</v>
      </c>
      <c r="B355" t="str">
        <f>"00127913"</f>
        <v>00127913</v>
      </c>
    </row>
    <row r="356" spans="1:2" x14ac:dyDescent="0.25">
      <c r="A356">
        <v>351</v>
      </c>
      <c r="B356" t="str">
        <f>"201502000607"</f>
        <v>201502000607</v>
      </c>
    </row>
    <row r="357" spans="1:2" x14ac:dyDescent="0.25">
      <c r="A357">
        <v>352</v>
      </c>
      <c r="B357" t="str">
        <f>"00281713"</f>
        <v>00281713</v>
      </c>
    </row>
    <row r="358" spans="1:2" x14ac:dyDescent="0.25">
      <c r="A358">
        <v>353</v>
      </c>
      <c r="B358" t="str">
        <f>"201406019070"</f>
        <v>201406019070</v>
      </c>
    </row>
    <row r="359" spans="1:2" x14ac:dyDescent="0.25">
      <c r="A359">
        <v>354</v>
      </c>
      <c r="B359" t="str">
        <f>"00145721"</f>
        <v>00145721</v>
      </c>
    </row>
    <row r="360" spans="1:2" x14ac:dyDescent="0.25">
      <c r="A360">
        <v>355</v>
      </c>
      <c r="B360" t="str">
        <f>"201506002976"</f>
        <v>201506002976</v>
      </c>
    </row>
    <row r="361" spans="1:2" x14ac:dyDescent="0.25">
      <c r="A361">
        <v>356</v>
      </c>
      <c r="B361" t="str">
        <f>"201406019032"</f>
        <v>201406019032</v>
      </c>
    </row>
    <row r="362" spans="1:2" x14ac:dyDescent="0.25">
      <c r="A362">
        <v>357</v>
      </c>
      <c r="B362" t="str">
        <f>"00782416"</f>
        <v>00782416</v>
      </c>
    </row>
    <row r="363" spans="1:2" x14ac:dyDescent="0.25">
      <c r="A363">
        <v>358</v>
      </c>
      <c r="B363" t="str">
        <f>"00770284"</f>
        <v>00770284</v>
      </c>
    </row>
    <row r="364" spans="1:2" x14ac:dyDescent="0.25">
      <c r="A364">
        <v>359</v>
      </c>
      <c r="B364" t="str">
        <f>"201401001942"</f>
        <v>201401001942</v>
      </c>
    </row>
    <row r="365" spans="1:2" x14ac:dyDescent="0.25">
      <c r="A365">
        <v>360</v>
      </c>
      <c r="B365" t="str">
        <f>"201304005827"</f>
        <v>201304005827</v>
      </c>
    </row>
    <row r="366" spans="1:2" x14ac:dyDescent="0.25">
      <c r="A366">
        <v>361</v>
      </c>
      <c r="B366" t="str">
        <f>"201304006273"</f>
        <v>201304006273</v>
      </c>
    </row>
    <row r="367" spans="1:2" x14ac:dyDescent="0.25">
      <c r="A367">
        <v>362</v>
      </c>
      <c r="B367" t="str">
        <f>"00203164"</f>
        <v>00203164</v>
      </c>
    </row>
    <row r="368" spans="1:2" x14ac:dyDescent="0.25">
      <c r="A368">
        <v>363</v>
      </c>
      <c r="B368" t="str">
        <f>"201406005760"</f>
        <v>201406005760</v>
      </c>
    </row>
    <row r="369" spans="1:2" x14ac:dyDescent="0.25">
      <c r="A369">
        <v>364</v>
      </c>
      <c r="B369" t="str">
        <f>"200712003305"</f>
        <v>200712003305</v>
      </c>
    </row>
    <row r="370" spans="1:2" x14ac:dyDescent="0.25">
      <c r="A370">
        <v>365</v>
      </c>
      <c r="B370" t="str">
        <f>"201304002639"</f>
        <v>201304002639</v>
      </c>
    </row>
    <row r="371" spans="1:2" x14ac:dyDescent="0.25">
      <c r="A371">
        <v>366</v>
      </c>
      <c r="B371" t="str">
        <f>"201406008781"</f>
        <v>201406008781</v>
      </c>
    </row>
    <row r="372" spans="1:2" x14ac:dyDescent="0.25">
      <c r="A372">
        <v>367</v>
      </c>
      <c r="B372" t="str">
        <f>"201409004619"</f>
        <v>201409004619</v>
      </c>
    </row>
    <row r="373" spans="1:2" x14ac:dyDescent="0.25">
      <c r="A373">
        <v>368</v>
      </c>
      <c r="B373" t="str">
        <f>"00166936"</f>
        <v>00166936</v>
      </c>
    </row>
    <row r="374" spans="1:2" x14ac:dyDescent="0.25">
      <c r="A374">
        <v>369</v>
      </c>
      <c r="B374" t="str">
        <f>"201406014061"</f>
        <v>201406014061</v>
      </c>
    </row>
    <row r="375" spans="1:2" x14ac:dyDescent="0.25">
      <c r="A375">
        <v>370</v>
      </c>
      <c r="B375" t="str">
        <f>"201506001688"</f>
        <v>201506001688</v>
      </c>
    </row>
    <row r="376" spans="1:2" x14ac:dyDescent="0.25">
      <c r="A376">
        <v>371</v>
      </c>
      <c r="B376" t="str">
        <f>"201304000769"</f>
        <v>201304000769</v>
      </c>
    </row>
    <row r="377" spans="1:2" x14ac:dyDescent="0.25">
      <c r="A377">
        <v>372</v>
      </c>
      <c r="B377" t="str">
        <f>"200712005801"</f>
        <v>200712005801</v>
      </c>
    </row>
    <row r="378" spans="1:2" x14ac:dyDescent="0.25">
      <c r="A378">
        <v>373</v>
      </c>
      <c r="B378" t="str">
        <f>"201406001299"</f>
        <v>201406001299</v>
      </c>
    </row>
    <row r="379" spans="1:2" x14ac:dyDescent="0.25">
      <c r="A379">
        <v>374</v>
      </c>
      <c r="B379" t="str">
        <f>"00435068"</f>
        <v>00435068</v>
      </c>
    </row>
    <row r="380" spans="1:2" x14ac:dyDescent="0.25">
      <c r="A380">
        <v>375</v>
      </c>
      <c r="B380" t="str">
        <f>"00758684"</f>
        <v>00758684</v>
      </c>
    </row>
    <row r="381" spans="1:2" x14ac:dyDescent="0.25">
      <c r="A381">
        <v>376</v>
      </c>
      <c r="B381" t="str">
        <f>"201405001394"</f>
        <v>201405001394</v>
      </c>
    </row>
    <row r="382" spans="1:2" x14ac:dyDescent="0.25">
      <c r="A382">
        <v>377</v>
      </c>
      <c r="B382" t="str">
        <f>"00137896"</f>
        <v>00137896</v>
      </c>
    </row>
    <row r="383" spans="1:2" x14ac:dyDescent="0.25">
      <c r="A383">
        <v>378</v>
      </c>
      <c r="B383" t="str">
        <f>"00784482"</f>
        <v>00784482</v>
      </c>
    </row>
    <row r="384" spans="1:2" x14ac:dyDescent="0.25">
      <c r="A384">
        <v>379</v>
      </c>
      <c r="B384" t="str">
        <f>"201506000121"</f>
        <v>201506000121</v>
      </c>
    </row>
    <row r="385" spans="1:2" x14ac:dyDescent="0.25">
      <c r="A385">
        <v>380</v>
      </c>
      <c r="B385" t="str">
        <f>"201304005039"</f>
        <v>201304005039</v>
      </c>
    </row>
    <row r="386" spans="1:2" x14ac:dyDescent="0.25">
      <c r="A386">
        <v>381</v>
      </c>
      <c r="B386" t="str">
        <f>"201405001787"</f>
        <v>201405001787</v>
      </c>
    </row>
    <row r="387" spans="1:2" x14ac:dyDescent="0.25">
      <c r="A387">
        <v>382</v>
      </c>
      <c r="B387" t="str">
        <f>"201304001809"</f>
        <v>201304001809</v>
      </c>
    </row>
    <row r="388" spans="1:2" x14ac:dyDescent="0.25">
      <c r="A388">
        <v>383</v>
      </c>
      <c r="B388" t="str">
        <f>"200802010518"</f>
        <v>200802010518</v>
      </c>
    </row>
    <row r="389" spans="1:2" x14ac:dyDescent="0.25">
      <c r="A389">
        <v>384</v>
      </c>
      <c r="B389" t="str">
        <f>"201304003201"</f>
        <v>201304003201</v>
      </c>
    </row>
    <row r="390" spans="1:2" x14ac:dyDescent="0.25">
      <c r="A390">
        <v>385</v>
      </c>
      <c r="B390" t="str">
        <f>"200801011149"</f>
        <v>200801011149</v>
      </c>
    </row>
    <row r="391" spans="1:2" x14ac:dyDescent="0.25">
      <c r="A391">
        <v>386</v>
      </c>
      <c r="B391" t="str">
        <f>"201304002981"</f>
        <v>201304002981</v>
      </c>
    </row>
    <row r="392" spans="1:2" x14ac:dyDescent="0.25">
      <c r="A392">
        <v>387</v>
      </c>
      <c r="B392" t="str">
        <f>"201511006170"</f>
        <v>201511006170</v>
      </c>
    </row>
    <row r="393" spans="1:2" x14ac:dyDescent="0.25">
      <c r="A393">
        <v>388</v>
      </c>
      <c r="B393" t="str">
        <f>"00772034"</f>
        <v>00772034</v>
      </c>
    </row>
    <row r="394" spans="1:2" x14ac:dyDescent="0.25">
      <c r="A394">
        <v>389</v>
      </c>
      <c r="B394" t="str">
        <f>"201504001614"</f>
        <v>201504001614</v>
      </c>
    </row>
    <row r="395" spans="1:2" x14ac:dyDescent="0.25">
      <c r="A395">
        <v>390</v>
      </c>
      <c r="B395" t="str">
        <f>"201304003146"</f>
        <v>201304003146</v>
      </c>
    </row>
    <row r="396" spans="1:2" x14ac:dyDescent="0.25">
      <c r="A396">
        <v>391</v>
      </c>
      <c r="B396" t="str">
        <f>"201410010115"</f>
        <v>201410010115</v>
      </c>
    </row>
    <row r="397" spans="1:2" x14ac:dyDescent="0.25">
      <c r="A397">
        <v>392</v>
      </c>
      <c r="B397" t="str">
        <f>"00127373"</f>
        <v>00127373</v>
      </c>
    </row>
    <row r="398" spans="1:2" x14ac:dyDescent="0.25">
      <c r="A398">
        <v>393</v>
      </c>
      <c r="B398" t="str">
        <f>"201405002132"</f>
        <v>201405002132</v>
      </c>
    </row>
    <row r="399" spans="1:2" x14ac:dyDescent="0.25">
      <c r="A399">
        <v>394</v>
      </c>
      <c r="B399" t="str">
        <f>"201304002874"</f>
        <v>201304002874</v>
      </c>
    </row>
    <row r="400" spans="1:2" x14ac:dyDescent="0.25">
      <c r="A400">
        <v>395</v>
      </c>
      <c r="B400" t="str">
        <f>"201308000076"</f>
        <v>201308000076</v>
      </c>
    </row>
    <row r="401" spans="1:2" x14ac:dyDescent="0.25">
      <c r="A401">
        <v>396</v>
      </c>
      <c r="B401" t="str">
        <f>"00772711"</f>
        <v>00772711</v>
      </c>
    </row>
    <row r="402" spans="1:2" x14ac:dyDescent="0.25">
      <c r="A402">
        <v>397</v>
      </c>
      <c r="B402" t="str">
        <f>"00726281"</f>
        <v>00726281</v>
      </c>
    </row>
    <row r="403" spans="1:2" x14ac:dyDescent="0.25">
      <c r="A403">
        <v>398</v>
      </c>
      <c r="B403" t="str">
        <f>"201402001463"</f>
        <v>201402001463</v>
      </c>
    </row>
    <row r="404" spans="1:2" x14ac:dyDescent="0.25">
      <c r="A404">
        <v>399</v>
      </c>
      <c r="B404" t="str">
        <f>"00208986"</f>
        <v>00208986</v>
      </c>
    </row>
    <row r="405" spans="1:2" x14ac:dyDescent="0.25">
      <c r="A405">
        <v>400</v>
      </c>
      <c r="B405" t="str">
        <f>"201410000891"</f>
        <v>201410000891</v>
      </c>
    </row>
    <row r="406" spans="1:2" x14ac:dyDescent="0.25">
      <c r="A406">
        <v>401</v>
      </c>
      <c r="B406" t="str">
        <f>"201406008400"</f>
        <v>201406008400</v>
      </c>
    </row>
    <row r="407" spans="1:2" x14ac:dyDescent="0.25">
      <c r="A407">
        <v>402</v>
      </c>
      <c r="B407" t="str">
        <f>"201406012387"</f>
        <v>201406012387</v>
      </c>
    </row>
    <row r="408" spans="1:2" x14ac:dyDescent="0.25">
      <c r="A408">
        <v>403</v>
      </c>
      <c r="B408" t="str">
        <f>"201502002947"</f>
        <v>201502002947</v>
      </c>
    </row>
    <row r="409" spans="1:2" x14ac:dyDescent="0.25">
      <c r="A409">
        <v>404</v>
      </c>
      <c r="B409" t="str">
        <f>"00240961"</f>
        <v>00240961</v>
      </c>
    </row>
    <row r="410" spans="1:2" x14ac:dyDescent="0.25">
      <c r="A410">
        <v>405</v>
      </c>
      <c r="B410" t="str">
        <f>"200801010428"</f>
        <v>200801010428</v>
      </c>
    </row>
    <row r="411" spans="1:2" x14ac:dyDescent="0.25">
      <c r="A411">
        <v>406</v>
      </c>
      <c r="B411" t="str">
        <f>"201406003062"</f>
        <v>201406003062</v>
      </c>
    </row>
    <row r="412" spans="1:2" x14ac:dyDescent="0.25">
      <c r="A412">
        <v>407</v>
      </c>
      <c r="B412" t="str">
        <f>"200712001331"</f>
        <v>200712001331</v>
      </c>
    </row>
    <row r="413" spans="1:2" x14ac:dyDescent="0.25">
      <c r="A413">
        <v>408</v>
      </c>
      <c r="B413" t="str">
        <f>"00026373"</f>
        <v>00026373</v>
      </c>
    </row>
    <row r="414" spans="1:2" x14ac:dyDescent="0.25">
      <c r="A414">
        <v>409</v>
      </c>
      <c r="B414" t="str">
        <f>"201511015713"</f>
        <v>201511015713</v>
      </c>
    </row>
    <row r="415" spans="1:2" x14ac:dyDescent="0.25">
      <c r="A415">
        <v>410</v>
      </c>
      <c r="B415" t="str">
        <f>"00766180"</f>
        <v>00766180</v>
      </c>
    </row>
    <row r="416" spans="1:2" x14ac:dyDescent="0.25">
      <c r="A416">
        <v>411</v>
      </c>
      <c r="B416" t="str">
        <f>"201406003165"</f>
        <v>201406003165</v>
      </c>
    </row>
    <row r="417" spans="1:2" x14ac:dyDescent="0.25">
      <c r="A417">
        <v>412</v>
      </c>
      <c r="B417" t="str">
        <f>"00785228"</f>
        <v>00785228</v>
      </c>
    </row>
    <row r="418" spans="1:2" x14ac:dyDescent="0.25">
      <c r="A418">
        <v>413</v>
      </c>
      <c r="B418" t="str">
        <f>"201303000711"</f>
        <v>201303000711</v>
      </c>
    </row>
    <row r="419" spans="1:2" x14ac:dyDescent="0.25">
      <c r="A419">
        <v>414</v>
      </c>
      <c r="B419" t="str">
        <f>"201304005078"</f>
        <v>201304005078</v>
      </c>
    </row>
    <row r="420" spans="1:2" x14ac:dyDescent="0.25">
      <c r="A420">
        <v>415</v>
      </c>
      <c r="B420" t="str">
        <f>"201406013297"</f>
        <v>201406013297</v>
      </c>
    </row>
    <row r="421" spans="1:2" x14ac:dyDescent="0.25">
      <c r="A421">
        <v>416</v>
      </c>
      <c r="B421" t="str">
        <f>"00198033"</f>
        <v>00198033</v>
      </c>
    </row>
    <row r="422" spans="1:2" x14ac:dyDescent="0.25">
      <c r="A422">
        <v>417</v>
      </c>
      <c r="B422" t="str">
        <f>"200802007419"</f>
        <v>200802007419</v>
      </c>
    </row>
    <row r="423" spans="1:2" x14ac:dyDescent="0.25">
      <c r="A423">
        <v>418</v>
      </c>
      <c r="B423" t="str">
        <f>"00237253"</f>
        <v>00237253</v>
      </c>
    </row>
    <row r="424" spans="1:2" x14ac:dyDescent="0.25">
      <c r="A424">
        <v>419</v>
      </c>
      <c r="B424" t="str">
        <f>"00187699"</f>
        <v>00187699</v>
      </c>
    </row>
    <row r="425" spans="1:2" x14ac:dyDescent="0.25">
      <c r="A425">
        <v>420</v>
      </c>
      <c r="B425" t="str">
        <f>"00162190"</f>
        <v>00162190</v>
      </c>
    </row>
    <row r="426" spans="1:2" x14ac:dyDescent="0.25">
      <c r="A426">
        <v>421</v>
      </c>
      <c r="B426" t="str">
        <f>"201410003317"</f>
        <v>201410003317</v>
      </c>
    </row>
    <row r="427" spans="1:2" x14ac:dyDescent="0.25">
      <c r="A427">
        <v>422</v>
      </c>
      <c r="B427" t="str">
        <f>"00765247"</f>
        <v>00765247</v>
      </c>
    </row>
    <row r="428" spans="1:2" x14ac:dyDescent="0.25">
      <c r="A428">
        <v>423</v>
      </c>
      <c r="B428" t="str">
        <f>"00003740"</f>
        <v>00003740</v>
      </c>
    </row>
    <row r="429" spans="1:2" x14ac:dyDescent="0.25">
      <c r="A429">
        <v>424</v>
      </c>
      <c r="B429" t="str">
        <f>"201410012060"</f>
        <v>201410012060</v>
      </c>
    </row>
    <row r="430" spans="1:2" x14ac:dyDescent="0.25">
      <c r="A430">
        <v>425</v>
      </c>
      <c r="B430" t="str">
        <f>"00717058"</f>
        <v>00717058</v>
      </c>
    </row>
    <row r="431" spans="1:2" x14ac:dyDescent="0.25">
      <c r="A431">
        <v>426</v>
      </c>
      <c r="B431" t="str">
        <f>"00549107"</f>
        <v>00549107</v>
      </c>
    </row>
    <row r="432" spans="1:2" x14ac:dyDescent="0.25">
      <c r="A432">
        <v>427</v>
      </c>
      <c r="B432" t="str">
        <f>"00723133"</f>
        <v>00723133</v>
      </c>
    </row>
    <row r="433" spans="1:2" x14ac:dyDescent="0.25">
      <c r="A433">
        <v>428</v>
      </c>
      <c r="B433" t="str">
        <f>"201504002937"</f>
        <v>201504002937</v>
      </c>
    </row>
    <row r="434" spans="1:2" x14ac:dyDescent="0.25">
      <c r="A434">
        <v>429</v>
      </c>
      <c r="B434" t="str">
        <f>"00480669"</f>
        <v>00480669</v>
      </c>
    </row>
    <row r="435" spans="1:2" x14ac:dyDescent="0.25">
      <c r="A435">
        <v>430</v>
      </c>
      <c r="B435" t="str">
        <f>"00481090"</f>
        <v>00481090</v>
      </c>
    </row>
    <row r="436" spans="1:2" x14ac:dyDescent="0.25">
      <c r="A436">
        <v>431</v>
      </c>
      <c r="B436" t="str">
        <f>"00482736"</f>
        <v>00482736</v>
      </c>
    </row>
    <row r="437" spans="1:2" x14ac:dyDescent="0.25">
      <c r="A437">
        <v>432</v>
      </c>
      <c r="B437" t="str">
        <f>"201412006129"</f>
        <v>201412006129</v>
      </c>
    </row>
    <row r="438" spans="1:2" x14ac:dyDescent="0.25">
      <c r="A438">
        <v>433</v>
      </c>
      <c r="B438" t="str">
        <f>"00017708"</f>
        <v>00017708</v>
      </c>
    </row>
    <row r="439" spans="1:2" x14ac:dyDescent="0.25">
      <c r="A439">
        <v>434</v>
      </c>
      <c r="B439" t="str">
        <f>"00009174"</f>
        <v>00009174</v>
      </c>
    </row>
    <row r="440" spans="1:2" x14ac:dyDescent="0.25">
      <c r="A440">
        <v>435</v>
      </c>
      <c r="B440" t="str">
        <f>"200804001020"</f>
        <v>200804001020</v>
      </c>
    </row>
    <row r="441" spans="1:2" x14ac:dyDescent="0.25">
      <c r="A441">
        <v>436</v>
      </c>
      <c r="B441" t="str">
        <f>"201304001838"</f>
        <v>201304001838</v>
      </c>
    </row>
    <row r="442" spans="1:2" x14ac:dyDescent="0.25">
      <c r="A442">
        <v>437</v>
      </c>
      <c r="B442" t="str">
        <f>"201304001049"</f>
        <v>201304001049</v>
      </c>
    </row>
    <row r="443" spans="1:2" x14ac:dyDescent="0.25">
      <c r="A443">
        <v>438</v>
      </c>
      <c r="B443" t="str">
        <f>"201304000613"</f>
        <v>201304000613</v>
      </c>
    </row>
    <row r="444" spans="1:2" x14ac:dyDescent="0.25">
      <c r="A444">
        <v>439</v>
      </c>
      <c r="B444" t="str">
        <f>"201504004145"</f>
        <v>201504004145</v>
      </c>
    </row>
    <row r="445" spans="1:2" x14ac:dyDescent="0.25">
      <c r="A445">
        <v>440</v>
      </c>
      <c r="B445" t="str">
        <f>"200904000210"</f>
        <v>200904000210</v>
      </c>
    </row>
    <row r="446" spans="1:2" x14ac:dyDescent="0.25">
      <c r="A446">
        <v>441</v>
      </c>
      <c r="B446" t="str">
        <f>"201406010750"</f>
        <v>201406010750</v>
      </c>
    </row>
    <row r="447" spans="1:2" x14ac:dyDescent="0.25">
      <c r="A447">
        <v>442</v>
      </c>
      <c r="B447" t="str">
        <f>"00021162"</f>
        <v>00021162</v>
      </c>
    </row>
    <row r="448" spans="1:2" x14ac:dyDescent="0.25">
      <c r="A448">
        <v>443</v>
      </c>
      <c r="B448" t="str">
        <f>"200712005625"</f>
        <v>200712005625</v>
      </c>
    </row>
    <row r="449" spans="1:2" x14ac:dyDescent="0.25">
      <c r="A449">
        <v>444</v>
      </c>
      <c r="B449" t="str">
        <f>"201304002054"</f>
        <v>201304002054</v>
      </c>
    </row>
    <row r="450" spans="1:2" x14ac:dyDescent="0.25">
      <c r="A450">
        <v>445</v>
      </c>
      <c r="B450" t="str">
        <f>"201010000106"</f>
        <v>201010000106</v>
      </c>
    </row>
    <row r="451" spans="1:2" x14ac:dyDescent="0.25">
      <c r="A451">
        <v>446</v>
      </c>
      <c r="B451" t="str">
        <f>"00761177"</f>
        <v>00761177</v>
      </c>
    </row>
    <row r="452" spans="1:2" x14ac:dyDescent="0.25">
      <c r="A452">
        <v>447</v>
      </c>
      <c r="B452" t="str">
        <f>"00013119"</f>
        <v>00013119</v>
      </c>
    </row>
    <row r="453" spans="1:2" x14ac:dyDescent="0.25">
      <c r="A453">
        <v>448</v>
      </c>
      <c r="B453" t="str">
        <f>"00011879"</f>
        <v>00011879</v>
      </c>
    </row>
    <row r="454" spans="1:2" x14ac:dyDescent="0.25">
      <c r="A454">
        <v>449</v>
      </c>
      <c r="B454" t="str">
        <f>"200712004267"</f>
        <v>200712004267</v>
      </c>
    </row>
    <row r="455" spans="1:2" x14ac:dyDescent="0.25">
      <c r="A455">
        <v>450</v>
      </c>
      <c r="B455" t="str">
        <f>"200712005101"</f>
        <v>200712005101</v>
      </c>
    </row>
    <row r="456" spans="1:2" x14ac:dyDescent="0.25">
      <c r="A456">
        <v>451</v>
      </c>
      <c r="B456" t="str">
        <f>"00124954"</f>
        <v>00124954</v>
      </c>
    </row>
    <row r="457" spans="1:2" x14ac:dyDescent="0.25">
      <c r="A457">
        <v>452</v>
      </c>
      <c r="B457" t="str">
        <f>"00869354"</f>
        <v>00869354</v>
      </c>
    </row>
    <row r="458" spans="1:2" x14ac:dyDescent="0.25">
      <c r="A458">
        <v>453</v>
      </c>
      <c r="B458" t="str">
        <f>"00518751"</f>
        <v>00518751</v>
      </c>
    </row>
    <row r="459" spans="1:2" x14ac:dyDescent="0.25">
      <c r="A459">
        <v>454</v>
      </c>
      <c r="B459" t="str">
        <f>"00874528"</f>
        <v>00874528</v>
      </c>
    </row>
    <row r="460" spans="1:2" x14ac:dyDescent="0.25">
      <c r="A460">
        <v>455</v>
      </c>
      <c r="B460" t="str">
        <f>"00234299"</f>
        <v>00234299</v>
      </c>
    </row>
    <row r="461" spans="1:2" x14ac:dyDescent="0.25">
      <c r="A461">
        <v>456</v>
      </c>
      <c r="B461" t="str">
        <f>"00704478"</f>
        <v>00704478</v>
      </c>
    </row>
    <row r="462" spans="1:2" x14ac:dyDescent="0.25">
      <c r="A462">
        <v>457</v>
      </c>
      <c r="B462" t="str">
        <f>"201506001295"</f>
        <v>201506001295</v>
      </c>
    </row>
    <row r="463" spans="1:2" x14ac:dyDescent="0.25">
      <c r="A463">
        <v>458</v>
      </c>
      <c r="B463" t="str">
        <f>"00228898"</f>
        <v>00228898</v>
      </c>
    </row>
    <row r="464" spans="1:2" x14ac:dyDescent="0.25">
      <c r="A464">
        <v>459</v>
      </c>
      <c r="B464" t="str">
        <f>"201504003649"</f>
        <v>201504003649</v>
      </c>
    </row>
    <row r="465" spans="1:2" x14ac:dyDescent="0.25">
      <c r="A465">
        <v>460</v>
      </c>
      <c r="B465" t="str">
        <f>"201505000273"</f>
        <v>201505000273</v>
      </c>
    </row>
    <row r="466" spans="1:2" x14ac:dyDescent="0.25">
      <c r="A466">
        <v>461</v>
      </c>
      <c r="B466" t="str">
        <f>"00226092"</f>
        <v>00226092</v>
      </c>
    </row>
    <row r="467" spans="1:2" x14ac:dyDescent="0.25">
      <c r="A467">
        <v>462</v>
      </c>
      <c r="B467" t="str">
        <f>"201406009951"</f>
        <v>201406009951</v>
      </c>
    </row>
    <row r="468" spans="1:2" x14ac:dyDescent="0.25">
      <c r="A468">
        <v>463</v>
      </c>
      <c r="B468" t="str">
        <f>"00555252"</f>
        <v>00555252</v>
      </c>
    </row>
    <row r="469" spans="1:2" x14ac:dyDescent="0.25">
      <c r="A469">
        <v>464</v>
      </c>
      <c r="B469" t="str">
        <f>"00044232"</f>
        <v>00044232</v>
      </c>
    </row>
    <row r="470" spans="1:2" x14ac:dyDescent="0.25">
      <c r="A470">
        <v>465</v>
      </c>
      <c r="B470" t="str">
        <f>"00761935"</f>
        <v>00761935</v>
      </c>
    </row>
    <row r="471" spans="1:2" x14ac:dyDescent="0.25">
      <c r="A471">
        <v>466</v>
      </c>
      <c r="B471" t="str">
        <f>"00489235"</f>
        <v>00489235</v>
      </c>
    </row>
    <row r="472" spans="1:2" x14ac:dyDescent="0.25">
      <c r="A472">
        <v>467</v>
      </c>
      <c r="B472" t="str">
        <f>"201412002196"</f>
        <v>201412002196</v>
      </c>
    </row>
    <row r="473" spans="1:2" x14ac:dyDescent="0.25">
      <c r="A473">
        <v>468</v>
      </c>
      <c r="B473" t="str">
        <f>"00123999"</f>
        <v>00123999</v>
      </c>
    </row>
    <row r="474" spans="1:2" x14ac:dyDescent="0.25">
      <c r="A474">
        <v>469</v>
      </c>
      <c r="B474" t="str">
        <f>"201406011341"</f>
        <v>201406011341</v>
      </c>
    </row>
    <row r="475" spans="1:2" x14ac:dyDescent="0.25">
      <c r="A475">
        <v>470</v>
      </c>
      <c r="B475" t="str">
        <f>"00166882"</f>
        <v>00166882</v>
      </c>
    </row>
    <row r="476" spans="1:2" x14ac:dyDescent="0.25">
      <c r="A476">
        <v>471</v>
      </c>
      <c r="B476" t="str">
        <f>"201502000089"</f>
        <v>201502000089</v>
      </c>
    </row>
    <row r="477" spans="1:2" x14ac:dyDescent="0.25">
      <c r="A477">
        <v>472</v>
      </c>
      <c r="B477" t="str">
        <f>"00770949"</f>
        <v>00770949</v>
      </c>
    </row>
    <row r="478" spans="1:2" x14ac:dyDescent="0.25">
      <c r="A478">
        <v>473</v>
      </c>
      <c r="B478" t="str">
        <f>"201410007380"</f>
        <v>201410007380</v>
      </c>
    </row>
    <row r="479" spans="1:2" x14ac:dyDescent="0.25">
      <c r="A479">
        <v>474</v>
      </c>
      <c r="B479" t="str">
        <f>"00539120"</f>
        <v>00539120</v>
      </c>
    </row>
    <row r="480" spans="1:2" x14ac:dyDescent="0.25">
      <c r="A480">
        <v>475</v>
      </c>
      <c r="B480" t="str">
        <f>"00017833"</f>
        <v>00017833</v>
      </c>
    </row>
    <row r="481" spans="1:2" x14ac:dyDescent="0.25">
      <c r="A481">
        <v>476</v>
      </c>
      <c r="B481" t="str">
        <f>"201602000200"</f>
        <v>201602000200</v>
      </c>
    </row>
    <row r="482" spans="1:2" x14ac:dyDescent="0.25">
      <c r="A482">
        <v>477</v>
      </c>
      <c r="B482" t="str">
        <f>"00493697"</f>
        <v>00493697</v>
      </c>
    </row>
    <row r="483" spans="1:2" x14ac:dyDescent="0.25">
      <c r="A483">
        <v>478</v>
      </c>
      <c r="B483" t="str">
        <f>"201502002838"</f>
        <v>201502002838</v>
      </c>
    </row>
    <row r="484" spans="1:2" x14ac:dyDescent="0.25">
      <c r="A484">
        <v>479</v>
      </c>
      <c r="B484" t="str">
        <f>"201406011791"</f>
        <v>201406011791</v>
      </c>
    </row>
    <row r="485" spans="1:2" x14ac:dyDescent="0.25">
      <c r="A485">
        <v>480</v>
      </c>
      <c r="B485" t="str">
        <f>"00478958"</f>
        <v>00478958</v>
      </c>
    </row>
    <row r="486" spans="1:2" x14ac:dyDescent="0.25">
      <c r="A486">
        <v>481</v>
      </c>
      <c r="B486" t="str">
        <f>"00488355"</f>
        <v>00488355</v>
      </c>
    </row>
    <row r="487" spans="1:2" x14ac:dyDescent="0.25">
      <c r="A487">
        <v>482</v>
      </c>
      <c r="B487" t="str">
        <f>"201504002303"</f>
        <v>201504002303</v>
      </c>
    </row>
    <row r="488" spans="1:2" x14ac:dyDescent="0.25">
      <c r="A488">
        <v>483</v>
      </c>
      <c r="B488" t="str">
        <f>"201410009925"</f>
        <v>201410009925</v>
      </c>
    </row>
    <row r="489" spans="1:2" x14ac:dyDescent="0.25">
      <c r="A489">
        <v>484</v>
      </c>
      <c r="B489" t="str">
        <f>"00761712"</f>
        <v>00761712</v>
      </c>
    </row>
    <row r="490" spans="1:2" x14ac:dyDescent="0.25">
      <c r="A490">
        <v>485</v>
      </c>
      <c r="B490" t="str">
        <f>"00223193"</f>
        <v>00223193</v>
      </c>
    </row>
    <row r="491" spans="1:2" x14ac:dyDescent="0.25">
      <c r="A491">
        <v>486</v>
      </c>
      <c r="B491" t="str">
        <f>"00785959"</f>
        <v>00785959</v>
      </c>
    </row>
    <row r="492" spans="1:2" x14ac:dyDescent="0.25">
      <c r="A492">
        <v>487</v>
      </c>
      <c r="B492" t="str">
        <f>"00485802"</f>
        <v>00485802</v>
      </c>
    </row>
    <row r="493" spans="1:2" x14ac:dyDescent="0.25">
      <c r="A493">
        <v>488</v>
      </c>
      <c r="B493" t="str">
        <f>"00666090"</f>
        <v>00666090</v>
      </c>
    </row>
    <row r="494" spans="1:2" x14ac:dyDescent="0.25">
      <c r="A494">
        <v>489</v>
      </c>
      <c r="B494" t="str">
        <f>"00493775"</f>
        <v>00493775</v>
      </c>
    </row>
    <row r="495" spans="1:2" x14ac:dyDescent="0.25">
      <c r="A495">
        <v>490</v>
      </c>
      <c r="B495" t="str">
        <f>"00125382"</f>
        <v>00125382</v>
      </c>
    </row>
    <row r="496" spans="1:2" x14ac:dyDescent="0.25">
      <c r="A496">
        <v>491</v>
      </c>
      <c r="B496" t="str">
        <f>"00430535"</f>
        <v>00430535</v>
      </c>
    </row>
    <row r="497" spans="1:2" x14ac:dyDescent="0.25">
      <c r="A497">
        <v>492</v>
      </c>
      <c r="B497" t="str">
        <f>"00822666"</f>
        <v>00822666</v>
      </c>
    </row>
    <row r="498" spans="1:2" x14ac:dyDescent="0.25">
      <c r="A498">
        <v>493</v>
      </c>
      <c r="B498" t="str">
        <f>"00619600"</f>
        <v>00619600</v>
      </c>
    </row>
    <row r="499" spans="1:2" x14ac:dyDescent="0.25">
      <c r="A499">
        <v>494</v>
      </c>
      <c r="B499" t="str">
        <f>"00464250"</f>
        <v>00464250</v>
      </c>
    </row>
    <row r="500" spans="1:2" x14ac:dyDescent="0.25">
      <c r="A500">
        <v>495</v>
      </c>
      <c r="B500" t="str">
        <f>"00852072"</f>
        <v>00852072</v>
      </c>
    </row>
    <row r="501" spans="1:2" x14ac:dyDescent="0.25">
      <c r="A501">
        <v>496</v>
      </c>
      <c r="B501" t="str">
        <f>"201412003570"</f>
        <v>201412003570</v>
      </c>
    </row>
    <row r="502" spans="1:2" x14ac:dyDescent="0.25">
      <c r="A502">
        <v>497</v>
      </c>
      <c r="B502" t="str">
        <f>"200802000668"</f>
        <v>200802000668</v>
      </c>
    </row>
    <row r="503" spans="1:2" x14ac:dyDescent="0.25">
      <c r="A503">
        <v>498</v>
      </c>
      <c r="B503" t="str">
        <f>"00208775"</f>
        <v>00208775</v>
      </c>
    </row>
    <row r="504" spans="1:2" x14ac:dyDescent="0.25">
      <c r="A504">
        <v>499</v>
      </c>
      <c r="B504" t="str">
        <f>"201304002299"</f>
        <v>201304002299</v>
      </c>
    </row>
    <row r="505" spans="1:2" x14ac:dyDescent="0.25">
      <c r="A505">
        <v>500</v>
      </c>
      <c r="B505" t="str">
        <f>"200809000897"</f>
        <v>200809000897</v>
      </c>
    </row>
    <row r="506" spans="1:2" x14ac:dyDescent="0.25">
      <c r="A506">
        <v>501</v>
      </c>
      <c r="B506" t="str">
        <f>"201406003192"</f>
        <v>201406003192</v>
      </c>
    </row>
    <row r="507" spans="1:2" x14ac:dyDescent="0.25">
      <c r="A507">
        <v>502</v>
      </c>
      <c r="B507" t="str">
        <f>"00717133"</f>
        <v>00717133</v>
      </c>
    </row>
    <row r="508" spans="1:2" x14ac:dyDescent="0.25">
      <c r="A508">
        <v>503</v>
      </c>
      <c r="B508" t="str">
        <f>"200712004650"</f>
        <v>200712004650</v>
      </c>
    </row>
    <row r="509" spans="1:2" x14ac:dyDescent="0.25">
      <c r="A509">
        <v>504</v>
      </c>
      <c r="B509" t="str">
        <f>"00760002"</f>
        <v>00760002</v>
      </c>
    </row>
    <row r="510" spans="1:2" x14ac:dyDescent="0.25">
      <c r="A510">
        <v>505</v>
      </c>
      <c r="B510" t="str">
        <f>"201506002645"</f>
        <v>201506002645</v>
      </c>
    </row>
    <row r="511" spans="1:2" x14ac:dyDescent="0.25">
      <c r="A511">
        <v>506</v>
      </c>
      <c r="B511" t="str">
        <f>"201410000828"</f>
        <v>201410000828</v>
      </c>
    </row>
    <row r="512" spans="1:2" x14ac:dyDescent="0.25">
      <c r="A512">
        <v>507</v>
      </c>
      <c r="B512" t="str">
        <f>"00227813"</f>
        <v>00227813</v>
      </c>
    </row>
    <row r="513" spans="1:2" x14ac:dyDescent="0.25">
      <c r="A513">
        <v>508</v>
      </c>
      <c r="B513" t="str">
        <f>"00147291"</f>
        <v>00147291</v>
      </c>
    </row>
    <row r="514" spans="1:2" x14ac:dyDescent="0.25">
      <c r="A514">
        <v>509</v>
      </c>
      <c r="B514" t="str">
        <f>"200712003517"</f>
        <v>200712003517</v>
      </c>
    </row>
    <row r="515" spans="1:2" x14ac:dyDescent="0.25">
      <c r="A515">
        <v>510</v>
      </c>
      <c r="B515" t="str">
        <f>"200712003518"</f>
        <v>200712003518</v>
      </c>
    </row>
    <row r="516" spans="1:2" x14ac:dyDescent="0.25">
      <c r="A516">
        <v>511</v>
      </c>
      <c r="B516" t="str">
        <f>"00025848"</f>
        <v>00025848</v>
      </c>
    </row>
    <row r="517" spans="1:2" x14ac:dyDescent="0.25">
      <c r="A517">
        <v>512</v>
      </c>
      <c r="B517" t="str">
        <f>"00601749"</f>
        <v>00601749</v>
      </c>
    </row>
    <row r="518" spans="1:2" x14ac:dyDescent="0.25">
      <c r="A518">
        <v>513</v>
      </c>
      <c r="B518" t="str">
        <f>"00468805"</f>
        <v>00468805</v>
      </c>
    </row>
    <row r="519" spans="1:2" x14ac:dyDescent="0.25">
      <c r="A519">
        <v>514</v>
      </c>
      <c r="B519" t="str">
        <f>"00642719"</f>
        <v>00642719</v>
      </c>
    </row>
    <row r="520" spans="1:2" x14ac:dyDescent="0.25">
      <c r="A520">
        <v>515</v>
      </c>
      <c r="B520" t="str">
        <f>"00815985"</f>
        <v>00815985</v>
      </c>
    </row>
    <row r="521" spans="1:2" x14ac:dyDescent="0.25">
      <c r="A521">
        <v>516</v>
      </c>
      <c r="B521" t="str">
        <f>"201410005423"</f>
        <v>201410005423</v>
      </c>
    </row>
    <row r="522" spans="1:2" x14ac:dyDescent="0.25">
      <c r="A522">
        <v>517</v>
      </c>
      <c r="B522" t="str">
        <f>"00130577"</f>
        <v>00130577</v>
      </c>
    </row>
    <row r="523" spans="1:2" x14ac:dyDescent="0.25">
      <c r="A523">
        <v>518</v>
      </c>
      <c r="B523" t="str">
        <f>"201406003558"</f>
        <v>201406003558</v>
      </c>
    </row>
    <row r="524" spans="1:2" x14ac:dyDescent="0.25">
      <c r="A524">
        <v>519</v>
      </c>
      <c r="B524" t="str">
        <f>"201304001447"</f>
        <v>201304001447</v>
      </c>
    </row>
    <row r="525" spans="1:2" x14ac:dyDescent="0.25">
      <c r="A525">
        <v>520</v>
      </c>
      <c r="B525" t="str">
        <f>"00850006"</f>
        <v>00850006</v>
      </c>
    </row>
    <row r="526" spans="1:2" x14ac:dyDescent="0.25">
      <c r="A526">
        <v>521</v>
      </c>
      <c r="B526" t="str">
        <f>"00010934"</f>
        <v>00010934</v>
      </c>
    </row>
    <row r="527" spans="1:2" x14ac:dyDescent="0.25">
      <c r="A527">
        <v>522</v>
      </c>
      <c r="B527" t="str">
        <f>"201405000792"</f>
        <v>201405000792</v>
      </c>
    </row>
    <row r="528" spans="1:2" x14ac:dyDescent="0.25">
      <c r="A528">
        <v>523</v>
      </c>
      <c r="B528" t="str">
        <f>"200802001715"</f>
        <v>200802001715</v>
      </c>
    </row>
    <row r="529" spans="1:2" x14ac:dyDescent="0.25">
      <c r="A529">
        <v>524</v>
      </c>
      <c r="B529" t="str">
        <f>"200802000947"</f>
        <v>200802000947</v>
      </c>
    </row>
    <row r="530" spans="1:2" x14ac:dyDescent="0.25">
      <c r="A530">
        <v>525</v>
      </c>
      <c r="B530" t="str">
        <f>"201410007208"</f>
        <v>201410007208</v>
      </c>
    </row>
    <row r="531" spans="1:2" x14ac:dyDescent="0.25">
      <c r="A531">
        <v>526</v>
      </c>
      <c r="B531" t="str">
        <f>"200801009388"</f>
        <v>200801009388</v>
      </c>
    </row>
    <row r="532" spans="1:2" x14ac:dyDescent="0.25">
      <c r="A532">
        <v>527</v>
      </c>
      <c r="B532" t="str">
        <f>"201406010384"</f>
        <v>201406010384</v>
      </c>
    </row>
    <row r="533" spans="1:2" x14ac:dyDescent="0.25">
      <c r="A533">
        <v>528</v>
      </c>
      <c r="B533" t="str">
        <f>"00826472"</f>
        <v>00826472</v>
      </c>
    </row>
    <row r="534" spans="1:2" x14ac:dyDescent="0.25">
      <c r="A534">
        <v>529</v>
      </c>
      <c r="B534" t="str">
        <f>"201402012160"</f>
        <v>201402012160</v>
      </c>
    </row>
    <row r="535" spans="1:2" x14ac:dyDescent="0.25">
      <c r="A535">
        <v>530</v>
      </c>
      <c r="B535" t="str">
        <f>"201504004312"</f>
        <v>201504004312</v>
      </c>
    </row>
    <row r="536" spans="1:2" x14ac:dyDescent="0.25">
      <c r="A536">
        <v>531</v>
      </c>
      <c r="B536" t="str">
        <f>"00238979"</f>
        <v>00238979</v>
      </c>
    </row>
    <row r="537" spans="1:2" x14ac:dyDescent="0.25">
      <c r="A537">
        <v>532</v>
      </c>
      <c r="B537" t="str">
        <f>"201304001058"</f>
        <v>201304001058</v>
      </c>
    </row>
    <row r="538" spans="1:2" x14ac:dyDescent="0.25">
      <c r="A538">
        <v>533</v>
      </c>
      <c r="B538" t="str">
        <f>"00784499"</f>
        <v>00784499</v>
      </c>
    </row>
    <row r="539" spans="1:2" x14ac:dyDescent="0.25">
      <c r="A539">
        <v>534</v>
      </c>
      <c r="B539" t="str">
        <f>"00113770"</f>
        <v>00113770</v>
      </c>
    </row>
    <row r="540" spans="1:2" x14ac:dyDescent="0.25">
      <c r="A540">
        <v>535</v>
      </c>
      <c r="B540" t="str">
        <f>"201304006088"</f>
        <v>201304006088</v>
      </c>
    </row>
    <row r="541" spans="1:2" x14ac:dyDescent="0.25">
      <c r="A541">
        <v>536</v>
      </c>
      <c r="B541" t="str">
        <f>"00121090"</f>
        <v>00121090</v>
      </c>
    </row>
    <row r="542" spans="1:2" x14ac:dyDescent="0.25">
      <c r="A542">
        <v>537</v>
      </c>
      <c r="B542" t="str">
        <f>"200807000082"</f>
        <v>200807000082</v>
      </c>
    </row>
    <row r="543" spans="1:2" x14ac:dyDescent="0.25">
      <c r="A543">
        <v>538</v>
      </c>
      <c r="B543" t="str">
        <f>"201406014481"</f>
        <v>201406014481</v>
      </c>
    </row>
    <row r="544" spans="1:2" x14ac:dyDescent="0.25">
      <c r="A544">
        <v>539</v>
      </c>
      <c r="B544" t="str">
        <f>"00876094"</f>
        <v>00876094</v>
      </c>
    </row>
    <row r="545" spans="1:2" x14ac:dyDescent="0.25">
      <c r="A545">
        <v>540</v>
      </c>
      <c r="B545" t="str">
        <f>"200912000293"</f>
        <v>200912000293</v>
      </c>
    </row>
    <row r="546" spans="1:2" x14ac:dyDescent="0.25">
      <c r="A546">
        <v>541</v>
      </c>
      <c r="B546" t="str">
        <f>"201304004069"</f>
        <v>201304004069</v>
      </c>
    </row>
    <row r="547" spans="1:2" x14ac:dyDescent="0.25">
      <c r="A547">
        <v>542</v>
      </c>
      <c r="B547" t="str">
        <f>"201410004506"</f>
        <v>201410004506</v>
      </c>
    </row>
    <row r="548" spans="1:2" x14ac:dyDescent="0.25">
      <c r="A548">
        <v>543</v>
      </c>
      <c r="B548" t="str">
        <f>"00552331"</f>
        <v>00552331</v>
      </c>
    </row>
    <row r="549" spans="1:2" x14ac:dyDescent="0.25">
      <c r="A549">
        <v>544</v>
      </c>
      <c r="B549" t="str">
        <f>"00877036"</f>
        <v>00877036</v>
      </c>
    </row>
    <row r="550" spans="1:2" x14ac:dyDescent="0.25">
      <c r="A550">
        <v>545</v>
      </c>
      <c r="B550" t="str">
        <f>"00229982"</f>
        <v>00229982</v>
      </c>
    </row>
    <row r="551" spans="1:2" x14ac:dyDescent="0.25">
      <c r="A551">
        <v>546</v>
      </c>
      <c r="B551" t="str">
        <f>"201406006670"</f>
        <v>201406006670</v>
      </c>
    </row>
    <row r="552" spans="1:2" x14ac:dyDescent="0.25">
      <c r="A552">
        <v>547</v>
      </c>
      <c r="B552" t="str">
        <f>"201304004358"</f>
        <v>201304004358</v>
      </c>
    </row>
    <row r="553" spans="1:2" x14ac:dyDescent="0.25">
      <c r="A553">
        <v>548</v>
      </c>
      <c r="B553" t="str">
        <f>"201409000419"</f>
        <v>201409000419</v>
      </c>
    </row>
    <row r="554" spans="1:2" x14ac:dyDescent="0.25">
      <c r="A554">
        <v>549</v>
      </c>
      <c r="B554" t="str">
        <f>"00773869"</f>
        <v>00773869</v>
      </c>
    </row>
    <row r="555" spans="1:2" x14ac:dyDescent="0.25">
      <c r="A555">
        <v>550</v>
      </c>
      <c r="B555" t="str">
        <f>"200801007991"</f>
        <v>200801007991</v>
      </c>
    </row>
    <row r="556" spans="1:2" x14ac:dyDescent="0.25">
      <c r="A556">
        <v>551</v>
      </c>
      <c r="B556" t="str">
        <f>"00811612"</f>
        <v>00811612</v>
      </c>
    </row>
    <row r="557" spans="1:2" x14ac:dyDescent="0.25">
      <c r="A557">
        <v>552</v>
      </c>
      <c r="B557" t="str">
        <f>"00876734"</f>
        <v>00876734</v>
      </c>
    </row>
    <row r="558" spans="1:2" x14ac:dyDescent="0.25">
      <c r="A558">
        <v>553</v>
      </c>
      <c r="B558" t="str">
        <f>"201304001303"</f>
        <v>201304001303</v>
      </c>
    </row>
    <row r="559" spans="1:2" x14ac:dyDescent="0.25">
      <c r="A559">
        <v>554</v>
      </c>
      <c r="B559" t="str">
        <f>"201304001656"</f>
        <v>201304001656</v>
      </c>
    </row>
    <row r="560" spans="1:2" x14ac:dyDescent="0.25">
      <c r="A560">
        <v>555</v>
      </c>
      <c r="B560" t="str">
        <f>"200810001172"</f>
        <v>200810001172</v>
      </c>
    </row>
    <row r="561" spans="1:2" x14ac:dyDescent="0.25">
      <c r="A561">
        <v>556</v>
      </c>
      <c r="B561" t="str">
        <f>"00612253"</f>
        <v>00612253</v>
      </c>
    </row>
    <row r="562" spans="1:2" x14ac:dyDescent="0.25">
      <c r="A562">
        <v>557</v>
      </c>
      <c r="B562" t="str">
        <f>"201304001624"</f>
        <v>201304001624</v>
      </c>
    </row>
    <row r="563" spans="1:2" x14ac:dyDescent="0.25">
      <c r="A563">
        <v>558</v>
      </c>
      <c r="B563" t="str">
        <f>"201304004512"</f>
        <v>201304004512</v>
      </c>
    </row>
    <row r="564" spans="1:2" x14ac:dyDescent="0.25">
      <c r="A564">
        <v>559</v>
      </c>
      <c r="B564" t="str">
        <f>"201304005431"</f>
        <v>201304005431</v>
      </c>
    </row>
    <row r="565" spans="1:2" x14ac:dyDescent="0.25">
      <c r="A565">
        <v>560</v>
      </c>
      <c r="B565" t="str">
        <f>"200712005269"</f>
        <v>200712005269</v>
      </c>
    </row>
    <row r="566" spans="1:2" x14ac:dyDescent="0.25">
      <c r="A566">
        <v>561</v>
      </c>
      <c r="B566" t="str">
        <f>"201304004422"</f>
        <v>201304004422</v>
      </c>
    </row>
    <row r="567" spans="1:2" x14ac:dyDescent="0.25">
      <c r="A567">
        <v>562</v>
      </c>
      <c r="B567" t="str">
        <f>"201402007021"</f>
        <v>201402007021</v>
      </c>
    </row>
    <row r="568" spans="1:2" x14ac:dyDescent="0.25">
      <c r="A568">
        <v>563</v>
      </c>
      <c r="B568" t="str">
        <f>"00716371"</f>
        <v>00716371</v>
      </c>
    </row>
    <row r="569" spans="1:2" x14ac:dyDescent="0.25">
      <c r="A569">
        <v>564</v>
      </c>
      <c r="B569" t="str">
        <f>"201406007111"</f>
        <v>201406007111</v>
      </c>
    </row>
    <row r="570" spans="1:2" x14ac:dyDescent="0.25">
      <c r="A570">
        <v>565</v>
      </c>
      <c r="B570" t="str">
        <f>"201105000119"</f>
        <v>201105000119</v>
      </c>
    </row>
    <row r="571" spans="1:2" x14ac:dyDescent="0.25">
      <c r="A571">
        <v>566</v>
      </c>
      <c r="B571" t="str">
        <f>"200801006221"</f>
        <v>200801006221</v>
      </c>
    </row>
    <row r="572" spans="1:2" x14ac:dyDescent="0.25">
      <c r="A572">
        <v>567</v>
      </c>
      <c r="B572" t="str">
        <f>"201406008567"</f>
        <v>201406008567</v>
      </c>
    </row>
    <row r="573" spans="1:2" x14ac:dyDescent="0.25">
      <c r="A573">
        <v>568</v>
      </c>
      <c r="B573" t="str">
        <f>"201406018783"</f>
        <v>201406018783</v>
      </c>
    </row>
    <row r="574" spans="1:2" x14ac:dyDescent="0.25">
      <c r="A574">
        <v>569</v>
      </c>
      <c r="B574" t="str">
        <f>"201406006225"</f>
        <v>201406006225</v>
      </c>
    </row>
    <row r="575" spans="1:2" x14ac:dyDescent="0.25">
      <c r="A575">
        <v>570</v>
      </c>
      <c r="B575" t="str">
        <f>"201409005798"</f>
        <v>201409005798</v>
      </c>
    </row>
    <row r="576" spans="1:2" x14ac:dyDescent="0.25">
      <c r="A576">
        <v>571</v>
      </c>
      <c r="B576" t="str">
        <f>"201511005093"</f>
        <v>201511005093</v>
      </c>
    </row>
    <row r="577" spans="1:2" x14ac:dyDescent="0.25">
      <c r="A577">
        <v>572</v>
      </c>
      <c r="B577" t="str">
        <f>"201304003273"</f>
        <v>201304003273</v>
      </c>
    </row>
    <row r="578" spans="1:2" x14ac:dyDescent="0.25">
      <c r="A578">
        <v>573</v>
      </c>
      <c r="B578" t="str">
        <f>"201407000093"</f>
        <v>201407000093</v>
      </c>
    </row>
    <row r="579" spans="1:2" x14ac:dyDescent="0.25">
      <c r="A579">
        <v>574</v>
      </c>
      <c r="B579" t="str">
        <f>"00189885"</f>
        <v>00189885</v>
      </c>
    </row>
    <row r="580" spans="1:2" x14ac:dyDescent="0.25">
      <c r="A580">
        <v>575</v>
      </c>
      <c r="B580" t="str">
        <f>"201402001887"</f>
        <v>201402001887</v>
      </c>
    </row>
    <row r="581" spans="1:2" x14ac:dyDescent="0.25">
      <c r="A581">
        <v>576</v>
      </c>
      <c r="B581" t="str">
        <f>"200801006024"</f>
        <v>200801006024</v>
      </c>
    </row>
    <row r="582" spans="1:2" x14ac:dyDescent="0.25">
      <c r="A582">
        <v>577</v>
      </c>
      <c r="B582" t="str">
        <f>"00475766"</f>
        <v>00475766</v>
      </c>
    </row>
    <row r="583" spans="1:2" x14ac:dyDescent="0.25">
      <c r="A583">
        <v>578</v>
      </c>
      <c r="B583" t="str">
        <f>"201410003334"</f>
        <v>201410003334</v>
      </c>
    </row>
    <row r="584" spans="1:2" x14ac:dyDescent="0.25">
      <c r="A584">
        <v>579</v>
      </c>
      <c r="B584" t="str">
        <f>"201409000191"</f>
        <v>201409000191</v>
      </c>
    </row>
    <row r="585" spans="1:2" x14ac:dyDescent="0.25">
      <c r="A585">
        <v>580</v>
      </c>
      <c r="B585" t="str">
        <f>"00769257"</f>
        <v>00769257</v>
      </c>
    </row>
    <row r="586" spans="1:2" x14ac:dyDescent="0.25">
      <c r="A586">
        <v>581</v>
      </c>
      <c r="B586" t="str">
        <f>"201402002688"</f>
        <v>201402002688</v>
      </c>
    </row>
    <row r="587" spans="1:2" x14ac:dyDescent="0.25">
      <c r="A587">
        <v>582</v>
      </c>
      <c r="B587" t="str">
        <f>"201402002843"</f>
        <v>201402002843</v>
      </c>
    </row>
    <row r="588" spans="1:2" x14ac:dyDescent="0.25">
      <c r="A588">
        <v>583</v>
      </c>
      <c r="B588" t="str">
        <f>"00826273"</f>
        <v>00826273</v>
      </c>
    </row>
    <row r="589" spans="1:2" x14ac:dyDescent="0.25">
      <c r="A589">
        <v>584</v>
      </c>
      <c r="B589" t="str">
        <f>"201504003441"</f>
        <v>201504003441</v>
      </c>
    </row>
    <row r="590" spans="1:2" x14ac:dyDescent="0.25">
      <c r="A590">
        <v>585</v>
      </c>
      <c r="B590" t="str">
        <f>"00825825"</f>
        <v>00825825</v>
      </c>
    </row>
    <row r="591" spans="1:2" x14ac:dyDescent="0.25">
      <c r="A591">
        <v>586</v>
      </c>
      <c r="B591" t="str">
        <f>"00872776"</f>
        <v>00872776</v>
      </c>
    </row>
    <row r="592" spans="1:2" x14ac:dyDescent="0.25">
      <c r="A592">
        <v>587</v>
      </c>
      <c r="B592" t="str">
        <f>"00112402"</f>
        <v>00112402</v>
      </c>
    </row>
    <row r="593" spans="1:2" x14ac:dyDescent="0.25">
      <c r="A593">
        <v>588</v>
      </c>
      <c r="B593" t="str">
        <f>"201406008077"</f>
        <v>201406008077</v>
      </c>
    </row>
    <row r="594" spans="1:2" x14ac:dyDescent="0.25">
      <c r="A594">
        <v>589</v>
      </c>
      <c r="B594" t="str">
        <f>"201507002050"</f>
        <v>201507002050</v>
      </c>
    </row>
    <row r="595" spans="1:2" x14ac:dyDescent="0.25">
      <c r="A595">
        <v>590</v>
      </c>
      <c r="B595" t="str">
        <f>"201409000769"</f>
        <v>201409000769</v>
      </c>
    </row>
    <row r="596" spans="1:2" x14ac:dyDescent="0.25">
      <c r="A596">
        <v>591</v>
      </c>
      <c r="B596" t="str">
        <f>"201502003181"</f>
        <v>201502003181</v>
      </c>
    </row>
    <row r="597" spans="1:2" x14ac:dyDescent="0.25">
      <c r="A597">
        <v>592</v>
      </c>
      <c r="B597" t="str">
        <f>"00431793"</f>
        <v>00431793</v>
      </c>
    </row>
    <row r="598" spans="1:2" x14ac:dyDescent="0.25">
      <c r="A598">
        <v>593</v>
      </c>
      <c r="B598" t="str">
        <f>"00815423"</f>
        <v>00815423</v>
      </c>
    </row>
    <row r="599" spans="1:2" x14ac:dyDescent="0.25">
      <c r="A599">
        <v>594</v>
      </c>
      <c r="B599" t="str">
        <f>"201410004684"</f>
        <v>201410004684</v>
      </c>
    </row>
    <row r="600" spans="1:2" x14ac:dyDescent="0.25">
      <c r="A600">
        <v>595</v>
      </c>
      <c r="B600" t="str">
        <f>"201412007440"</f>
        <v>201412007440</v>
      </c>
    </row>
    <row r="601" spans="1:2" x14ac:dyDescent="0.25">
      <c r="A601">
        <v>596</v>
      </c>
      <c r="B601" t="str">
        <f>"00869992"</f>
        <v>00869992</v>
      </c>
    </row>
    <row r="602" spans="1:2" x14ac:dyDescent="0.25">
      <c r="A602">
        <v>597</v>
      </c>
      <c r="B602" t="str">
        <f>"00871452"</f>
        <v>00871452</v>
      </c>
    </row>
    <row r="603" spans="1:2" x14ac:dyDescent="0.25">
      <c r="A603">
        <v>598</v>
      </c>
      <c r="B603" t="str">
        <f>"00012609"</f>
        <v>00012609</v>
      </c>
    </row>
    <row r="604" spans="1:2" x14ac:dyDescent="0.25">
      <c r="A604">
        <v>599</v>
      </c>
      <c r="B604" t="str">
        <f>"201309000068"</f>
        <v>201309000068</v>
      </c>
    </row>
    <row r="605" spans="1:2" x14ac:dyDescent="0.25">
      <c r="A605">
        <v>600</v>
      </c>
      <c r="B605" t="str">
        <f>"00873044"</f>
        <v>00873044</v>
      </c>
    </row>
    <row r="606" spans="1:2" x14ac:dyDescent="0.25">
      <c r="A606">
        <v>601</v>
      </c>
      <c r="B606" t="str">
        <f>"201406018801"</f>
        <v>201406018801</v>
      </c>
    </row>
    <row r="607" spans="1:2" x14ac:dyDescent="0.25">
      <c r="A607">
        <v>602</v>
      </c>
      <c r="B607" t="str">
        <f>"201410003302"</f>
        <v>201410003302</v>
      </c>
    </row>
    <row r="608" spans="1:2" x14ac:dyDescent="0.25">
      <c r="A608">
        <v>603</v>
      </c>
      <c r="B608" t="str">
        <f>"00073491"</f>
        <v>00073491</v>
      </c>
    </row>
    <row r="609" spans="1:2" x14ac:dyDescent="0.25">
      <c r="A609">
        <v>604</v>
      </c>
      <c r="B609" t="str">
        <f>"201303000903"</f>
        <v>201303000903</v>
      </c>
    </row>
    <row r="610" spans="1:2" x14ac:dyDescent="0.25">
      <c r="A610">
        <v>605</v>
      </c>
      <c r="B610" t="str">
        <f>"201410009747"</f>
        <v>201410009747</v>
      </c>
    </row>
    <row r="611" spans="1:2" x14ac:dyDescent="0.25">
      <c r="A611">
        <v>606</v>
      </c>
      <c r="B611" t="str">
        <f>"201401000352"</f>
        <v>201401000352</v>
      </c>
    </row>
    <row r="612" spans="1:2" x14ac:dyDescent="0.25">
      <c r="A612">
        <v>607</v>
      </c>
      <c r="B612" t="str">
        <f>"201410004181"</f>
        <v>201410004181</v>
      </c>
    </row>
    <row r="613" spans="1:2" x14ac:dyDescent="0.25">
      <c r="A613">
        <v>608</v>
      </c>
      <c r="B613" t="str">
        <f>"200809000377"</f>
        <v>200809000377</v>
      </c>
    </row>
    <row r="614" spans="1:2" x14ac:dyDescent="0.25">
      <c r="A614">
        <v>609</v>
      </c>
      <c r="B614" t="str">
        <f>"00550537"</f>
        <v>00550537</v>
      </c>
    </row>
    <row r="615" spans="1:2" x14ac:dyDescent="0.25">
      <c r="A615">
        <v>610</v>
      </c>
      <c r="B615" t="str">
        <f>"00517564"</f>
        <v>00517564</v>
      </c>
    </row>
    <row r="616" spans="1:2" x14ac:dyDescent="0.25">
      <c r="A616">
        <v>611</v>
      </c>
      <c r="B616" t="str">
        <f>"00012316"</f>
        <v>00012316</v>
      </c>
    </row>
    <row r="617" spans="1:2" x14ac:dyDescent="0.25">
      <c r="A617">
        <v>612</v>
      </c>
      <c r="B617" t="str">
        <f>"201409000455"</f>
        <v>201409000455</v>
      </c>
    </row>
    <row r="618" spans="1:2" x14ac:dyDescent="0.25">
      <c r="A618">
        <v>613</v>
      </c>
      <c r="B618" t="str">
        <f>"00486305"</f>
        <v>00486305</v>
      </c>
    </row>
    <row r="619" spans="1:2" x14ac:dyDescent="0.25">
      <c r="A619">
        <v>614</v>
      </c>
      <c r="B619" t="str">
        <f>"00159961"</f>
        <v>00159961</v>
      </c>
    </row>
    <row r="620" spans="1:2" x14ac:dyDescent="0.25">
      <c r="A620">
        <v>615</v>
      </c>
      <c r="B620" t="str">
        <f>"00012583"</f>
        <v>00012583</v>
      </c>
    </row>
    <row r="621" spans="1:2" x14ac:dyDescent="0.25">
      <c r="A621">
        <v>616</v>
      </c>
      <c r="B621" t="str">
        <f>"201410003647"</f>
        <v>201410003647</v>
      </c>
    </row>
    <row r="622" spans="1:2" x14ac:dyDescent="0.25">
      <c r="A622">
        <v>617</v>
      </c>
      <c r="B622" t="str">
        <f>"200712001821"</f>
        <v>200712001821</v>
      </c>
    </row>
    <row r="623" spans="1:2" x14ac:dyDescent="0.25">
      <c r="A623">
        <v>618</v>
      </c>
      <c r="B623" t="str">
        <f>"201603000460"</f>
        <v>201603000460</v>
      </c>
    </row>
    <row r="624" spans="1:2" x14ac:dyDescent="0.25">
      <c r="A624">
        <v>619</v>
      </c>
      <c r="B624" t="str">
        <f>"201410000648"</f>
        <v>201410000648</v>
      </c>
    </row>
    <row r="625" spans="1:2" x14ac:dyDescent="0.25">
      <c r="A625">
        <v>620</v>
      </c>
      <c r="B625" t="str">
        <f>"201402003309"</f>
        <v>201402003309</v>
      </c>
    </row>
    <row r="626" spans="1:2" x14ac:dyDescent="0.25">
      <c r="A626">
        <v>621</v>
      </c>
      <c r="B626" t="str">
        <f>"00452159"</f>
        <v>00452159</v>
      </c>
    </row>
    <row r="627" spans="1:2" x14ac:dyDescent="0.25">
      <c r="A627">
        <v>622</v>
      </c>
      <c r="B627" t="str">
        <f>"200811001338"</f>
        <v>200811001338</v>
      </c>
    </row>
    <row r="628" spans="1:2" x14ac:dyDescent="0.25">
      <c r="A628">
        <v>623</v>
      </c>
      <c r="B628" t="str">
        <f>"201410006191"</f>
        <v>201410006191</v>
      </c>
    </row>
    <row r="629" spans="1:2" x14ac:dyDescent="0.25">
      <c r="A629">
        <v>624</v>
      </c>
      <c r="B629" t="str">
        <f>"00198831"</f>
        <v>00198831</v>
      </c>
    </row>
    <row r="630" spans="1:2" x14ac:dyDescent="0.25">
      <c r="A630">
        <v>625</v>
      </c>
      <c r="B630" t="str">
        <f>"201504001845"</f>
        <v>201504001845</v>
      </c>
    </row>
    <row r="631" spans="1:2" x14ac:dyDescent="0.25">
      <c r="A631">
        <v>626</v>
      </c>
      <c r="B631" t="str">
        <f>"00432970"</f>
        <v>00432970</v>
      </c>
    </row>
    <row r="632" spans="1:2" x14ac:dyDescent="0.25">
      <c r="A632">
        <v>627</v>
      </c>
      <c r="B632" t="str">
        <f>"200801006130"</f>
        <v>200801006130</v>
      </c>
    </row>
    <row r="633" spans="1:2" x14ac:dyDescent="0.25">
      <c r="A633">
        <v>628</v>
      </c>
      <c r="B633" t="str">
        <f>"201410008786"</f>
        <v>201410008786</v>
      </c>
    </row>
    <row r="634" spans="1:2" x14ac:dyDescent="0.25">
      <c r="A634">
        <v>629</v>
      </c>
      <c r="B634" t="str">
        <f>"201412000070"</f>
        <v>201412000070</v>
      </c>
    </row>
    <row r="635" spans="1:2" x14ac:dyDescent="0.25">
      <c r="A635">
        <v>630</v>
      </c>
      <c r="B635" t="str">
        <f>"00107114"</f>
        <v>00107114</v>
      </c>
    </row>
    <row r="636" spans="1:2" x14ac:dyDescent="0.25">
      <c r="A636">
        <v>631</v>
      </c>
      <c r="B636" t="str">
        <f>"201410012407"</f>
        <v>201410012407</v>
      </c>
    </row>
    <row r="637" spans="1:2" x14ac:dyDescent="0.25">
      <c r="A637">
        <v>632</v>
      </c>
      <c r="B637" t="str">
        <f>"201601000758"</f>
        <v>201601000758</v>
      </c>
    </row>
    <row r="638" spans="1:2" x14ac:dyDescent="0.25">
      <c r="A638">
        <v>633</v>
      </c>
      <c r="B638" t="str">
        <f>"201504000856"</f>
        <v>201504000856</v>
      </c>
    </row>
    <row r="639" spans="1:2" x14ac:dyDescent="0.25">
      <c r="A639">
        <v>634</v>
      </c>
      <c r="B639" t="str">
        <f>"201406008297"</f>
        <v>201406008297</v>
      </c>
    </row>
    <row r="640" spans="1:2" x14ac:dyDescent="0.25">
      <c r="A640">
        <v>635</v>
      </c>
      <c r="B640" t="str">
        <f>"00825511"</f>
        <v>00825511</v>
      </c>
    </row>
    <row r="641" spans="1:2" x14ac:dyDescent="0.25">
      <c r="A641">
        <v>636</v>
      </c>
      <c r="B641" t="str">
        <f>"201511041301"</f>
        <v>201511041301</v>
      </c>
    </row>
    <row r="642" spans="1:2" x14ac:dyDescent="0.25">
      <c r="A642">
        <v>637</v>
      </c>
      <c r="B642" t="str">
        <f>"00869229"</f>
        <v>00869229</v>
      </c>
    </row>
    <row r="643" spans="1:2" x14ac:dyDescent="0.25">
      <c r="A643">
        <v>638</v>
      </c>
      <c r="B643" t="str">
        <f>"201504004895"</f>
        <v>201504004895</v>
      </c>
    </row>
    <row r="644" spans="1:2" x14ac:dyDescent="0.25">
      <c r="A644">
        <v>639</v>
      </c>
      <c r="B644" t="str">
        <f>"00118879"</f>
        <v>00118879</v>
      </c>
    </row>
    <row r="645" spans="1:2" x14ac:dyDescent="0.25">
      <c r="A645">
        <v>640</v>
      </c>
      <c r="B645" t="str">
        <f>"00830847"</f>
        <v>00830847</v>
      </c>
    </row>
    <row r="646" spans="1:2" x14ac:dyDescent="0.25">
      <c r="A646">
        <v>641</v>
      </c>
      <c r="B646" t="str">
        <f>"201402003242"</f>
        <v>201402003242</v>
      </c>
    </row>
    <row r="647" spans="1:2" x14ac:dyDescent="0.25">
      <c r="A647">
        <v>642</v>
      </c>
      <c r="B647" t="str">
        <f>"00760060"</f>
        <v>00760060</v>
      </c>
    </row>
    <row r="648" spans="1:2" x14ac:dyDescent="0.25">
      <c r="A648">
        <v>643</v>
      </c>
      <c r="B648" t="str">
        <f>"200712002885"</f>
        <v>200712002885</v>
      </c>
    </row>
    <row r="649" spans="1:2" x14ac:dyDescent="0.25">
      <c r="A649">
        <v>644</v>
      </c>
      <c r="B649" t="str">
        <f>"200911000342"</f>
        <v>200911000342</v>
      </c>
    </row>
    <row r="650" spans="1:2" x14ac:dyDescent="0.25">
      <c r="A650">
        <v>645</v>
      </c>
      <c r="B650" t="str">
        <f>"201405000960"</f>
        <v>201405000960</v>
      </c>
    </row>
    <row r="651" spans="1:2" x14ac:dyDescent="0.25">
      <c r="A651">
        <v>646</v>
      </c>
      <c r="B651" t="str">
        <f>"00228490"</f>
        <v>00228490</v>
      </c>
    </row>
    <row r="652" spans="1:2" x14ac:dyDescent="0.25">
      <c r="A652">
        <v>647</v>
      </c>
      <c r="B652" t="str">
        <f>"201402005702"</f>
        <v>201402005702</v>
      </c>
    </row>
    <row r="653" spans="1:2" x14ac:dyDescent="0.25">
      <c r="A653">
        <v>648</v>
      </c>
      <c r="B653" t="str">
        <f>"200802011761"</f>
        <v>200802011761</v>
      </c>
    </row>
    <row r="654" spans="1:2" x14ac:dyDescent="0.25">
      <c r="A654">
        <v>649</v>
      </c>
      <c r="B654" t="str">
        <f>"00108092"</f>
        <v>00108092</v>
      </c>
    </row>
    <row r="655" spans="1:2" x14ac:dyDescent="0.25">
      <c r="A655">
        <v>650</v>
      </c>
      <c r="B655" t="str">
        <f>"00769035"</f>
        <v>00769035</v>
      </c>
    </row>
    <row r="656" spans="1:2" x14ac:dyDescent="0.25">
      <c r="A656">
        <v>651</v>
      </c>
      <c r="B656" t="str">
        <f>"00872551"</f>
        <v>00872551</v>
      </c>
    </row>
    <row r="657" spans="1:2" x14ac:dyDescent="0.25">
      <c r="A657">
        <v>652</v>
      </c>
      <c r="B657" t="str">
        <f>"00010592"</f>
        <v>00010592</v>
      </c>
    </row>
    <row r="658" spans="1:2" x14ac:dyDescent="0.25">
      <c r="A658">
        <v>653</v>
      </c>
      <c r="B658" t="str">
        <f>"00618649"</f>
        <v>00618649</v>
      </c>
    </row>
    <row r="659" spans="1:2" x14ac:dyDescent="0.25">
      <c r="A659">
        <v>654</v>
      </c>
      <c r="B659" t="str">
        <f>"00011464"</f>
        <v>00011464</v>
      </c>
    </row>
    <row r="660" spans="1:2" x14ac:dyDescent="0.25">
      <c r="A660">
        <v>655</v>
      </c>
      <c r="B660" t="str">
        <f>"00606887"</f>
        <v>00606887</v>
      </c>
    </row>
    <row r="661" spans="1:2" x14ac:dyDescent="0.25">
      <c r="A661">
        <v>656</v>
      </c>
      <c r="B661" t="str">
        <f>"00875501"</f>
        <v>00875501</v>
      </c>
    </row>
    <row r="662" spans="1:2" x14ac:dyDescent="0.25">
      <c r="A662">
        <v>657</v>
      </c>
      <c r="B662" t="str">
        <f>"00005705"</f>
        <v>00005705</v>
      </c>
    </row>
    <row r="663" spans="1:2" x14ac:dyDescent="0.25">
      <c r="A663">
        <v>658</v>
      </c>
      <c r="B663" t="str">
        <f>"201405000373"</f>
        <v>201405000373</v>
      </c>
    </row>
    <row r="664" spans="1:2" x14ac:dyDescent="0.25">
      <c r="A664">
        <v>659</v>
      </c>
      <c r="B664" t="str">
        <f>"201604004924"</f>
        <v>201604004924</v>
      </c>
    </row>
    <row r="665" spans="1:2" x14ac:dyDescent="0.25">
      <c r="A665">
        <v>660</v>
      </c>
      <c r="B665" t="str">
        <f>"00013864"</f>
        <v>00013864</v>
      </c>
    </row>
    <row r="666" spans="1:2" x14ac:dyDescent="0.25">
      <c r="A666">
        <v>661</v>
      </c>
      <c r="B666" t="str">
        <f>"00805659"</f>
        <v>00805659</v>
      </c>
    </row>
    <row r="667" spans="1:2" x14ac:dyDescent="0.25">
      <c r="A667">
        <v>662</v>
      </c>
      <c r="B667" t="str">
        <f>"00657633"</f>
        <v>00657633</v>
      </c>
    </row>
    <row r="668" spans="1:2" x14ac:dyDescent="0.25">
      <c r="A668">
        <v>663</v>
      </c>
      <c r="B668" t="str">
        <f>"00234723"</f>
        <v>00234723</v>
      </c>
    </row>
    <row r="669" spans="1:2" x14ac:dyDescent="0.25">
      <c r="A669">
        <v>664</v>
      </c>
      <c r="B669" t="str">
        <f>"00313858"</f>
        <v>00313858</v>
      </c>
    </row>
    <row r="670" spans="1:2" x14ac:dyDescent="0.25">
      <c r="A670">
        <v>665</v>
      </c>
      <c r="B670" t="str">
        <f>"00875658"</f>
        <v>00875658</v>
      </c>
    </row>
    <row r="671" spans="1:2" x14ac:dyDescent="0.25">
      <c r="A671">
        <v>666</v>
      </c>
      <c r="B671" t="str">
        <f>"00002886"</f>
        <v>00002886</v>
      </c>
    </row>
    <row r="672" spans="1:2" x14ac:dyDescent="0.25">
      <c r="A672">
        <v>667</v>
      </c>
      <c r="B672" t="str">
        <f>"00010619"</f>
        <v>00010619</v>
      </c>
    </row>
    <row r="673" spans="1:2" x14ac:dyDescent="0.25">
      <c r="A673">
        <v>668</v>
      </c>
      <c r="B673" t="str">
        <f>"200810000456"</f>
        <v>200810000456</v>
      </c>
    </row>
    <row r="674" spans="1:2" x14ac:dyDescent="0.25">
      <c r="A674">
        <v>669</v>
      </c>
      <c r="B674" t="str">
        <f>"00836332"</f>
        <v>00836332</v>
      </c>
    </row>
    <row r="675" spans="1:2" x14ac:dyDescent="0.25">
      <c r="A675">
        <v>670</v>
      </c>
      <c r="B675" t="str">
        <f>"201402007159"</f>
        <v>201402007159</v>
      </c>
    </row>
    <row r="676" spans="1:2" x14ac:dyDescent="0.25">
      <c r="A676">
        <v>671</v>
      </c>
      <c r="B676" t="str">
        <f>"00769144"</f>
        <v>00769144</v>
      </c>
    </row>
    <row r="677" spans="1:2" x14ac:dyDescent="0.25">
      <c r="A677">
        <v>672</v>
      </c>
      <c r="B677" t="str">
        <f>"201406003353"</f>
        <v>201406003353</v>
      </c>
    </row>
    <row r="678" spans="1:2" x14ac:dyDescent="0.25">
      <c r="A678">
        <v>673</v>
      </c>
      <c r="B678" t="str">
        <f>"00742784"</f>
        <v>00742784</v>
      </c>
    </row>
    <row r="679" spans="1:2" x14ac:dyDescent="0.25">
      <c r="A679">
        <v>674</v>
      </c>
      <c r="B679" t="str">
        <f>"00077697"</f>
        <v>00077697</v>
      </c>
    </row>
    <row r="680" spans="1:2" x14ac:dyDescent="0.25">
      <c r="A680">
        <v>675</v>
      </c>
      <c r="B680" t="str">
        <f>"00010733"</f>
        <v>00010733</v>
      </c>
    </row>
    <row r="681" spans="1:2" x14ac:dyDescent="0.25">
      <c r="A681">
        <v>676</v>
      </c>
      <c r="B681" t="str">
        <f>"00812307"</f>
        <v>00812307</v>
      </c>
    </row>
    <row r="682" spans="1:2" x14ac:dyDescent="0.25">
      <c r="A682">
        <v>677</v>
      </c>
      <c r="B682" t="str">
        <f>"00177298"</f>
        <v>00177298</v>
      </c>
    </row>
    <row r="683" spans="1:2" x14ac:dyDescent="0.25">
      <c r="A683">
        <v>678</v>
      </c>
      <c r="B683" t="str">
        <f>"00028880"</f>
        <v>00028880</v>
      </c>
    </row>
    <row r="684" spans="1:2" x14ac:dyDescent="0.25">
      <c r="A684">
        <v>679</v>
      </c>
      <c r="B684" t="str">
        <f>"00713206"</f>
        <v>00713206</v>
      </c>
    </row>
    <row r="685" spans="1:2" x14ac:dyDescent="0.25">
      <c r="A685">
        <v>680</v>
      </c>
      <c r="B685" t="str">
        <f>"00469054"</f>
        <v>00469054</v>
      </c>
    </row>
    <row r="686" spans="1:2" x14ac:dyDescent="0.25">
      <c r="A686">
        <v>681</v>
      </c>
      <c r="B686" t="str">
        <f>"00011403"</f>
        <v>00011403</v>
      </c>
    </row>
    <row r="687" spans="1:2" x14ac:dyDescent="0.25">
      <c r="A687">
        <v>682</v>
      </c>
      <c r="B687" t="str">
        <f>"00519896"</f>
        <v>00519896</v>
      </c>
    </row>
    <row r="688" spans="1:2" x14ac:dyDescent="0.25">
      <c r="A688">
        <v>683</v>
      </c>
      <c r="B688" t="str">
        <f>"00720317"</f>
        <v>00720317</v>
      </c>
    </row>
    <row r="689" spans="1:2" x14ac:dyDescent="0.25">
      <c r="A689">
        <v>684</v>
      </c>
      <c r="B689" t="str">
        <f>"201506004213"</f>
        <v>201506004213</v>
      </c>
    </row>
    <row r="690" spans="1:2" x14ac:dyDescent="0.25">
      <c r="A690">
        <v>685</v>
      </c>
      <c r="B690" t="str">
        <f>"00820147"</f>
        <v>00820147</v>
      </c>
    </row>
    <row r="691" spans="1:2" x14ac:dyDescent="0.25">
      <c r="A691">
        <v>686</v>
      </c>
      <c r="B691" t="str">
        <f>"00522990"</f>
        <v>00522990</v>
      </c>
    </row>
    <row r="692" spans="1:2" x14ac:dyDescent="0.25">
      <c r="A692">
        <v>687</v>
      </c>
      <c r="B692" t="str">
        <f>"200801006246"</f>
        <v>200801006246</v>
      </c>
    </row>
    <row r="693" spans="1:2" x14ac:dyDescent="0.25">
      <c r="A693">
        <v>688</v>
      </c>
      <c r="B693" t="str">
        <f>"201401002220"</f>
        <v>201401002220</v>
      </c>
    </row>
    <row r="694" spans="1:2" x14ac:dyDescent="0.25">
      <c r="A694">
        <v>689</v>
      </c>
      <c r="B694" t="str">
        <f>"00104458"</f>
        <v>00104458</v>
      </c>
    </row>
    <row r="695" spans="1:2" x14ac:dyDescent="0.25">
      <c r="A695">
        <v>690</v>
      </c>
      <c r="B695" t="str">
        <f>"201402007733"</f>
        <v>201402007733</v>
      </c>
    </row>
    <row r="696" spans="1:2" x14ac:dyDescent="0.25">
      <c r="A696">
        <v>691</v>
      </c>
      <c r="B696" t="str">
        <f>"00872780"</f>
        <v>00872780</v>
      </c>
    </row>
    <row r="697" spans="1:2" x14ac:dyDescent="0.25">
      <c r="A697">
        <v>692</v>
      </c>
      <c r="B697" t="str">
        <f>"00010276"</f>
        <v>00010276</v>
      </c>
    </row>
    <row r="698" spans="1:2" x14ac:dyDescent="0.25">
      <c r="A698">
        <v>693</v>
      </c>
      <c r="B698" t="str">
        <f>"00876782"</f>
        <v>00876782</v>
      </c>
    </row>
    <row r="699" spans="1:2" x14ac:dyDescent="0.25">
      <c r="A699">
        <v>694</v>
      </c>
      <c r="B699" t="str">
        <f>"00876031"</f>
        <v>00876031</v>
      </c>
    </row>
    <row r="700" spans="1:2" x14ac:dyDescent="0.25">
      <c r="A700">
        <v>695</v>
      </c>
      <c r="B700" t="str">
        <f>"201304000150"</f>
        <v>201304000150</v>
      </c>
    </row>
    <row r="701" spans="1:2" x14ac:dyDescent="0.25">
      <c r="A701">
        <v>696</v>
      </c>
      <c r="B701" t="str">
        <f>"00101950"</f>
        <v>00101950</v>
      </c>
    </row>
    <row r="702" spans="1:2" x14ac:dyDescent="0.25">
      <c r="A702">
        <v>697</v>
      </c>
      <c r="B702" t="str">
        <f>"00109630"</f>
        <v>00109630</v>
      </c>
    </row>
    <row r="703" spans="1:2" x14ac:dyDescent="0.25">
      <c r="A703">
        <v>698</v>
      </c>
      <c r="B703" t="str">
        <f>"00819652"</f>
        <v>00819652</v>
      </c>
    </row>
    <row r="704" spans="1:2" x14ac:dyDescent="0.25">
      <c r="A704">
        <v>699</v>
      </c>
      <c r="B704" t="str">
        <f>"201410010328"</f>
        <v>201410010328</v>
      </c>
    </row>
    <row r="705" spans="1:2" x14ac:dyDescent="0.25">
      <c r="A705">
        <v>700</v>
      </c>
      <c r="B705" t="str">
        <f>"00110229"</f>
        <v>00110229</v>
      </c>
    </row>
    <row r="706" spans="1:2" x14ac:dyDescent="0.25">
      <c r="A706">
        <v>701</v>
      </c>
      <c r="B706" t="str">
        <f>"201410011567"</f>
        <v>201410011567</v>
      </c>
    </row>
    <row r="707" spans="1:2" x14ac:dyDescent="0.25">
      <c r="A707">
        <v>702</v>
      </c>
      <c r="B707" t="str">
        <f>"200802007098"</f>
        <v>200802007098</v>
      </c>
    </row>
    <row r="708" spans="1:2" x14ac:dyDescent="0.25">
      <c r="A708">
        <v>703</v>
      </c>
      <c r="B708" t="str">
        <f>"201410009632"</f>
        <v>201410009632</v>
      </c>
    </row>
    <row r="709" spans="1:2" x14ac:dyDescent="0.25">
      <c r="A709">
        <v>704</v>
      </c>
      <c r="B709" t="str">
        <f>"00011259"</f>
        <v>00011259</v>
      </c>
    </row>
    <row r="710" spans="1:2" x14ac:dyDescent="0.25">
      <c r="A710">
        <v>705</v>
      </c>
      <c r="B710" t="str">
        <f>"201409001377"</f>
        <v>201409001377</v>
      </c>
    </row>
    <row r="711" spans="1:2" x14ac:dyDescent="0.25">
      <c r="A711">
        <v>706</v>
      </c>
      <c r="B711" t="str">
        <f>"00456475"</f>
        <v>00456475</v>
      </c>
    </row>
    <row r="712" spans="1:2" x14ac:dyDescent="0.25">
      <c r="A712">
        <v>707</v>
      </c>
      <c r="B712" t="str">
        <f>"201409005004"</f>
        <v>201409005004</v>
      </c>
    </row>
    <row r="713" spans="1:2" x14ac:dyDescent="0.25">
      <c r="A713">
        <v>708</v>
      </c>
      <c r="B713" t="str">
        <f>"00012791"</f>
        <v>00012791</v>
      </c>
    </row>
    <row r="714" spans="1:2" x14ac:dyDescent="0.25">
      <c r="A714">
        <v>709</v>
      </c>
      <c r="B714" t="str">
        <f>"201410005562"</f>
        <v>201410005562</v>
      </c>
    </row>
    <row r="715" spans="1:2" x14ac:dyDescent="0.25">
      <c r="A715">
        <v>710</v>
      </c>
      <c r="B715" t="str">
        <f>"00010900"</f>
        <v>00010900</v>
      </c>
    </row>
    <row r="716" spans="1:2" x14ac:dyDescent="0.25">
      <c r="A716">
        <v>711</v>
      </c>
      <c r="B716" t="str">
        <f>"00163275"</f>
        <v>00163275</v>
      </c>
    </row>
    <row r="717" spans="1:2" x14ac:dyDescent="0.25">
      <c r="A717">
        <v>712</v>
      </c>
      <c r="B717" t="str">
        <f>"00192450"</f>
        <v>00192450</v>
      </c>
    </row>
    <row r="718" spans="1:2" x14ac:dyDescent="0.25">
      <c r="A718">
        <v>713</v>
      </c>
      <c r="B718" t="str">
        <f>"201402010849"</f>
        <v>201402010849</v>
      </c>
    </row>
    <row r="719" spans="1:2" x14ac:dyDescent="0.25">
      <c r="A719">
        <v>714</v>
      </c>
      <c r="B719" t="str">
        <f>"00157816"</f>
        <v>00157816</v>
      </c>
    </row>
    <row r="720" spans="1:2" x14ac:dyDescent="0.25">
      <c r="A720">
        <v>715</v>
      </c>
      <c r="B720" t="str">
        <f>"200801008698"</f>
        <v>200801008698</v>
      </c>
    </row>
    <row r="721" spans="1:2" x14ac:dyDescent="0.25">
      <c r="A721">
        <v>716</v>
      </c>
      <c r="B721" t="str">
        <f>"201402000526"</f>
        <v>201402000526</v>
      </c>
    </row>
    <row r="722" spans="1:2" x14ac:dyDescent="0.25">
      <c r="A722">
        <v>717</v>
      </c>
      <c r="B722" t="str">
        <f>"201412007252"</f>
        <v>201412007252</v>
      </c>
    </row>
    <row r="723" spans="1:2" x14ac:dyDescent="0.25">
      <c r="A723">
        <v>718</v>
      </c>
      <c r="B723" t="str">
        <f>"00615882"</f>
        <v>00615882</v>
      </c>
    </row>
    <row r="724" spans="1:2" x14ac:dyDescent="0.25">
      <c r="A724">
        <v>719</v>
      </c>
      <c r="B724" t="str">
        <f>"200802002786"</f>
        <v>200802002786</v>
      </c>
    </row>
    <row r="725" spans="1:2" x14ac:dyDescent="0.25">
      <c r="A725">
        <v>720</v>
      </c>
      <c r="B725" t="str">
        <f>"201402012127"</f>
        <v>201402012127</v>
      </c>
    </row>
    <row r="726" spans="1:2" x14ac:dyDescent="0.25">
      <c r="A726">
        <v>721</v>
      </c>
      <c r="B726" t="str">
        <f>"00469082"</f>
        <v>00469082</v>
      </c>
    </row>
    <row r="727" spans="1:2" x14ac:dyDescent="0.25">
      <c r="A727">
        <v>722</v>
      </c>
      <c r="B727" t="str">
        <f>"201410000606"</f>
        <v>201410000606</v>
      </c>
    </row>
    <row r="728" spans="1:2" x14ac:dyDescent="0.25">
      <c r="A728">
        <v>723</v>
      </c>
      <c r="B728" t="str">
        <f>"00824513"</f>
        <v>00824513</v>
      </c>
    </row>
    <row r="729" spans="1:2" x14ac:dyDescent="0.25">
      <c r="A729">
        <v>724</v>
      </c>
      <c r="B729" t="str">
        <f>"201409006009"</f>
        <v>201409006009</v>
      </c>
    </row>
    <row r="730" spans="1:2" x14ac:dyDescent="0.25">
      <c r="A730">
        <v>725</v>
      </c>
      <c r="B730" t="str">
        <f>"201504004410"</f>
        <v>201504004410</v>
      </c>
    </row>
    <row r="731" spans="1:2" x14ac:dyDescent="0.25">
      <c r="A731">
        <v>726</v>
      </c>
      <c r="B731" t="str">
        <f>"00161305"</f>
        <v>00161305</v>
      </c>
    </row>
    <row r="732" spans="1:2" x14ac:dyDescent="0.25">
      <c r="A732">
        <v>727</v>
      </c>
      <c r="B732" t="str">
        <f>"00523296"</f>
        <v>00523296</v>
      </c>
    </row>
    <row r="733" spans="1:2" x14ac:dyDescent="0.25">
      <c r="A733">
        <v>728</v>
      </c>
      <c r="B733" t="str">
        <f>"00112196"</f>
        <v>00112196</v>
      </c>
    </row>
    <row r="734" spans="1:2" x14ac:dyDescent="0.25">
      <c r="A734">
        <v>729</v>
      </c>
      <c r="B734" t="str">
        <f>"201409002970"</f>
        <v>201409002970</v>
      </c>
    </row>
    <row r="735" spans="1:2" x14ac:dyDescent="0.25">
      <c r="A735">
        <v>730</v>
      </c>
      <c r="B735" t="str">
        <f>"00607513"</f>
        <v>00607513</v>
      </c>
    </row>
    <row r="736" spans="1:2" x14ac:dyDescent="0.25">
      <c r="A736">
        <v>731</v>
      </c>
      <c r="B736" t="str">
        <f>"00012836"</f>
        <v>00012836</v>
      </c>
    </row>
    <row r="737" spans="1:2" x14ac:dyDescent="0.25">
      <c r="A737">
        <v>732</v>
      </c>
      <c r="B737" t="str">
        <f>"201410002640"</f>
        <v>201410002640</v>
      </c>
    </row>
    <row r="738" spans="1:2" x14ac:dyDescent="0.25">
      <c r="A738">
        <v>733</v>
      </c>
      <c r="B738" t="str">
        <f>"00550900"</f>
        <v>00550900</v>
      </c>
    </row>
    <row r="739" spans="1:2" x14ac:dyDescent="0.25">
      <c r="A739">
        <v>734</v>
      </c>
      <c r="B739" t="str">
        <f>"00825707"</f>
        <v>00825707</v>
      </c>
    </row>
    <row r="740" spans="1:2" x14ac:dyDescent="0.25">
      <c r="A740">
        <v>735</v>
      </c>
      <c r="B740" t="str">
        <f>"201401000785"</f>
        <v>201401000785</v>
      </c>
    </row>
    <row r="741" spans="1:2" x14ac:dyDescent="0.25">
      <c r="A741">
        <v>736</v>
      </c>
      <c r="B741" t="str">
        <f>"00873385"</f>
        <v>00873385</v>
      </c>
    </row>
    <row r="742" spans="1:2" x14ac:dyDescent="0.25">
      <c r="A742">
        <v>737</v>
      </c>
      <c r="B742" t="str">
        <f>"00848814"</f>
        <v>00848814</v>
      </c>
    </row>
    <row r="743" spans="1:2" x14ac:dyDescent="0.25">
      <c r="A743">
        <v>738</v>
      </c>
      <c r="B743" t="str">
        <f>"00239875"</f>
        <v>00239875</v>
      </c>
    </row>
    <row r="744" spans="1:2" x14ac:dyDescent="0.25">
      <c r="A744">
        <v>739</v>
      </c>
      <c r="B744" t="str">
        <f>"00012472"</f>
        <v>00012472</v>
      </c>
    </row>
    <row r="745" spans="1:2" x14ac:dyDescent="0.25">
      <c r="A745">
        <v>740</v>
      </c>
      <c r="B745" t="str">
        <f>"200906000013"</f>
        <v>200906000013</v>
      </c>
    </row>
    <row r="746" spans="1:2" x14ac:dyDescent="0.25">
      <c r="A746">
        <v>741</v>
      </c>
      <c r="B746" t="str">
        <f>"00112563"</f>
        <v>00112563</v>
      </c>
    </row>
    <row r="747" spans="1:2" x14ac:dyDescent="0.25">
      <c r="A747">
        <v>742</v>
      </c>
      <c r="B747" t="str">
        <f>"00458588"</f>
        <v>00458588</v>
      </c>
    </row>
    <row r="748" spans="1:2" x14ac:dyDescent="0.25">
      <c r="A748">
        <v>743</v>
      </c>
      <c r="B748" t="str">
        <f>"201504000426"</f>
        <v>201504000426</v>
      </c>
    </row>
    <row r="749" spans="1:2" x14ac:dyDescent="0.25">
      <c r="A749">
        <v>744</v>
      </c>
      <c r="B749" t="str">
        <f>"00012127"</f>
        <v>00012127</v>
      </c>
    </row>
    <row r="750" spans="1:2" x14ac:dyDescent="0.25">
      <c r="A750">
        <v>745</v>
      </c>
      <c r="B750" t="str">
        <f>"201406017704"</f>
        <v>201406017704</v>
      </c>
    </row>
    <row r="751" spans="1:2" x14ac:dyDescent="0.25">
      <c r="A751">
        <v>746</v>
      </c>
      <c r="B751" t="str">
        <f>"00769492"</f>
        <v>00769492</v>
      </c>
    </row>
    <row r="752" spans="1:2" x14ac:dyDescent="0.25">
      <c r="A752">
        <v>747</v>
      </c>
      <c r="B752" t="str">
        <f>"201104000076"</f>
        <v>201104000076</v>
      </c>
    </row>
    <row r="753" spans="1:2" x14ac:dyDescent="0.25">
      <c r="A753">
        <v>748</v>
      </c>
      <c r="B753" t="str">
        <f>"201001000161"</f>
        <v>201001000161</v>
      </c>
    </row>
    <row r="754" spans="1:2" x14ac:dyDescent="0.25">
      <c r="A754">
        <v>749</v>
      </c>
      <c r="B754" t="str">
        <f>"00188414"</f>
        <v>00188414</v>
      </c>
    </row>
    <row r="755" spans="1:2" x14ac:dyDescent="0.25">
      <c r="A755">
        <v>750</v>
      </c>
      <c r="B755" t="str">
        <f>"201204000085"</f>
        <v>201204000085</v>
      </c>
    </row>
    <row r="756" spans="1:2" x14ac:dyDescent="0.25">
      <c r="A756">
        <v>751</v>
      </c>
      <c r="B756" t="str">
        <f>"00873404"</f>
        <v>00873404</v>
      </c>
    </row>
    <row r="757" spans="1:2" x14ac:dyDescent="0.25">
      <c r="A757">
        <v>752</v>
      </c>
      <c r="B757" t="str">
        <f>"00873258"</f>
        <v>00873258</v>
      </c>
    </row>
    <row r="758" spans="1:2" x14ac:dyDescent="0.25">
      <c r="A758">
        <v>753</v>
      </c>
      <c r="B758" t="str">
        <f>"201504001212"</f>
        <v>201504001212</v>
      </c>
    </row>
    <row r="759" spans="1:2" x14ac:dyDescent="0.25">
      <c r="A759">
        <v>754</v>
      </c>
      <c r="B759" t="str">
        <f>"00122337"</f>
        <v>00122337</v>
      </c>
    </row>
    <row r="760" spans="1:2" x14ac:dyDescent="0.25">
      <c r="A760">
        <v>755</v>
      </c>
      <c r="B760" t="str">
        <f>"201511009908"</f>
        <v>201511009908</v>
      </c>
    </row>
    <row r="761" spans="1:2" x14ac:dyDescent="0.25">
      <c r="A761">
        <v>756</v>
      </c>
      <c r="B761" t="str">
        <f>"00108823"</f>
        <v>00108823</v>
      </c>
    </row>
    <row r="762" spans="1:2" x14ac:dyDescent="0.25">
      <c r="A762">
        <v>757</v>
      </c>
      <c r="B762" t="str">
        <f>"201601000562"</f>
        <v>201601000562</v>
      </c>
    </row>
    <row r="763" spans="1:2" x14ac:dyDescent="0.25">
      <c r="A763">
        <v>758</v>
      </c>
      <c r="B763" t="str">
        <f>"201502003721"</f>
        <v>201502003721</v>
      </c>
    </row>
    <row r="764" spans="1:2" x14ac:dyDescent="0.25">
      <c r="A764">
        <v>759</v>
      </c>
      <c r="B764" t="str">
        <f>"00837884"</f>
        <v>00837884</v>
      </c>
    </row>
    <row r="765" spans="1:2" x14ac:dyDescent="0.25">
      <c r="A765">
        <v>760</v>
      </c>
      <c r="B765" t="str">
        <f>"200801007600"</f>
        <v>200801007600</v>
      </c>
    </row>
    <row r="766" spans="1:2" x14ac:dyDescent="0.25">
      <c r="A766">
        <v>761</v>
      </c>
      <c r="B766" t="str">
        <f>"00119450"</f>
        <v>00119450</v>
      </c>
    </row>
    <row r="767" spans="1:2" x14ac:dyDescent="0.25">
      <c r="A767">
        <v>762</v>
      </c>
      <c r="B767" t="str">
        <f>"00189868"</f>
        <v>00189868</v>
      </c>
    </row>
    <row r="768" spans="1:2" x14ac:dyDescent="0.25">
      <c r="A768">
        <v>763</v>
      </c>
      <c r="B768" t="str">
        <f>"00491954"</f>
        <v>00491954</v>
      </c>
    </row>
    <row r="769" spans="1:2" x14ac:dyDescent="0.25">
      <c r="A769">
        <v>764</v>
      </c>
      <c r="B769" t="str">
        <f>"00870658"</f>
        <v>00870658</v>
      </c>
    </row>
    <row r="770" spans="1:2" x14ac:dyDescent="0.25">
      <c r="A770">
        <v>765</v>
      </c>
      <c r="B770" t="str">
        <f>"201406010957"</f>
        <v>201406010957</v>
      </c>
    </row>
    <row r="771" spans="1:2" x14ac:dyDescent="0.25">
      <c r="A771">
        <v>766</v>
      </c>
      <c r="B771" t="str">
        <f>"00758354"</f>
        <v>00758354</v>
      </c>
    </row>
    <row r="772" spans="1:2" x14ac:dyDescent="0.25">
      <c r="A772">
        <v>767</v>
      </c>
      <c r="B772" t="str">
        <f>"00256362"</f>
        <v>00256362</v>
      </c>
    </row>
    <row r="773" spans="1:2" x14ac:dyDescent="0.25">
      <c r="A773">
        <v>768</v>
      </c>
      <c r="B773" t="str">
        <f>"201412003290"</f>
        <v>201412003290</v>
      </c>
    </row>
    <row r="774" spans="1:2" x14ac:dyDescent="0.25">
      <c r="A774">
        <v>769</v>
      </c>
      <c r="B774" t="str">
        <f>"200801006248"</f>
        <v>200801006248</v>
      </c>
    </row>
    <row r="775" spans="1:2" x14ac:dyDescent="0.25">
      <c r="A775">
        <v>770</v>
      </c>
      <c r="B775" t="str">
        <f>"00766980"</f>
        <v>00766980</v>
      </c>
    </row>
    <row r="776" spans="1:2" x14ac:dyDescent="0.25">
      <c r="A776">
        <v>771</v>
      </c>
      <c r="B776" t="str">
        <f>"00166774"</f>
        <v>00166774</v>
      </c>
    </row>
    <row r="777" spans="1:2" x14ac:dyDescent="0.25">
      <c r="A777">
        <v>772</v>
      </c>
      <c r="B777" t="str">
        <f>"201406013543"</f>
        <v>201406013543</v>
      </c>
    </row>
    <row r="778" spans="1:2" x14ac:dyDescent="0.25">
      <c r="A778">
        <v>773</v>
      </c>
      <c r="B778" t="str">
        <f>"201402000817"</f>
        <v>201402000817</v>
      </c>
    </row>
    <row r="779" spans="1:2" x14ac:dyDescent="0.25">
      <c r="A779">
        <v>774</v>
      </c>
      <c r="B779" t="str">
        <f>"00714072"</f>
        <v>00714072</v>
      </c>
    </row>
    <row r="780" spans="1:2" x14ac:dyDescent="0.25">
      <c r="A780">
        <v>775</v>
      </c>
      <c r="B780" t="str">
        <f>"00772776"</f>
        <v>00772776</v>
      </c>
    </row>
    <row r="781" spans="1:2" x14ac:dyDescent="0.25">
      <c r="A781">
        <v>776</v>
      </c>
      <c r="B781" t="str">
        <f>"00022610"</f>
        <v>00022610</v>
      </c>
    </row>
    <row r="782" spans="1:2" x14ac:dyDescent="0.25">
      <c r="A782">
        <v>777</v>
      </c>
      <c r="B782" t="str">
        <f>"00780911"</f>
        <v>00780911</v>
      </c>
    </row>
    <row r="783" spans="1:2" x14ac:dyDescent="0.25">
      <c r="A783">
        <v>778</v>
      </c>
      <c r="B783" t="str">
        <f>"00831230"</f>
        <v>00831230</v>
      </c>
    </row>
    <row r="784" spans="1:2" x14ac:dyDescent="0.25">
      <c r="A784">
        <v>779</v>
      </c>
      <c r="B784" t="str">
        <f>"00783906"</f>
        <v>00783906</v>
      </c>
    </row>
    <row r="785" spans="1:2" x14ac:dyDescent="0.25">
      <c r="A785">
        <v>780</v>
      </c>
      <c r="B785" t="str">
        <f>"200801003677"</f>
        <v>200801003677</v>
      </c>
    </row>
    <row r="786" spans="1:2" x14ac:dyDescent="0.25">
      <c r="A786">
        <v>781</v>
      </c>
      <c r="B786" t="str">
        <f>"00163483"</f>
        <v>00163483</v>
      </c>
    </row>
    <row r="787" spans="1:2" x14ac:dyDescent="0.25">
      <c r="A787">
        <v>782</v>
      </c>
      <c r="B787" t="str">
        <f>"201411002600"</f>
        <v>201411002600</v>
      </c>
    </row>
    <row r="788" spans="1:2" x14ac:dyDescent="0.25">
      <c r="A788">
        <v>783</v>
      </c>
      <c r="B788" t="str">
        <f>"201406007432"</f>
        <v>201406007432</v>
      </c>
    </row>
    <row r="789" spans="1:2" x14ac:dyDescent="0.25">
      <c r="A789">
        <v>784</v>
      </c>
      <c r="B789" t="str">
        <f>"201304000253"</f>
        <v>201304000253</v>
      </c>
    </row>
    <row r="790" spans="1:2" x14ac:dyDescent="0.25">
      <c r="A790">
        <v>785</v>
      </c>
      <c r="B790" t="str">
        <f>"201304002009"</f>
        <v>201304002009</v>
      </c>
    </row>
    <row r="791" spans="1:2" x14ac:dyDescent="0.25">
      <c r="A791">
        <v>786</v>
      </c>
      <c r="B791" t="str">
        <f>"00117711"</f>
        <v>00117711</v>
      </c>
    </row>
    <row r="792" spans="1:2" x14ac:dyDescent="0.25">
      <c r="A792">
        <v>787</v>
      </c>
      <c r="B792" t="str">
        <f>"200801001496"</f>
        <v>200801001496</v>
      </c>
    </row>
    <row r="793" spans="1:2" x14ac:dyDescent="0.25">
      <c r="A793">
        <v>788</v>
      </c>
      <c r="B793" t="str">
        <f>"00824023"</f>
        <v>00824023</v>
      </c>
    </row>
    <row r="794" spans="1:2" x14ac:dyDescent="0.25">
      <c r="A794">
        <v>789</v>
      </c>
      <c r="B794" t="str">
        <f>"00241896"</f>
        <v>00241896</v>
      </c>
    </row>
    <row r="795" spans="1:2" x14ac:dyDescent="0.25">
      <c r="A795">
        <v>790</v>
      </c>
      <c r="B795" t="str">
        <f>"200801004243"</f>
        <v>200801004243</v>
      </c>
    </row>
    <row r="796" spans="1:2" x14ac:dyDescent="0.25">
      <c r="A796">
        <v>791</v>
      </c>
      <c r="B796" t="str">
        <f>"201406008556"</f>
        <v>201406008556</v>
      </c>
    </row>
    <row r="797" spans="1:2" x14ac:dyDescent="0.25">
      <c r="A797">
        <v>792</v>
      </c>
      <c r="B797" t="str">
        <f>"00824015"</f>
        <v>00824015</v>
      </c>
    </row>
    <row r="798" spans="1:2" x14ac:dyDescent="0.25">
      <c r="A798">
        <v>793</v>
      </c>
      <c r="B798" t="str">
        <f>"201409004200"</f>
        <v>201409004200</v>
      </c>
    </row>
    <row r="799" spans="1:2" x14ac:dyDescent="0.25">
      <c r="A799">
        <v>794</v>
      </c>
      <c r="B799" t="str">
        <f>"00084547"</f>
        <v>00084547</v>
      </c>
    </row>
    <row r="800" spans="1:2" x14ac:dyDescent="0.25">
      <c r="A800">
        <v>795</v>
      </c>
      <c r="B800" t="str">
        <f>"00366790"</f>
        <v>00366790</v>
      </c>
    </row>
    <row r="801" spans="1:2" x14ac:dyDescent="0.25">
      <c r="A801">
        <v>796</v>
      </c>
      <c r="B801" t="str">
        <f>"00107129"</f>
        <v>00107129</v>
      </c>
    </row>
    <row r="802" spans="1:2" x14ac:dyDescent="0.25">
      <c r="A802">
        <v>797</v>
      </c>
      <c r="B802" t="str">
        <f>"201304006036"</f>
        <v>201304006036</v>
      </c>
    </row>
    <row r="803" spans="1:2" x14ac:dyDescent="0.25">
      <c r="A803">
        <v>798</v>
      </c>
      <c r="B803" t="str">
        <f>"00243296"</f>
        <v>00243296</v>
      </c>
    </row>
    <row r="804" spans="1:2" x14ac:dyDescent="0.25">
      <c r="A804">
        <v>799</v>
      </c>
      <c r="B804" t="str">
        <f>"00135139"</f>
        <v>00135139</v>
      </c>
    </row>
    <row r="805" spans="1:2" x14ac:dyDescent="0.25">
      <c r="A805">
        <v>800</v>
      </c>
      <c r="B805" t="str">
        <f>"00615922"</f>
        <v>00615922</v>
      </c>
    </row>
    <row r="806" spans="1:2" x14ac:dyDescent="0.25">
      <c r="A806">
        <v>801</v>
      </c>
      <c r="B806" t="str">
        <f>"00013433"</f>
        <v>00013433</v>
      </c>
    </row>
    <row r="807" spans="1:2" x14ac:dyDescent="0.25">
      <c r="A807">
        <v>802</v>
      </c>
      <c r="B807" t="str">
        <f>"00873783"</f>
        <v>00873783</v>
      </c>
    </row>
    <row r="808" spans="1:2" x14ac:dyDescent="0.25">
      <c r="A808">
        <v>803</v>
      </c>
      <c r="B808" t="str">
        <f>"00452327"</f>
        <v>00452327</v>
      </c>
    </row>
    <row r="809" spans="1:2" x14ac:dyDescent="0.25">
      <c r="A809">
        <v>804</v>
      </c>
      <c r="B809" t="str">
        <f>"00787381"</f>
        <v>00787381</v>
      </c>
    </row>
    <row r="810" spans="1:2" x14ac:dyDescent="0.25">
      <c r="A810">
        <v>805</v>
      </c>
      <c r="B810" t="str">
        <f>"00874636"</f>
        <v>00874636</v>
      </c>
    </row>
    <row r="811" spans="1:2" x14ac:dyDescent="0.25">
      <c r="A811">
        <v>806</v>
      </c>
      <c r="B811" t="str">
        <f>"201406003298"</f>
        <v>201406003298</v>
      </c>
    </row>
    <row r="812" spans="1:2" x14ac:dyDescent="0.25">
      <c r="A812">
        <v>807</v>
      </c>
      <c r="B812" t="str">
        <f>"00440532"</f>
        <v>00440532</v>
      </c>
    </row>
    <row r="813" spans="1:2" x14ac:dyDescent="0.25">
      <c r="A813">
        <v>808</v>
      </c>
      <c r="B813" t="str">
        <f>"201405000652"</f>
        <v>201405000652</v>
      </c>
    </row>
    <row r="814" spans="1:2" x14ac:dyDescent="0.25">
      <c r="A814">
        <v>809</v>
      </c>
      <c r="B814" t="str">
        <f>"201406011729"</f>
        <v>201406011729</v>
      </c>
    </row>
    <row r="815" spans="1:2" x14ac:dyDescent="0.25">
      <c r="A815">
        <v>810</v>
      </c>
      <c r="B815" t="str">
        <f>"00109035"</f>
        <v>00109035</v>
      </c>
    </row>
    <row r="816" spans="1:2" x14ac:dyDescent="0.25">
      <c r="A816">
        <v>811</v>
      </c>
      <c r="B816" t="str">
        <f>"201512002411"</f>
        <v>201512002411</v>
      </c>
    </row>
    <row r="817" spans="1:2" x14ac:dyDescent="0.25">
      <c r="A817">
        <v>812</v>
      </c>
      <c r="B817" t="str">
        <f>"00710606"</f>
        <v>00710606</v>
      </c>
    </row>
    <row r="818" spans="1:2" x14ac:dyDescent="0.25">
      <c r="A818">
        <v>813</v>
      </c>
      <c r="B818" t="str">
        <f>"200712001468"</f>
        <v>200712001468</v>
      </c>
    </row>
    <row r="819" spans="1:2" x14ac:dyDescent="0.25">
      <c r="A819">
        <v>814</v>
      </c>
      <c r="B819" t="str">
        <f>"201406013924"</f>
        <v>201406013924</v>
      </c>
    </row>
    <row r="820" spans="1:2" x14ac:dyDescent="0.25">
      <c r="A820">
        <v>815</v>
      </c>
      <c r="B820" t="str">
        <f>"201406001802"</f>
        <v>201406001802</v>
      </c>
    </row>
    <row r="821" spans="1:2" x14ac:dyDescent="0.25">
      <c r="A821">
        <v>816</v>
      </c>
      <c r="B821" t="str">
        <f>"00130428"</f>
        <v>00130428</v>
      </c>
    </row>
    <row r="822" spans="1:2" x14ac:dyDescent="0.25">
      <c r="A822">
        <v>817</v>
      </c>
      <c r="B822" t="str">
        <f>"201506002970"</f>
        <v>201506002970</v>
      </c>
    </row>
    <row r="823" spans="1:2" x14ac:dyDescent="0.25">
      <c r="A823">
        <v>818</v>
      </c>
      <c r="B823" t="str">
        <f>"201304005068"</f>
        <v>201304005068</v>
      </c>
    </row>
    <row r="824" spans="1:2" x14ac:dyDescent="0.25">
      <c r="A824">
        <v>819</v>
      </c>
      <c r="B824" t="str">
        <f>"201506003893"</f>
        <v>201506003893</v>
      </c>
    </row>
    <row r="825" spans="1:2" x14ac:dyDescent="0.25">
      <c r="A825">
        <v>820</v>
      </c>
      <c r="B825" t="str">
        <f>"201502000622"</f>
        <v>201502000622</v>
      </c>
    </row>
    <row r="826" spans="1:2" x14ac:dyDescent="0.25">
      <c r="A826">
        <v>821</v>
      </c>
      <c r="B826" t="str">
        <f>"00118814"</f>
        <v>00118814</v>
      </c>
    </row>
    <row r="827" spans="1:2" x14ac:dyDescent="0.25">
      <c r="A827">
        <v>822</v>
      </c>
      <c r="B827" t="str">
        <f>"201406010867"</f>
        <v>201406010867</v>
      </c>
    </row>
    <row r="828" spans="1:2" x14ac:dyDescent="0.25">
      <c r="A828">
        <v>823</v>
      </c>
      <c r="B828" t="str">
        <f>"00786486"</f>
        <v>00786486</v>
      </c>
    </row>
    <row r="829" spans="1:2" x14ac:dyDescent="0.25">
      <c r="A829">
        <v>824</v>
      </c>
      <c r="B829" t="str">
        <f>"200801004105"</f>
        <v>200801004105</v>
      </c>
    </row>
    <row r="830" spans="1:2" x14ac:dyDescent="0.25">
      <c r="A830">
        <v>825</v>
      </c>
      <c r="B830" t="str">
        <f>"201406010246"</f>
        <v>201406010246</v>
      </c>
    </row>
    <row r="831" spans="1:2" x14ac:dyDescent="0.25">
      <c r="A831">
        <v>826</v>
      </c>
      <c r="B831" t="str">
        <f>"201406008325"</f>
        <v>201406008325</v>
      </c>
    </row>
    <row r="832" spans="1:2" x14ac:dyDescent="0.25">
      <c r="A832">
        <v>827</v>
      </c>
      <c r="B832" t="str">
        <f>"00486216"</f>
        <v>00486216</v>
      </c>
    </row>
    <row r="833" spans="1:2" x14ac:dyDescent="0.25">
      <c r="A833">
        <v>828</v>
      </c>
      <c r="B833" t="str">
        <f>"200911000570"</f>
        <v>200911000570</v>
      </c>
    </row>
    <row r="834" spans="1:2" x14ac:dyDescent="0.25">
      <c r="A834">
        <v>829</v>
      </c>
      <c r="B834" t="str">
        <f>"201406012243"</f>
        <v>201406012243</v>
      </c>
    </row>
    <row r="835" spans="1:2" x14ac:dyDescent="0.25">
      <c r="A835">
        <v>830</v>
      </c>
      <c r="B835" t="str">
        <f>"201304003174"</f>
        <v>201304003174</v>
      </c>
    </row>
    <row r="836" spans="1:2" x14ac:dyDescent="0.25">
      <c r="A836">
        <v>831</v>
      </c>
      <c r="B836" t="str">
        <f>"201409007189"</f>
        <v>201409007189</v>
      </c>
    </row>
    <row r="837" spans="1:2" x14ac:dyDescent="0.25">
      <c r="A837">
        <v>832</v>
      </c>
      <c r="B837" t="str">
        <f>"200801003382"</f>
        <v>200801003382</v>
      </c>
    </row>
    <row r="838" spans="1:2" x14ac:dyDescent="0.25">
      <c r="A838">
        <v>833</v>
      </c>
      <c r="B838" t="str">
        <f>"200802009967"</f>
        <v>200802009967</v>
      </c>
    </row>
    <row r="839" spans="1:2" x14ac:dyDescent="0.25">
      <c r="A839">
        <v>834</v>
      </c>
      <c r="B839" t="str">
        <f>"201304000689"</f>
        <v>201304000689</v>
      </c>
    </row>
    <row r="840" spans="1:2" x14ac:dyDescent="0.25">
      <c r="A840">
        <v>835</v>
      </c>
      <c r="B840" t="str">
        <f>"201406008121"</f>
        <v>201406008121</v>
      </c>
    </row>
    <row r="841" spans="1:2" x14ac:dyDescent="0.25">
      <c r="A841">
        <v>836</v>
      </c>
      <c r="B841" t="str">
        <f>"00812337"</f>
        <v>00812337</v>
      </c>
    </row>
    <row r="842" spans="1:2" x14ac:dyDescent="0.25">
      <c r="A842">
        <v>837</v>
      </c>
      <c r="B842" t="str">
        <f>"00146698"</f>
        <v>00146698</v>
      </c>
    </row>
    <row r="843" spans="1:2" x14ac:dyDescent="0.25">
      <c r="A843">
        <v>838</v>
      </c>
      <c r="B843" t="str">
        <f>"201304004183"</f>
        <v>201304004183</v>
      </c>
    </row>
    <row r="844" spans="1:2" x14ac:dyDescent="0.25">
      <c r="A844">
        <v>839</v>
      </c>
      <c r="B844" t="str">
        <f>"201406009165"</f>
        <v>201406009165</v>
      </c>
    </row>
    <row r="845" spans="1:2" x14ac:dyDescent="0.25">
      <c r="A845">
        <v>840</v>
      </c>
      <c r="B845" t="str">
        <f>"201406009737"</f>
        <v>201406009737</v>
      </c>
    </row>
    <row r="846" spans="1:2" x14ac:dyDescent="0.25">
      <c r="A846">
        <v>841</v>
      </c>
      <c r="B846" t="str">
        <f>"00810755"</f>
        <v>00810755</v>
      </c>
    </row>
    <row r="847" spans="1:2" x14ac:dyDescent="0.25">
      <c r="A847">
        <v>842</v>
      </c>
      <c r="B847" t="str">
        <f>"201406008015"</f>
        <v>201406008015</v>
      </c>
    </row>
    <row r="848" spans="1:2" x14ac:dyDescent="0.25">
      <c r="A848">
        <v>843</v>
      </c>
      <c r="B848" t="str">
        <f>"201412001246"</f>
        <v>201412001246</v>
      </c>
    </row>
    <row r="849" spans="1:2" x14ac:dyDescent="0.25">
      <c r="A849">
        <v>844</v>
      </c>
      <c r="B849" t="str">
        <f>"201304001989"</f>
        <v>201304001989</v>
      </c>
    </row>
    <row r="850" spans="1:2" x14ac:dyDescent="0.25">
      <c r="A850">
        <v>845</v>
      </c>
      <c r="B850" t="str">
        <f>"00241893"</f>
        <v>00241893</v>
      </c>
    </row>
    <row r="851" spans="1:2" x14ac:dyDescent="0.25">
      <c r="A851">
        <v>846</v>
      </c>
      <c r="B851" t="str">
        <f>"201303000768"</f>
        <v>201303000768</v>
      </c>
    </row>
    <row r="852" spans="1:2" x14ac:dyDescent="0.25">
      <c r="A852">
        <v>847</v>
      </c>
      <c r="B852" t="str">
        <f>"201405000518"</f>
        <v>201405000518</v>
      </c>
    </row>
    <row r="853" spans="1:2" x14ac:dyDescent="0.25">
      <c r="A853">
        <v>848</v>
      </c>
      <c r="B853" t="str">
        <f>"00226460"</f>
        <v>00226460</v>
      </c>
    </row>
    <row r="854" spans="1:2" x14ac:dyDescent="0.25">
      <c r="A854">
        <v>849</v>
      </c>
      <c r="B854" t="str">
        <f>"201502000197"</f>
        <v>201502000197</v>
      </c>
    </row>
    <row r="855" spans="1:2" x14ac:dyDescent="0.25">
      <c r="A855">
        <v>850</v>
      </c>
      <c r="B855" t="str">
        <f>"00361693"</f>
        <v>00361693</v>
      </c>
    </row>
    <row r="856" spans="1:2" x14ac:dyDescent="0.25">
      <c r="A856">
        <v>851</v>
      </c>
      <c r="B856" t="str">
        <f>"00567534"</f>
        <v>00567534</v>
      </c>
    </row>
    <row r="857" spans="1:2" x14ac:dyDescent="0.25">
      <c r="A857">
        <v>852</v>
      </c>
      <c r="B857" t="str">
        <f>"00832432"</f>
        <v>00832432</v>
      </c>
    </row>
    <row r="858" spans="1:2" x14ac:dyDescent="0.25">
      <c r="A858">
        <v>853</v>
      </c>
      <c r="B858" t="str">
        <f>"00236582"</f>
        <v>00236582</v>
      </c>
    </row>
    <row r="859" spans="1:2" x14ac:dyDescent="0.25">
      <c r="A859">
        <v>854</v>
      </c>
      <c r="B859" t="str">
        <f>"00846018"</f>
        <v>00846018</v>
      </c>
    </row>
    <row r="860" spans="1:2" x14ac:dyDescent="0.25">
      <c r="A860">
        <v>855</v>
      </c>
      <c r="B860" t="str">
        <f>"00144917"</f>
        <v>00144917</v>
      </c>
    </row>
    <row r="861" spans="1:2" x14ac:dyDescent="0.25">
      <c r="A861">
        <v>856</v>
      </c>
      <c r="B861" t="str">
        <f>"00118408"</f>
        <v>00118408</v>
      </c>
    </row>
    <row r="862" spans="1:2" x14ac:dyDescent="0.25">
      <c r="A862">
        <v>857</v>
      </c>
      <c r="B862" t="str">
        <f>"00175881"</f>
        <v>00175881</v>
      </c>
    </row>
    <row r="863" spans="1:2" x14ac:dyDescent="0.25">
      <c r="A863">
        <v>858</v>
      </c>
      <c r="B863" t="str">
        <f>"201506003958"</f>
        <v>201506003958</v>
      </c>
    </row>
    <row r="864" spans="1:2" x14ac:dyDescent="0.25">
      <c r="A864">
        <v>859</v>
      </c>
      <c r="B864" t="str">
        <f>"00492555"</f>
        <v>00492555</v>
      </c>
    </row>
    <row r="865" spans="1:2" x14ac:dyDescent="0.25">
      <c r="A865">
        <v>860</v>
      </c>
      <c r="B865" t="str">
        <f>"00784469"</f>
        <v>00784469</v>
      </c>
    </row>
    <row r="866" spans="1:2" x14ac:dyDescent="0.25">
      <c r="A866">
        <v>861</v>
      </c>
      <c r="B866" t="str">
        <f>"201405001040"</f>
        <v>201405001040</v>
      </c>
    </row>
    <row r="867" spans="1:2" x14ac:dyDescent="0.25">
      <c r="A867">
        <v>862</v>
      </c>
      <c r="B867" t="str">
        <f>"00231585"</f>
        <v>00231585</v>
      </c>
    </row>
    <row r="868" spans="1:2" x14ac:dyDescent="0.25">
      <c r="A868">
        <v>863</v>
      </c>
      <c r="B868" t="str">
        <f>"00873173"</f>
        <v>00873173</v>
      </c>
    </row>
    <row r="869" spans="1:2" x14ac:dyDescent="0.25">
      <c r="A869">
        <v>864</v>
      </c>
      <c r="B869" t="str">
        <f>"200802000135"</f>
        <v>200802000135</v>
      </c>
    </row>
    <row r="870" spans="1:2" x14ac:dyDescent="0.25">
      <c r="A870">
        <v>865</v>
      </c>
      <c r="B870" t="str">
        <f>"201405001345"</f>
        <v>201405001345</v>
      </c>
    </row>
    <row r="871" spans="1:2" x14ac:dyDescent="0.25">
      <c r="A871">
        <v>866</v>
      </c>
      <c r="B871" t="str">
        <f>"200801007235"</f>
        <v>200801007235</v>
      </c>
    </row>
    <row r="872" spans="1:2" x14ac:dyDescent="0.25">
      <c r="A872">
        <v>867</v>
      </c>
      <c r="B872" t="str">
        <f>"00209254"</f>
        <v>00209254</v>
      </c>
    </row>
    <row r="873" spans="1:2" x14ac:dyDescent="0.25">
      <c r="A873">
        <v>868</v>
      </c>
      <c r="B873" t="str">
        <f>"201512002398"</f>
        <v>201512002398</v>
      </c>
    </row>
    <row r="874" spans="1:2" x14ac:dyDescent="0.25">
      <c r="A874">
        <v>869</v>
      </c>
      <c r="B874" t="str">
        <f>"201410000713"</f>
        <v>201410000713</v>
      </c>
    </row>
    <row r="875" spans="1:2" x14ac:dyDescent="0.25">
      <c r="A875">
        <v>870</v>
      </c>
      <c r="B875" t="str">
        <f>"201304000635"</f>
        <v>201304000635</v>
      </c>
    </row>
    <row r="876" spans="1:2" x14ac:dyDescent="0.25">
      <c r="A876">
        <v>871</v>
      </c>
      <c r="B876" t="str">
        <f>"201303000191"</f>
        <v>201303000191</v>
      </c>
    </row>
    <row r="877" spans="1:2" x14ac:dyDescent="0.25">
      <c r="A877">
        <v>872</v>
      </c>
      <c r="B877" t="str">
        <f>"201506001521"</f>
        <v>201506001521</v>
      </c>
    </row>
    <row r="878" spans="1:2" x14ac:dyDescent="0.25">
      <c r="A878">
        <v>873</v>
      </c>
      <c r="B878" t="str">
        <f>"201405001646"</f>
        <v>201405001646</v>
      </c>
    </row>
    <row r="879" spans="1:2" x14ac:dyDescent="0.25">
      <c r="A879">
        <v>874</v>
      </c>
      <c r="B879" t="str">
        <f>"201011000123"</f>
        <v>201011000123</v>
      </c>
    </row>
    <row r="880" spans="1:2" x14ac:dyDescent="0.25">
      <c r="A880">
        <v>875</v>
      </c>
      <c r="B880" t="str">
        <f>"200802002815"</f>
        <v>200802002815</v>
      </c>
    </row>
    <row r="881" spans="1:2" x14ac:dyDescent="0.25">
      <c r="A881">
        <v>876</v>
      </c>
      <c r="B881" t="str">
        <f>"00044221"</f>
        <v>00044221</v>
      </c>
    </row>
    <row r="882" spans="1:2" x14ac:dyDescent="0.25">
      <c r="A882">
        <v>877</v>
      </c>
      <c r="B882" t="str">
        <f>"200712005027"</f>
        <v>200712005027</v>
      </c>
    </row>
    <row r="883" spans="1:2" x14ac:dyDescent="0.25">
      <c r="A883">
        <v>878</v>
      </c>
      <c r="B883" t="str">
        <f>"00874723"</f>
        <v>00874723</v>
      </c>
    </row>
    <row r="884" spans="1:2" x14ac:dyDescent="0.25">
      <c r="A884">
        <v>879</v>
      </c>
      <c r="B884" t="str">
        <f>"200801001912"</f>
        <v>200801001912</v>
      </c>
    </row>
    <row r="885" spans="1:2" x14ac:dyDescent="0.25">
      <c r="A885">
        <v>880</v>
      </c>
      <c r="B885" t="str">
        <f>"201412005823"</f>
        <v>201412005823</v>
      </c>
    </row>
    <row r="886" spans="1:2" x14ac:dyDescent="0.25">
      <c r="A886">
        <v>881</v>
      </c>
      <c r="B886" t="str">
        <f>"201505000125"</f>
        <v>201505000125</v>
      </c>
    </row>
    <row r="887" spans="1:2" x14ac:dyDescent="0.25">
      <c r="A887">
        <v>882</v>
      </c>
      <c r="B887" t="str">
        <f>"201304006258"</f>
        <v>201304006258</v>
      </c>
    </row>
    <row r="888" spans="1:2" x14ac:dyDescent="0.25">
      <c r="A888">
        <v>883</v>
      </c>
      <c r="B888" t="str">
        <f>"201304004071"</f>
        <v>201304004071</v>
      </c>
    </row>
    <row r="889" spans="1:2" x14ac:dyDescent="0.25">
      <c r="A889">
        <v>884</v>
      </c>
      <c r="B889" t="str">
        <f>"201511010907"</f>
        <v>201511010907</v>
      </c>
    </row>
    <row r="890" spans="1:2" x14ac:dyDescent="0.25">
      <c r="A890">
        <v>885</v>
      </c>
      <c r="B890" t="str">
        <f>"201506000209"</f>
        <v>201506000209</v>
      </c>
    </row>
    <row r="891" spans="1:2" x14ac:dyDescent="0.25">
      <c r="A891">
        <v>886</v>
      </c>
      <c r="B891" t="str">
        <f>"00305489"</f>
        <v>00305489</v>
      </c>
    </row>
    <row r="892" spans="1:2" x14ac:dyDescent="0.25">
      <c r="A892">
        <v>887</v>
      </c>
      <c r="B892" t="str">
        <f>"201402004502"</f>
        <v>201402004502</v>
      </c>
    </row>
    <row r="893" spans="1:2" x14ac:dyDescent="0.25">
      <c r="A893">
        <v>888</v>
      </c>
      <c r="B893" t="str">
        <f>"00293282"</f>
        <v>00293282</v>
      </c>
    </row>
    <row r="894" spans="1:2" x14ac:dyDescent="0.25">
      <c r="A894">
        <v>889</v>
      </c>
      <c r="B894" t="str">
        <f>"201304000304"</f>
        <v>201304000304</v>
      </c>
    </row>
    <row r="895" spans="1:2" x14ac:dyDescent="0.25">
      <c r="A895">
        <v>890</v>
      </c>
      <c r="B895" t="str">
        <f>"00236884"</f>
        <v>00236884</v>
      </c>
    </row>
    <row r="896" spans="1:2" x14ac:dyDescent="0.25">
      <c r="A896">
        <v>891</v>
      </c>
      <c r="B896" t="str">
        <f>"00510459"</f>
        <v>00510459</v>
      </c>
    </row>
    <row r="897" spans="1:2" x14ac:dyDescent="0.25">
      <c r="A897">
        <v>892</v>
      </c>
      <c r="B897" t="str">
        <f>"200801009615"</f>
        <v>200801009615</v>
      </c>
    </row>
    <row r="898" spans="1:2" x14ac:dyDescent="0.25">
      <c r="A898">
        <v>893</v>
      </c>
      <c r="B898" t="str">
        <f>"200712001715"</f>
        <v>200712001715</v>
      </c>
    </row>
    <row r="899" spans="1:2" x14ac:dyDescent="0.25">
      <c r="A899">
        <v>894</v>
      </c>
      <c r="B899" t="str">
        <f>"00239706"</f>
        <v>00239706</v>
      </c>
    </row>
    <row r="900" spans="1:2" x14ac:dyDescent="0.25">
      <c r="A900">
        <v>895</v>
      </c>
      <c r="B900" t="str">
        <f>"201304003131"</f>
        <v>201304003131</v>
      </c>
    </row>
    <row r="901" spans="1:2" x14ac:dyDescent="0.25">
      <c r="A901">
        <v>896</v>
      </c>
      <c r="B901" t="str">
        <f>"201504004724"</f>
        <v>201504004724</v>
      </c>
    </row>
    <row r="902" spans="1:2" x14ac:dyDescent="0.25">
      <c r="A902">
        <v>897</v>
      </c>
      <c r="B902" t="str">
        <f>"201406002745"</f>
        <v>201406002745</v>
      </c>
    </row>
    <row r="903" spans="1:2" x14ac:dyDescent="0.25">
      <c r="A903">
        <v>898</v>
      </c>
      <c r="B903" t="str">
        <f>"201405002010"</f>
        <v>201405002010</v>
      </c>
    </row>
    <row r="904" spans="1:2" x14ac:dyDescent="0.25">
      <c r="A904">
        <v>899</v>
      </c>
      <c r="B904" t="str">
        <f>"201304006218"</f>
        <v>201304006218</v>
      </c>
    </row>
    <row r="905" spans="1:2" x14ac:dyDescent="0.25">
      <c r="A905">
        <v>900</v>
      </c>
      <c r="B905" t="str">
        <f>"00544097"</f>
        <v>00544097</v>
      </c>
    </row>
    <row r="906" spans="1:2" x14ac:dyDescent="0.25">
      <c r="A906">
        <v>901</v>
      </c>
      <c r="B906" t="str">
        <f>"00811108"</f>
        <v>00811108</v>
      </c>
    </row>
    <row r="907" spans="1:2" x14ac:dyDescent="0.25">
      <c r="A907">
        <v>902</v>
      </c>
      <c r="B907" t="str">
        <f>"201406011133"</f>
        <v>201406011133</v>
      </c>
    </row>
    <row r="908" spans="1:2" x14ac:dyDescent="0.25">
      <c r="A908">
        <v>903</v>
      </c>
      <c r="B908" t="str">
        <f>"201406016222"</f>
        <v>201406016222</v>
      </c>
    </row>
    <row r="909" spans="1:2" x14ac:dyDescent="0.25">
      <c r="A909">
        <v>904</v>
      </c>
      <c r="B909" t="str">
        <f>"201504003653"</f>
        <v>201504003653</v>
      </c>
    </row>
    <row r="910" spans="1:2" x14ac:dyDescent="0.25">
      <c r="A910">
        <v>905</v>
      </c>
      <c r="B910" t="str">
        <f>"00014274"</f>
        <v>00014274</v>
      </c>
    </row>
    <row r="911" spans="1:2" x14ac:dyDescent="0.25">
      <c r="A911">
        <v>906</v>
      </c>
      <c r="B911" t="str">
        <f>"201511040644"</f>
        <v>201511040644</v>
      </c>
    </row>
    <row r="912" spans="1:2" x14ac:dyDescent="0.25">
      <c r="A912">
        <v>907</v>
      </c>
      <c r="B912" t="str">
        <f>"00227660"</f>
        <v>00227660</v>
      </c>
    </row>
    <row r="913" spans="1:2" x14ac:dyDescent="0.25">
      <c r="A913">
        <v>908</v>
      </c>
      <c r="B913" t="str">
        <f>"201304005991"</f>
        <v>201304005991</v>
      </c>
    </row>
    <row r="914" spans="1:2" x14ac:dyDescent="0.25">
      <c r="A914">
        <v>909</v>
      </c>
      <c r="B914" t="str">
        <f>"201509000066"</f>
        <v>201509000066</v>
      </c>
    </row>
    <row r="915" spans="1:2" x14ac:dyDescent="0.25">
      <c r="A915">
        <v>910</v>
      </c>
      <c r="B915" t="str">
        <f>"200802010442"</f>
        <v>200802010442</v>
      </c>
    </row>
    <row r="916" spans="1:2" x14ac:dyDescent="0.25">
      <c r="A916">
        <v>911</v>
      </c>
      <c r="B916" t="str">
        <f>"00510066"</f>
        <v>00510066</v>
      </c>
    </row>
    <row r="917" spans="1:2" x14ac:dyDescent="0.25">
      <c r="A917">
        <v>912</v>
      </c>
      <c r="B917" t="str">
        <f>"201504004686"</f>
        <v>201504004686</v>
      </c>
    </row>
    <row r="918" spans="1:2" x14ac:dyDescent="0.25">
      <c r="A918">
        <v>913</v>
      </c>
      <c r="B918" t="str">
        <f>"00485196"</f>
        <v>00485196</v>
      </c>
    </row>
    <row r="919" spans="1:2" x14ac:dyDescent="0.25">
      <c r="A919">
        <v>914</v>
      </c>
      <c r="B919" t="str">
        <f>"201410001769"</f>
        <v>201410001769</v>
      </c>
    </row>
    <row r="920" spans="1:2" x14ac:dyDescent="0.25">
      <c r="A920">
        <v>915</v>
      </c>
      <c r="B920" t="str">
        <f>"00141005"</f>
        <v>00141005</v>
      </c>
    </row>
    <row r="921" spans="1:2" x14ac:dyDescent="0.25">
      <c r="A921">
        <v>916</v>
      </c>
      <c r="B921" t="str">
        <f>"00110917"</f>
        <v>00110917</v>
      </c>
    </row>
    <row r="922" spans="1:2" x14ac:dyDescent="0.25">
      <c r="A922">
        <v>917</v>
      </c>
      <c r="B922" t="str">
        <f>"00208926"</f>
        <v>00208926</v>
      </c>
    </row>
    <row r="923" spans="1:2" x14ac:dyDescent="0.25">
      <c r="A923">
        <v>918</v>
      </c>
      <c r="B923" t="str">
        <f>"00865921"</f>
        <v>00865921</v>
      </c>
    </row>
    <row r="924" spans="1:2" x14ac:dyDescent="0.25">
      <c r="A924">
        <v>919</v>
      </c>
      <c r="B924" t="str">
        <f>"00361631"</f>
        <v>00361631</v>
      </c>
    </row>
    <row r="925" spans="1:2" x14ac:dyDescent="0.25">
      <c r="A925">
        <v>920</v>
      </c>
      <c r="B925" t="str">
        <f>"00309544"</f>
        <v>00309544</v>
      </c>
    </row>
    <row r="926" spans="1:2" x14ac:dyDescent="0.25">
      <c r="A926">
        <v>921</v>
      </c>
      <c r="B926" t="str">
        <f>"00270027"</f>
        <v>00270027</v>
      </c>
    </row>
    <row r="927" spans="1:2" x14ac:dyDescent="0.25">
      <c r="A927">
        <v>922</v>
      </c>
      <c r="B927" t="str">
        <f>"200801005480"</f>
        <v>200801005480</v>
      </c>
    </row>
    <row r="928" spans="1:2" x14ac:dyDescent="0.25">
      <c r="A928">
        <v>923</v>
      </c>
      <c r="B928" t="str">
        <f>"00820097"</f>
        <v>00820097</v>
      </c>
    </row>
    <row r="929" spans="1:2" x14ac:dyDescent="0.25">
      <c r="A929">
        <v>924</v>
      </c>
      <c r="B929" t="str">
        <f>"201405002207"</f>
        <v>201405002207</v>
      </c>
    </row>
    <row r="930" spans="1:2" x14ac:dyDescent="0.25">
      <c r="A930">
        <v>925</v>
      </c>
      <c r="B930" t="str">
        <f>"00640096"</f>
        <v>00640096</v>
      </c>
    </row>
    <row r="931" spans="1:2" x14ac:dyDescent="0.25">
      <c r="A931">
        <v>926</v>
      </c>
      <c r="B931" t="str">
        <f>"00433513"</f>
        <v>00433513</v>
      </c>
    </row>
    <row r="932" spans="1:2" x14ac:dyDescent="0.25">
      <c r="A932">
        <v>927</v>
      </c>
      <c r="B932" t="str">
        <f>"00195073"</f>
        <v>00195073</v>
      </c>
    </row>
    <row r="933" spans="1:2" x14ac:dyDescent="0.25">
      <c r="A933">
        <v>928</v>
      </c>
      <c r="B933" t="str">
        <f>"201502002041"</f>
        <v>201502002041</v>
      </c>
    </row>
    <row r="934" spans="1:2" x14ac:dyDescent="0.25">
      <c r="A934">
        <v>929</v>
      </c>
      <c r="B934" t="str">
        <f>"201405001672"</f>
        <v>201405001672</v>
      </c>
    </row>
    <row r="935" spans="1:2" x14ac:dyDescent="0.25">
      <c r="A935">
        <v>930</v>
      </c>
      <c r="B935" t="str">
        <f>"00620993"</f>
        <v>00620993</v>
      </c>
    </row>
    <row r="936" spans="1:2" x14ac:dyDescent="0.25">
      <c r="A936">
        <v>931</v>
      </c>
      <c r="B936" t="str">
        <f>"201406000506"</f>
        <v>201406000506</v>
      </c>
    </row>
    <row r="937" spans="1:2" x14ac:dyDescent="0.25">
      <c r="A937">
        <v>932</v>
      </c>
      <c r="B937" t="str">
        <f>"00666059"</f>
        <v>00666059</v>
      </c>
    </row>
    <row r="938" spans="1:2" x14ac:dyDescent="0.25">
      <c r="A938">
        <v>933</v>
      </c>
      <c r="B938" t="str">
        <f>"00831659"</f>
        <v>00831659</v>
      </c>
    </row>
    <row r="939" spans="1:2" x14ac:dyDescent="0.25">
      <c r="A939">
        <v>934</v>
      </c>
      <c r="B939" t="str">
        <f>"201505000169"</f>
        <v>201505000169</v>
      </c>
    </row>
    <row r="940" spans="1:2" x14ac:dyDescent="0.25">
      <c r="A940">
        <v>935</v>
      </c>
      <c r="B940" t="str">
        <f>"201410004570"</f>
        <v>201410004570</v>
      </c>
    </row>
    <row r="941" spans="1:2" x14ac:dyDescent="0.25">
      <c r="A941">
        <v>936</v>
      </c>
      <c r="B941" t="str">
        <f>"201511009579"</f>
        <v>201511009579</v>
      </c>
    </row>
    <row r="942" spans="1:2" x14ac:dyDescent="0.25">
      <c r="A942">
        <v>937</v>
      </c>
      <c r="B942" t="str">
        <f>"00217913"</f>
        <v>00217913</v>
      </c>
    </row>
    <row r="943" spans="1:2" x14ac:dyDescent="0.25">
      <c r="A943">
        <v>938</v>
      </c>
      <c r="B943" t="str">
        <f>"00104955"</f>
        <v>00104955</v>
      </c>
    </row>
    <row r="944" spans="1:2" x14ac:dyDescent="0.25">
      <c r="A944">
        <v>939</v>
      </c>
      <c r="B944" t="str">
        <f>"00227509"</f>
        <v>00227509</v>
      </c>
    </row>
    <row r="945" spans="1:2" x14ac:dyDescent="0.25">
      <c r="A945">
        <v>940</v>
      </c>
      <c r="B945" t="str">
        <f>"00488889"</f>
        <v>00488889</v>
      </c>
    </row>
    <row r="946" spans="1:2" x14ac:dyDescent="0.25">
      <c r="A946">
        <v>941</v>
      </c>
      <c r="B946" t="str">
        <f>"00521629"</f>
        <v>00521629</v>
      </c>
    </row>
    <row r="947" spans="1:2" x14ac:dyDescent="0.25">
      <c r="A947">
        <v>942</v>
      </c>
      <c r="B947" t="str">
        <f>"201410000515"</f>
        <v>201410000515</v>
      </c>
    </row>
    <row r="948" spans="1:2" x14ac:dyDescent="0.25">
      <c r="A948">
        <v>943</v>
      </c>
      <c r="B948" t="str">
        <f>"00156198"</f>
        <v>00156198</v>
      </c>
    </row>
    <row r="949" spans="1:2" x14ac:dyDescent="0.25">
      <c r="A949">
        <v>944</v>
      </c>
      <c r="B949" t="str">
        <f>"00231347"</f>
        <v>00231347</v>
      </c>
    </row>
    <row r="950" spans="1:2" x14ac:dyDescent="0.25">
      <c r="A950">
        <v>945</v>
      </c>
      <c r="B950" t="str">
        <f>"00486533"</f>
        <v>00486533</v>
      </c>
    </row>
    <row r="951" spans="1:2" x14ac:dyDescent="0.25">
      <c r="A951">
        <v>946</v>
      </c>
      <c r="B951" t="str">
        <f>"201502000376"</f>
        <v>201502000376</v>
      </c>
    </row>
    <row r="952" spans="1:2" x14ac:dyDescent="0.25">
      <c r="A952">
        <v>947</v>
      </c>
      <c r="B952" t="str">
        <f>"201407000190"</f>
        <v>201407000190</v>
      </c>
    </row>
    <row r="953" spans="1:2" x14ac:dyDescent="0.25">
      <c r="A953">
        <v>948</v>
      </c>
      <c r="B953" t="str">
        <f>"201410012098"</f>
        <v>201410012098</v>
      </c>
    </row>
    <row r="954" spans="1:2" x14ac:dyDescent="0.25">
      <c r="A954">
        <v>949</v>
      </c>
      <c r="B954" t="str">
        <f>"201406008075"</f>
        <v>201406008075</v>
      </c>
    </row>
    <row r="955" spans="1:2" x14ac:dyDescent="0.25">
      <c r="A955">
        <v>950</v>
      </c>
      <c r="B955" t="str">
        <f>"00765750"</f>
        <v>00765750</v>
      </c>
    </row>
    <row r="956" spans="1:2" x14ac:dyDescent="0.25">
      <c r="A956">
        <v>951</v>
      </c>
      <c r="B956" t="str">
        <f>"200801011164"</f>
        <v>200801011164</v>
      </c>
    </row>
    <row r="957" spans="1:2" x14ac:dyDescent="0.25">
      <c r="A957">
        <v>952</v>
      </c>
      <c r="B957" t="str">
        <f>"200801008942"</f>
        <v>200801008942</v>
      </c>
    </row>
    <row r="958" spans="1:2" x14ac:dyDescent="0.25">
      <c r="A958">
        <v>953</v>
      </c>
      <c r="B958" t="str">
        <f>"201305000078"</f>
        <v>201305000078</v>
      </c>
    </row>
    <row r="959" spans="1:2" x14ac:dyDescent="0.25">
      <c r="A959">
        <v>954</v>
      </c>
      <c r="B959" t="str">
        <f>"201406005925"</f>
        <v>201406005925</v>
      </c>
    </row>
    <row r="960" spans="1:2" x14ac:dyDescent="0.25">
      <c r="A960">
        <v>955</v>
      </c>
      <c r="B960" t="str">
        <f>"00013939"</f>
        <v>00013939</v>
      </c>
    </row>
    <row r="961" spans="1:2" x14ac:dyDescent="0.25">
      <c r="A961">
        <v>956</v>
      </c>
      <c r="B961" t="str">
        <f>"201506003277"</f>
        <v>201506003277</v>
      </c>
    </row>
    <row r="962" spans="1:2" x14ac:dyDescent="0.25">
      <c r="A962">
        <v>957</v>
      </c>
      <c r="B962" t="str">
        <f>"00622862"</f>
        <v>00622862</v>
      </c>
    </row>
    <row r="963" spans="1:2" x14ac:dyDescent="0.25">
      <c r="A963">
        <v>958</v>
      </c>
      <c r="B963" t="str">
        <f>"200906000463"</f>
        <v>200906000463</v>
      </c>
    </row>
    <row r="964" spans="1:2" x14ac:dyDescent="0.25">
      <c r="A964">
        <v>959</v>
      </c>
      <c r="B964" t="str">
        <f>"201406008084"</f>
        <v>201406008084</v>
      </c>
    </row>
    <row r="965" spans="1:2" x14ac:dyDescent="0.25">
      <c r="A965">
        <v>960</v>
      </c>
      <c r="B965" t="str">
        <f>"00096000"</f>
        <v>00096000</v>
      </c>
    </row>
    <row r="966" spans="1:2" x14ac:dyDescent="0.25">
      <c r="A966">
        <v>961</v>
      </c>
      <c r="B966" t="str">
        <f>"00089075"</f>
        <v>00089075</v>
      </c>
    </row>
    <row r="967" spans="1:2" x14ac:dyDescent="0.25">
      <c r="A967">
        <v>962</v>
      </c>
      <c r="B967" t="str">
        <f>"201511022696"</f>
        <v>201511022696</v>
      </c>
    </row>
    <row r="968" spans="1:2" x14ac:dyDescent="0.25">
      <c r="A968">
        <v>963</v>
      </c>
      <c r="B968" t="str">
        <f>"00127532"</f>
        <v>00127532</v>
      </c>
    </row>
    <row r="969" spans="1:2" x14ac:dyDescent="0.25">
      <c r="A969">
        <v>964</v>
      </c>
      <c r="B969" t="str">
        <f>"00216074"</f>
        <v>00216074</v>
      </c>
    </row>
    <row r="970" spans="1:2" x14ac:dyDescent="0.25">
      <c r="A970">
        <v>965</v>
      </c>
      <c r="B970" t="str">
        <f>"201409006038"</f>
        <v>201409006038</v>
      </c>
    </row>
    <row r="971" spans="1:2" x14ac:dyDescent="0.25">
      <c r="A971">
        <v>966</v>
      </c>
      <c r="B971" t="str">
        <f>"201405001550"</f>
        <v>201405001550</v>
      </c>
    </row>
    <row r="972" spans="1:2" x14ac:dyDescent="0.25">
      <c r="A972">
        <v>967</v>
      </c>
      <c r="B972" t="str">
        <f>"00244093"</f>
        <v>00244093</v>
      </c>
    </row>
    <row r="973" spans="1:2" x14ac:dyDescent="0.25">
      <c r="A973">
        <v>968</v>
      </c>
      <c r="B973" t="str">
        <f>"00126947"</f>
        <v>00126947</v>
      </c>
    </row>
    <row r="974" spans="1:2" x14ac:dyDescent="0.25">
      <c r="A974">
        <v>969</v>
      </c>
      <c r="B974" t="str">
        <f>"00840368"</f>
        <v>00840368</v>
      </c>
    </row>
    <row r="975" spans="1:2" x14ac:dyDescent="0.25">
      <c r="A975">
        <v>970</v>
      </c>
      <c r="B975" t="str">
        <f>"00242006"</f>
        <v>00242006</v>
      </c>
    </row>
    <row r="976" spans="1:2" x14ac:dyDescent="0.25">
      <c r="A976">
        <v>971</v>
      </c>
      <c r="B976" t="str">
        <f>"00188439"</f>
        <v>00188439</v>
      </c>
    </row>
    <row r="977" spans="1:2" x14ac:dyDescent="0.25">
      <c r="A977">
        <v>972</v>
      </c>
      <c r="B977" t="str">
        <f>"201304004650"</f>
        <v>201304004650</v>
      </c>
    </row>
    <row r="978" spans="1:2" x14ac:dyDescent="0.25">
      <c r="A978">
        <v>973</v>
      </c>
      <c r="B978" t="str">
        <f>"201304000568"</f>
        <v>201304000568</v>
      </c>
    </row>
    <row r="979" spans="1:2" x14ac:dyDescent="0.25">
      <c r="A979">
        <v>974</v>
      </c>
      <c r="B979" t="str">
        <f>"200801002148"</f>
        <v>200801002148</v>
      </c>
    </row>
    <row r="980" spans="1:2" x14ac:dyDescent="0.25">
      <c r="A980">
        <v>975</v>
      </c>
      <c r="B980" t="str">
        <f>"201506002733"</f>
        <v>201506002733</v>
      </c>
    </row>
    <row r="981" spans="1:2" x14ac:dyDescent="0.25">
      <c r="A981">
        <v>976</v>
      </c>
      <c r="B981" t="str">
        <f>"201304001444"</f>
        <v>201304001444</v>
      </c>
    </row>
    <row r="982" spans="1:2" x14ac:dyDescent="0.25">
      <c r="A982">
        <v>977</v>
      </c>
      <c r="B982" t="str">
        <f>"201502003835"</f>
        <v>201502003835</v>
      </c>
    </row>
    <row r="983" spans="1:2" x14ac:dyDescent="0.25">
      <c r="A983">
        <v>978</v>
      </c>
      <c r="B983" t="str">
        <f>"201410012267"</f>
        <v>201410012267</v>
      </c>
    </row>
    <row r="984" spans="1:2" x14ac:dyDescent="0.25">
      <c r="A984">
        <v>979</v>
      </c>
      <c r="B984" t="str">
        <f>"200809000465"</f>
        <v>200809000465</v>
      </c>
    </row>
    <row r="985" spans="1:2" x14ac:dyDescent="0.25">
      <c r="A985">
        <v>980</v>
      </c>
      <c r="B985" t="str">
        <f>"201303000043"</f>
        <v>201303000043</v>
      </c>
    </row>
    <row r="986" spans="1:2" x14ac:dyDescent="0.25">
      <c r="A986">
        <v>981</v>
      </c>
      <c r="B986" t="str">
        <f>"00095369"</f>
        <v>00095369</v>
      </c>
    </row>
    <row r="987" spans="1:2" x14ac:dyDescent="0.25">
      <c r="A987">
        <v>982</v>
      </c>
      <c r="B987" t="str">
        <f>"00126037"</f>
        <v>00126037</v>
      </c>
    </row>
    <row r="988" spans="1:2" x14ac:dyDescent="0.25">
      <c r="A988">
        <v>983</v>
      </c>
      <c r="B988" t="str">
        <f>"201406014976"</f>
        <v>201406014976</v>
      </c>
    </row>
    <row r="989" spans="1:2" x14ac:dyDescent="0.25">
      <c r="A989">
        <v>984</v>
      </c>
      <c r="B989" t="str">
        <f>"200712004980"</f>
        <v>200712004980</v>
      </c>
    </row>
    <row r="990" spans="1:2" x14ac:dyDescent="0.25">
      <c r="A990">
        <v>985</v>
      </c>
      <c r="B990" t="str">
        <f>"200802009164"</f>
        <v>200802009164</v>
      </c>
    </row>
    <row r="991" spans="1:2" x14ac:dyDescent="0.25">
      <c r="A991">
        <v>986</v>
      </c>
      <c r="B991" t="str">
        <f>"201304002332"</f>
        <v>201304002332</v>
      </c>
    </row>
    <row r="992" spans="1:2" x14ac:dyDescent="0.25">
      <c r="A992">
        <v>987</v>
      </c>
      <c r="B992" t="str">
        <f>"201502000529"</f>
        <v>201502000529</v>
      </c>
    </row>
    <row r="993" spans="1:2" x14ac:dyDescent="0.25">
      <c r="A993">
        <v>988</v>
      </c>
      <c r="B993" t="str">
        <f>"201304003733"</f>
        <v>201304003733</v>
      </c>
    </row>
    <row r="994" spans="1:2" x14ac:dyDescent="0.25">
      <c r="A994">
        <v>989</v>
      </c>
      <c r="B994" t="str">
        <f>"201406005958"</f>
        <v>201406005958</v>
      </c>
    </row>
    <row r="995" spans="1:2" x14ac:dyDescent="0.25">
      <c r="A995">
        <v>990</v>
      </c>
      <c r="B995" t="str">
        <f>"00493573"</f>
        <v>00493573</v>
      </c>
    </row>
    <row r="996" spans="1:2" x14ac:dyDescent="0.25">
      <c r="A996">
        <v>991</v>
      </c>
      <c r="B996" t="str">
        <f>"00853455"</f>
        <v>00853455</v>
      </c>
    </row>
    <row r="997" spans="1:2" x14ac:dyDescent="0.25">
      <c r="A997">
        <v>992</v>
      </c>
      <c r="B997" t="str">
        <f>"201504004994"</f>
        <v>201504004994</v>
      </c>
    </row>
    <row r="998" spans="1:2" x14ac:dyDescent="0.25">
      <c r="A998">
        <v>993</v>
      </c>
      <c r="B998" t="str">
        <f>"200801003244"</f>
        <v>200801003244</v>
      </c>
    </row>
    <row r="999" spans="1:2" x14ac:dyDescent="0.25">
      <c r="A999">
        <v>994</v>
      </c>
      <c r="B999" t="str">
        <f>"200712000548"</f>
        <v>200712000548</v>
      </c>
    </row>
    <row r="1000" spans="1:2" x14ac:dyDescent="0.25">
      <c r="A1000">
        <v>995</v>
      </c>
      <c r="B1000" t="str">
        <f>"201504004495"</f>
        <v>201504004495</v>
      </c>
    </row>
    <row r="1001" spans="1:2" x14ac:dyDescent="0.25">
      <c r="A1001">
        <v>996</v>
      </c>
      <c r="B1001" t="str">
        <f>"00545122"</f>
        <v>00545122</v>
      </c>
    </row>
    <row r="1002" spans="1:2" x14ac:dyDescent="0.25">
      <c r="A1002">
        <v>997</v>
      </c>
      <c r="B1002" t="str">
        <f>"00114717"</f>
        <v>00114717</v>
      </c>
    </row>
    <row r="1003" spans="1:2" x14ac:dyDescent="0.25">
      <c r="A1003">
        <v>998</v>
      </c>
      <c r="B1003" t="str">
        <f>"201402005945"</f>
        <v>201402005945</v>
      </c>
    </row>
    <row r="1004" spans="1:2" x14ac:dyDescent="0.25">
      <c r="A1004">
        <v>999</v>
      </c>
      <c r="B1004" t="str">
        <f>"201305000099"</f>
        <v>201305000099</v>
      </c>
    </row>
    <row r="1005" spans="1:2" x14ac:dyDescent="0.25">
      <c r="A1005">
        <v>1000</v>
      </c>
      <c r="B1005" t="str">
        <f>"00230563"</f>
        <v>00230563</v>
      </c>
    </row>
    <row r="1006" spans="1:2" x14ac:dyDescent="0.25">
      <c r="A1006">
        <v>1001</v>
      </c>
      <c r="B1006" t="str">
        <f>"201409006636"</f>
        <v>201409006636</v>
      </c>
    </row>
    <row r="1007" spans="1:2" x14ac:dyDescent="0.25">
      <c r="A1007">
        <v>1002</v>
      </c>
      <c r="B1007" t="str">
        <f>"00013706"</f>
        <v>00013706</v>
      </c>
    </row>
    <row r="1008" spans="1:2" x14ac:dyDescent="0.25">
      <c r="A1008">
        <v>1003</v>
      </c>
      <c r="B1008" t="str">
        <f>"201406001305"</f>
        <v>201406001305</v>
      </c>
    </row>
    <row r="1009" spans="1:2" x14ac:dyDescent="0.25">
      <c r="A1009">
        <v>1004</v>
      </c>
      <c r="B1009" t="str">
        <f>"201402002515"</f>
        <v>201402002515</v>
      </c>
    </row>
    <row r="1010" spans="1:2" x14ac:dyDescent="0.25">
      <c r="A1010">
        <v>1005</v>
      </c>
      <c r="B1010" t="str">
        <f>"201304002220"</f>
        <v>201304002220</v>
      </c>
    </row>
    <row r="1011" spans="1:2" x14ac:dyDescent="0.25">
      <c r="A1011">
        <v>1006</v>
      </c>
      <c r="B1011" t="str">
        <f>"201504001097"</f>
        <v>201504001097</v>
      </c>
    </row>
    <row r="1012" spans="1:2" x14ac:dyDescent="0.25">
      <c r="A1012">
        <v>1007</v>
      </c>
      <c r="B1012" t="str">
        <f>"00226761"</f>
        <v>00226761</v>
      </c>
    </row>
    <row r="1013" spans="1:2" x14ac:dyDescent="0.25">
      <c r="A1013">
        <v>1008</v>
      </c>
      <c r="B1013" t="str">
        <f>"00802595"</f>
        <v>00802595</v>
      </c>
    </row>
    <row r="1014" spans="1:2" x14ac:dyDescent="0.25">
      <c r="A1014">
        <v>1009</v>
      </c>
      <c r="B1014" t="str">
        <f>"200802008883"</f>
        <v>200802008883</v>
      </c>
    </row>
    <row r="1015" spans="1:2" x14ac:dyDescent="0.25">
      <c r="A1015">
        <v>1010</v>
      </c>
      <c r="B1015" t="str">
        <f>"00459973"</f>
        <v>00459973</v>
      </c>
    </row>
    <row r="1016" spans="1:2" x14ac:dyDescent="0.25">
      <c r="A1016">
        <v>1011</v>
      </c>
      <c r="B1016" t="str">
        <f>"00038670"</f>
        <v>00038670</v>
      </c>
    </row>
    <row r="1017" spans="1:2" x14ac:dyDescent="0.25">
      <c r="A1017">
        <v>1012</v>
      </c>
      <c r="B1017" t="str">
        <f>"00544570"</f>
        <v>00544570</v>
      </c>
    </row>
    <row r="1018" spans="1:2" x14ac:dyDescent="0.25">
      <c r="A1018">
        <v>1013</v>
      </c>
      <c r="B1018" t="str">
        <f>"00485889"</f>
        <v>00485889</v>
      </c>
    </row>
    <row r="1019" spans="1:2" x14ac:dyDescent="0.25">
      <c r="A1019">
        <v>1014</v>
      </c>
      <c r="B1019" t="str">
        <f>"00655770"</f>
        <v>00655770</v>
      </c>
    </row>
    <row r="1020" spans="1:2" x14ac:dyDescent="0.25">
      <c r="A1020">
        <v>1015</v>
      </c>
      <c r="B1020" t="str">
        <f>"00243439"</f>
        <v>00243439</v>
      </c>
    </row>
    <row r="1021" spans="1:2" x14ac:dyDescent="0.25">
      <c r="A1021">
        <v>1016</v>
      </c>
      <c r="B1021" t="str">
        <f>"00545637"</f>
        <v>00545637</v>
      </c>
    </row>
    <row r="1022" spans="1:2" x14ac:dyDescent="0.25">
      <c r="A1022">
        <v>1017</v>
      </c>
      <c r="B1022" t="str">
        <f>"00824766"</f>
        <v>00824766</v>
      </c>
    </row>
    <row r="1023" spans="1:2" x14ac:dyDescent="0.25">
      <c r="A1023">
        <v>1018</v>
      </c>
      <c r="B1023" t="str">
        <f>"201506002330"</f>
        <v>201506002330</v>
      </c>
    </row>
    <row r="1024" spans="1:2" x14ac:dyDescent="0.25">
      <c r="A1024">
        <v>1019</v>
      </c>
      <c r="B1024" t="str">
        <f>"00556361"</f>
        <v>00556361</v>
      </c>
    </row>
    <row r="1025" spans="1:2" x14ac:dyDescent="0.25">
      <c r="A1025">
        <v>1020</v>
      </c>
      <c r="B1025" t="str">
        <f>"00617963"</f>
        <v>00617963</v>
      </c>
    </row>
    <row r="1026" spans="1:2" x14ac:dyDescent="0.25">
      <c r="A1026">
        <v>1021</v>
      </c>
      <c r="B1026" t="str">
        <f>"00015034"</f>
        <v>00015034</v>
      </c>
    </row>
    <row r="1027" spans="1:2" x14ac:dyDescent="0.25">
      <c r="A1027">
        <v>1022</v>
      </c>
      <c r="B1027" t="str">
        <f>"00776890"</f>
        <v>00776890</v>
      </c>
    </row>
    <row r="1028" spans="1:2" x14ac:dyDescent="0.25">
      <c r="A1028">
        <v>1023</v>
      </c>
      <c r="B1028" t="str">
        <f>"200801005242"</f>
        <v>200801005242</v>
      </c>
    </row>
    <row r="1029" spans="1:2" x14ac:dyDescent="0.25">
      <c r="A1029">
        <v>1024</v>
      </c>
      <c r="B1029" t="str">
        <f>"201412001725"</f>
        <v>201412001725</v>
      </c>
    </row>
    <row r="1030" spans="1:2" x14ac:dyDescent="0.25">
      <c r="A1030">
        <v>1025</v>
      </c>
      <c r="B1030" t="str">
        <f>"200802005411"</f>
        <v>200802005411</v>
      </c>
    </row>
    <row r="1031" spans="1:2" x14ac:dyDescent="0.25">
      <c r="A1031">
        <v>1026</v>
      </c>
      <c r="B1031" t="str">
        <f>"00563035"</f>
        <v>00563035</v>
      </c>
    </row>
    <row r="1032" spans="1:2" x14ac:dyDescent="0.25">
      <c r="A1032">
        <v>1027</v>
      </c>
      <c r="B1032" t="str">
        <f>"00557016"</f>
        <v>00557016</v>
      </c>
    </row>
    <row r="1033" spans="1:2" x14ac:dyDescent="0.25">
      <c r="A1033">
        <v>1028</v>
      </c>
      <c r="B1033" t="str">
        <f>"201304004900"</f>
        <v>201304004900</v>
      </c>
    </row>
    <row r="1034" spans="1:2" x14ac:dyDescent="0.25">
      <c r="A1034">
        <v>1029</v>
      </c>
      <c r="B1034" t="str">
        <f>"00873610"</f>
        <v>00873610</v>
      </c>
    </row>
    <row r="1035" spans="1:2" x14ac:dyDescent="0.25">
      <c r="A1035">
        <v>1030</v>
      </c>
      <c r="B1035" t="str">
        <f>"201406000071"</f>
        <v>201406000071</v>
      </c>
    </row>
    <row r="1036" spans="1:2" x14ac:dyDescent="0.25">
      <c r="A1036">
        <v>1031</v>
      </c>
      <c r="B1036" t="str">
        <f>"00172284"</f>
        <v>00172284</v>
      </c>
    </row>
    <row r="1037" spans="1:2" x14ac:dyDescent="0.25">
      <c r="A1037">
        <v>1032</v>
      </c>
      <c r="B1037" t="str">
        <f>"00205387"</f>
        <v>00205387</v>
      </c>
    </row>
    <row r="1038" spans="1:2" x14ac:dyDescent="0.25">
      <c r="A1038">
        <v>1033</v>
      </c>
      <c r="B1038" t="str">
        <f>"00825206"</f>
        <v>00825206</v>
      </c>
    </row>
    <row r="1039" spans="1:2" x14ac:dyDescent="0.25">
      <c r="A1039">
        <v>1034</v>
      </c>
      <c r="B1039" t="str">
        <f>"00427458"</f>
        <v>00427458</v>
      </c>
    </row>
    <row r="1040" spans="1:2" x14ac:dyDescent="0.25">
      <c r="A1040">
        <v>1035</v>
      </c>
      <c r="B1040" t="str">
        <f>"00135608"</f>
        <v>00135608</v>
      </c>
    </row>
    <row r="1041" spans="1:2" x14ac:dyDescent="0.25">
      <c r="A1041">
        <v>1036</v>
      </c>
      <c r="B1041" t="str">
        <f>"201405000766"</f>
        <v>201405000766</v>
      </c>
    </row>
    <row r="1042" spans="1:2" x14ac:dyDescent="0.25">
      <c r="A1042">
        <v>1037</v>
      </c>
      <c r="B1042" t="str">
        <f>"201406018141"</f>
        <v>201406018141</v>
      </c>
    </row>
    <row r="1043" spans="1:2" x14ac:dyDescent="0.25">
      <c r="A1043">
        <v>1038</v>
      </c>
      <c r="B1043" t="str">
        <f>"00162979"</f>
        <v>00162979</v>
      </c>
    </row>
    <row r="1044" spans="1:2" x14ac:dyDescent="0.25">
      <c r="A1044">
        <v>1039</v>
      </c>
      <c r="B1044" t="str">
        <f>"201402006316"</f>
        <v>201402006316</v>
      </c>
    </row>
    <row r="1045" spans="1:2" x14ac:dyDescent="0.25">
      <c r="A1045">
        <v>1040</v>
      </c>
      <c r="B1045" t="str">
        <f>"00549146"</f>
        <v>00549146</v>
      </c>
    </row>
    <row r="1046" spans="1:2" x14ac:dyDescent="0.25">
      <c r="A1046">
        <v>1041</v>
      </c>
      <c r="B1046" t="str">
        <f>"201401001213"</f>
        <v>201401001213</v>
      </c>
    </row>
    <row r="1047" spans="1:2" x14ac:dyDescent="0.25">
      <c r="A1047">
        <v>1042</v>
      </c>
      <c r="B1047" t="str">
        <f>"201412007087"</f>
        <v>201412007087</v>
      </c>
    </row>
    <row r="1048" spans="1:2" x14ac:dyDescent="0.25">
      <c r="A1048">
        <v>1043</v>
      </c>
      <c r="B1048" t="str">
        <f>"00123553"</f>
        <v>00123553</v>
      </c>
    </row>
    <row r="1049" spans="1:2" x14ac:dyDescent="0.25">
      <c r="A1049">
        <v>1044</v>
      </c>
      <c r="B1049" t="str">
        <f>"201411002358"</f>
        <v>201411002358</v>
      </c>
    </row>
    <row r="1050" spans="1:2" x14ac:dyDescent="0.25">
      <c r="A1050">
        <v>1045</v>
      </c>
      <c r="B1050" t="str">
        <f>"200801004227"</f>
        <v>200801004227</v>
      </c>
    </row>
    <row r="1051" spans="1:2" x14ac:dyDescent="0.25">
      <c r="A1051">
        <v>1046</v>
      </c>
      <c r="B1051" t="str">
        <f>"00873743"</f>
        <v>00873743</v>
      </c>
    </row>
    <row r="1052" spans="1:2" x14ac:dyDescent="0.25">
      <c r="A1052">
        <v>1047</v>
      </c>
      <c r="B1052" t="str">
        <f>"00018349"</f>
        <v>00018349</v>
      </c>
    </row>
    <row r="1053" spans="1:2" x14ac:dyDescent="0.25">
      <c r="A1053">
        <v>1048</v>
      </c>
      <c r="B1053" t="str">
        <f>"201410003417"</f>
        <v>201410003417</v>
      </c>
    </row>
    <row r="1054" spans="1:2" x14ac:dyDescent="0.25">
      <c r="A1054">
        <v>1049</v>
      </c>
      <c r="B1054" t="str">
        <f>"00225272"</f>
        <v>00225272</v>
      </c>
    </row>
    <row r="1055" spans="1:2" x14ac:dyDescent="0.25">
      <c r="A1055">
        <v>1050</v>
      </c>
      <c r="B1055" t="str">
        <f>"00827906"</f>
        <v>00827906</v>
      </c>
    </row>
    <row r="1056" spans="1:2" x14ac:dyDescent="0.25">
      <c r="A1056">
        <v>1051</v>
      </c>
      <c r="B1056" t="str">
        <f>"00442502"</f>
        <v>00442502</v>
      </c>
    </row>
    <row r="1057" spans="1:2" x14ac:dyDescent="0.25">
      <c r="A1057">
        <v>1052</v>
      </c>
      <c r="B1057" t="str">
        <f>"00872678"</f>
        <v>00872678</v>
      </c>
    </row>
    <row r="1058" spans="1:2" x14ac:dyDescent="0.25">
      <c r="A1058">
        <v>1053</v>
      </c>
      <c r="B1058" t="str">
        <f>"201409006233"</f>
        <v>201409006233</v>
      </c>
    </row>
    <row r="1059" spans="1:2" x14ac:dyDescent="0.25">
      <c r="A1059">
        <v>1054</v>
      </c>
      <c r="B1059" t="str">
        <f>"00851863"</f>
        <v>00851863</v>
      </c>
    </row>
    <row r="1060" spans="1:2" x14ac:dyDescent="0.25">
      <c r="A1060">
        <v>1055</v>
      </c>
      <c r="B1060" t="str">
        <f>"00192688"</f>
        <v>00192688</v>
      </c>
    </row>
    <row r="1061" spans="1:2" x14ac:dyDescent="0.25">
      <c r="A1061">
        <v>1056</v>
      </c>
      <c r="B1061" t="str">
        <f>"00130913"</f>
        <v>00130913</v>
      </c>
    </row>
    <row r="1062" spans="1:2" x14ac:dyDescent="0.25">
      <c r="A1062">
        <v>1057</v>
      </c>
      <c r="B1062" t="str">
        <f>"00129046"</f>
        <v>00129046</v>
      </c>
    </row>
    <row r="1063" spans="1:2" x14ac:dyDescent="0.25">
      <c r="A1063">
        <v>1058</v>
      </c>
      <c r="B1063" t="str">
        <f>"201406005177"</f>
        <v>201406005177</v>
      </c>
    </row>
    <row r="1064" spans="1:2" x14ac:dyDescent="0.25">
      <c r="A1064">
        <v>1059</v>
      </c>
      <c r="B1064" t="str">
        <f>"201406012683"</f>
        <v>201406012683</v>
      </c>
    </row>
    <row r="1065" spans="1:2" x14ac:dyDescent="0.25">
      <c r="A1065">
        <v>1060</v>
      </c>
      <c r="B1065" t="str">
        <f>"00235828"</f>
        <v>00235828</v>
      </c>
    </row>
    <row r="1066" spans="1:2" x14ac:dyDescent="0.25">
      <c r="A1066">
        <v>1061</v>
      </c>
      <c r="B1066" t="str">
        <f>"201304003415"</f>
        <v>201304003415</v>
      </c>
    </row>
    <row r="1067" spans="1:2" x14ac:dyDescent="0.25">
      <c r="A1067">
        <v>1062</v>
      </c>
      <c r="B1067" t="str">
        <f>"201406013246"</f>
        <v>201406013246</v>
      </c>
    </row>
    <row r="1068" spans="1:2" x14ac:dyDescent="0.25">
      <c r="A1068">
        <v>1063</v>
      </c>
      <c r="B1068" t="str">
        <f>"00115657"</f>
        <v>00115657</v>
      </c>
    </row>
    <row r="1069" spans="1:2" x14ac:dyDescent="0.25">
      <c r="A1069">
        <v>1064</v>
      </c>
      <c r="B1069" t="str">
        <f>"200801011002"</f>
        <v>200801011002</v>
      </c>
    </row>
    <row r="1070" spans="1:2" x14ac:dyDescent="0.25">
      <c r="A1070">
        <v>1065</v>
      </c>
      <c r="B1070" t="str">
        <f>"201402005821"</f>
        <v>201402005821</v>
      </c>
    </row>
    <row r="1071" spans="1:2" x14ac:dyDescent="0.25">
      <c r="A1071">
        <v>1066</v>
      </c>
      <c r="B1071" t="str">
        <f>"00113035"</f>
        <v>00113035</v>
      </c>
    </row>
    <row r="1072" spans="1:2" x14ac:dyDescent="0.25">
      <c r="A1072">
        <v>1067</v>
      </c>
      <c r="B1072" t="str">
        <f>"201303000225"</f>
        <v>201303000225</v>
      </c>
    </row>
    <row r="1073" spans="1:2" x14ac:dyDescent="0.25">
      <c r="A1073">
        <v>1068</v>
      </c>
      <c r="B1073" t="str">
        <f>"00650983"</f>
        <v>00650983</v>
      </c>
    </row>
    <row r="1074" spans="1:2" x14ac:dyDescent="0.25">
      <c r="A1074">
        <v>1069</v>
      </c>
      <c r="B1074" t="str">
        <f>"00495212"</f>
        <v>00495212</v>
      </c>
    </row>
    <row r="1075" spans="1:2" x14ac:dyDescent="0.25">
      <c r="A1075">
        <v>1070</v>
      </c>
      <c r="B1075" t="str">
        <f>"201304001590"</f>
        <v>201304001590</v>
      </c>
    </row>
    <row r="1076" spans="1:2" x14ac:dyDescent="0.25">
      <c r="A1076">
        <v>1071</v>
      </c>
      <c r="B1076" t="str">
        <f>"00113260"</f>
        <v>00113260</v>
      </c>
    </row>
    <row r="1077" spans="1:2" x14ac:dyDescent="0.25">
      <c r="A1077">
        <v>1072</v>
      </c>
      <c r="B1077" t="str">
        <f>"00813003"</f>
        <v>00813003</v>
      </c>
    </row>
    <row r="1078" spans="1:2" x14ac:dyDescent="0.25">
      <c r="A1078">
        <v>1073</v>
      </c>
      <c r="B1078" t="str">
        <f>"00600212"</f>
        <v>00600212</v>
      </c>
    </row>
    <row r="1079" spans="1:2" x14ac:dyDescent="0.25">
      <c r="A1079">
        <v>1074</v>
      </c>
      <c r="B1079" t="str">
        <f>"00484546"</f>
        <v>00484546</v>
      </c>
    </row>
    <row r="1080" spans="1:2" x14ac:dyDescent="0.25">
      <c r="A1080">
        <v>1075</v>
      </c>
      <c r="B1080" t="str">
        <f>"00489499"</f>
        <v>00489499</v>
      </c>
    </row>
    <row r="1081" spans="1:2" x14ac:dyDescent="0.25">
      <c r="A1081">
        <v>1076</v>
      </c>
      <c r="B1081" t="str">
        <f>"201406014307"</f>
        <v>201406014307</v>
      </c>
    </row>
    <row r="1082" spans="1:2" x14ac:dyDescent="0.25">
      <c r="A1082">
        <v>1077</v>
      </c>
      <c r="B1082" t="str">
        <f>"201406007904"</f>
        <v>201406007904</v>
      </c>
    </row>
    <row r="1083" spans="1:2" x14ac:dyDescent="0.25">
      <c r="A1083">
        <v>1078</v>
      </c>
      <c r="B1083" t="str">
        <f>"200802009173"</f>
        <v>200802009173</v>
      </c>
    </row>
    <row r="1084" spans="1:2" x14ac:dyDescent="0.25">
      <c r="A1084">
        <v>1079</v>
      </c>
      <c r="B1084" t="str">
        <f>"201511019238"</f>
        <v>201511019238</v>
      </c>
    </row>
    <row r="1085" spans="1:2" x14ac:dyDescent="0.25">
      <c r="A1085">
        <v>1080</v>
      </c>
      <c r="B1085" t="str">
        <f>"201304004444"</f>
        <v>201304004444</v>
      </c>
    </row>
    <row r="1086" spans="1:2" x14ac:dyDescent="0.25">
      <c r="A1086">
        <v>1081</v>
      </c>
      <c r="B1086" t="str">
        <f>"00242663"</f>
        <v>00242663</v>
      </c>
    </row>
    <row r="1087" spans="1:2" x14ac:dyDescent="0.25">
      <c r="A1087">
        <v>1082</v>
      </c>
      <c r="B1087" t="str">
        <f>"201406015167"</f>
        <v>201406015167</v>
      </c>
    </row>
    <row r="1088" spans="1:2" x14ac:dyDescent="0.25">
      <c r="A1088">
        <v>1083</v>
      </c>
      <c r="B1088" t="str">
        <f>"200802005299"</f>
        <v>200802005299</v>
      </c>
    </row>
    <row r="1089" spans="1:2" x14ac:dyDescent="0.25">
      <c r="A1089">
        <v>1084</v>
      </c>
      <c r="B1089" t="str">
        <f>"201506001708"</f>
        <v>201506001708</v>
      </c>
    </row>
    <row r="1090" spans="1:2" x14ac:dyDescent="0.25">
      <c r="A1090">
        <v>1085</v>
      </c>
      <c r="B1090" t="str">
        <f>"00011918"</f>
        <v>00011918</v>
      </c>
    </row>
    <row r="1091" spans="1:2" x14ac:dyDescent="0.25">
      <c r="A1091">
        <v>1086</v>
      </c>
      <c r="B1091" t="str">
        <f>"201012000039"</f>
        <v>201012000039</v>
      </c>
    </row>
    <row r="1092" spans="1:2" x14ac:dyDescent="0.25">
      <c r="A1092">
        <v>1087</v>
      </c>
      <c r="B1092" t="str">
        <f>"201502001926"</f>
        <v>201502001926</v>
      </c>
    </row>
    <row r="1093" spans="1:2" x14ac:dyDescent="0.25">
      <c r="A1093">
        <v>1088</v>
      </c>
      <c r="B1093" t="str">
        <f>"201304000805"</f>
        <v>201304000805</v>
      </c>
    </row>
    <row r="1094" spans="1:2" x14ac:dyDescent="0.25">
      <c r="A1094">
        <v>1089</v>
      </c>
      <c r="B1094" t="str">
        <f>"00128276"</f>
        <v>00128276</v>
      </c>
    </row>
    <row r="1095" spans="1:2" x14ac:dyDescent="0.25">
      <c r="A1095">
        <v>1090</v>
      </c>
      <c r="B1095" t="str">
        <f>"201410001463"</f>
        <v>201410001463</v>
      </c>
    </row>
    <row r="1096" spans="1:2" x14ac:dyDescent="0.25">
      <c r="A1096">
        <v>1091</v>
      </c>
      <c r="B1096" t="str">
        <f>"201506004016"</f>
        <v>201506004016</v>
      </c>
    </row>
    <row r="1097" spans="1:2" x14ac:dyDescent="0.25">
      <c r="A1097">
        <v>1092</v>
      </c>
      <c r="B1097" t="str">
        <f>"201404000166"</f>
        <v>201404000166</v>
      </c>
    </row>
    <row r="1098" spans="1:2" x14ac:dyDescent="0.25">
      <c r="A1098">
        <v>1093</v>
      </c>
      <c r="B1098" t="str">
        <f>"200806000984"</f>
        <v>200806000984</v>
      </c>
    </row>
    <row r="1099" spans="1:2" x14ac:dyDescent="0.25">
      <c r="A1099">
        <v>1094</v>
      </c>
      <c r="B1099" t="str">
        <f>"00824722"</f>
        <v>00824722</v>
      </c>
    </row>
    <row r="1100" spans="1:2" x14ac:dyDescent="0.25">
      <c r="A1100">
        <v>1095</v>
      </c>
      <c r="B1100" t="str">
        <f>"00013596"</f>
        <v>00013596</v>
      </c>
    </row>
    <row r="1101" spans="1:2" x14ac:dyDescent="0.25">
      <c r="A1101">
        <v>1096</v>
      </c>
      <c r="B1101" t="str">
        <f>"201406014099"</f>
        <v>201406014099</v>
      </c>
    </row>
    <row r="1102" spans="1:2" x14ac:dyDescent="0.25">
      <c r="A1102">
        <v>1097</v>
      </c>
      <c r="B1102" t="str">
        <f>"00727575"</f>
        <v>00727575</v>
      </c>
    </row>
    <row r="1103" spans="1:2" x14ac:dyDescent="0.25">
      <c r="A1103">
        <v>1098</v>
      </c>
      <c r="B1103" t="str">
        <f>"00538979"</f>
        <v>00538979</v>
      </c>
    </row>
    <row r="1104" spans="1:2" x14ac:dyDescent="0.25">
      <c r="A1104">
        <v>1099</v>
      </c>
      <c r="B1104" t="str">
        <f>"201405000655"</f>
        <v>201405000655</v>
      </c>
    </row>
    <row r="1105" spans="1:2" x14ac:dyDescent="0.25">
      <c r="A1105">
        <v>1100</v>
      </c>
      <c r="B1105" t="str">
        <f>"201406018787"</f>
        <v>201406018787</v>
      </c>
    </row>
    <row r="1106" spans="1:2" x14ac:dyDescent="0.25">
      <c r="A1106">
        <v>1101</v>
      </c>
      <c r="B1106" t="str">
        <f>"200904000100"</f>
        <v>200904000100</v>
      </c>
    </row>
    <row r="1107" spans="1:2" x14ac:dyDescent="0.25">
      <c r="A1107">
        <v>1102</v>
      </c>
      <c r="B1107" t="str">
        <f>"00829370"</f>
        <v>00829370</v>
      </c>
    </row>
    <row r="1108" spans="1:2" x14ac:dyDescent="0.25">
      <c r="A1108">
        <v>1103</v>
      </c>
      <c r="B1108" t="str">
        <f>"201511020014"</f>
        <v>201511020014</v>
      </c>
    </row>
    <row r="1109" spans="1:2" x14ac:dyDescent="0.25">
      <c r="A1109">
        <v>1104</v>
      </c>
      <c r="B1109" t="str">
        <f>"201406008198"</f>
        <v>201406008198</v>
      </c>
    </row>
    <row r="1110" spans="1:2" x14ac:dyDescent="0.25">
      <c r="A1110">
        <v>1105</v>
      </c>
      <c r="B1110" t="str">
        <f>"200812000150"</f>
        <v>200812000150</v>
      </c>
    </row>
    <row r="1111" spans="1:2" x14ac:dyDescent="0.25">
      <c r="A1111">
        <v>1106</v>
      </c>
      <c r="B1111" t="str">
        <f>"201406008950"</f>
        <v>201406008950</v>
      </c>
    </row>
    <row r="1112" spans="1:2" x14ac:dyDescent="0.25">
      <c r="A1112">
        <v>1107</v>
      </c>
      <c r="B1112" t="str">
        <f>"00174984"</f>
        <v>00174984</v>
      </c>
    </row>
    <row r="1113" spans="1:2" x14ac:dyDescent="0.25">
      <c r="A1113">
        <v>1108</v>
      </c>
      <c r="B1113" t="str">
        <f>"201405001278"</f>
        <v>201405001278</v>
      </c>
    </row>
    <row r="1114" spans="1:2" x14ac:dyDescent="0.25">
      <c r="A1114">
        <v>1109</v>
      </c>
      <c r="B1114" t="str">
        <f>"00147992"</f>
        <v>00147992</v>
      </c>
    </row>
    <row r="1115" spans="1:2" x14ac:dyDescent="0.25">
      <c r="A1115">
        <v>1110</v>
      </c>
      <c r="B1115" t="str">
        <f>"00200415"</f>
        <v>00200415</v>
      </c>
    </row>
    <row r="1116" spans="1:2" x14ac:dyDescent="0.25">
      <c r="A1116">
        <v>1111</v>
      </c>
      <c r="B1116" t="str">
        <f>"200712005483"</f>
        <v>200712005483</v>
      </c>
    </row>
    <row r="1117" spans="1:2" x14ac:dyDescent="0.25">
      <c r="A1117">
        <v>1112</v>
      </c>
      <c r="B1117" t="str">
        <f>"00004788"</f>
        <v>00004788</v>
      </c>
    </row>
    <row r="1118" spans="1:2" x14ac:dyDescent="0.25">
      <c r="A1118">
        <v>1113</v>
      </c>
      <c r="B1118" t="str">
        <f>"201304000939"</f>
        <v>201304000939</v>
      </c>
    </row>
    <row r="1119" spans="1:2" x14ac:dyDescent="0.25">
      <c r="A1119">
        <v>1114</v>
      </c>
      <c r="B1119" t="str">
        <f>"200802000997"</f>
        <v>200802000997</v>
      </c>
    </row>
    <row r="1120" spans="1:2" x14ac:dyDescent="0.25">
      <c r="A1120">
        <v>1115</v>
      </c>
      <c r="B1120" t="str">
        <f>"00534527"</f>
        <v>00534527</v>
      </c>
    </row>
    <row r="1121" spans="1:2" x14ac:dyDescent="0.25">
      <c r="A1121">
        <v>1116</v>
      </c>
      <c r="B1121" t="str">
        <f>"00860856"</f>
        <v>00860856</v>
      </c>
    </row>
    <row r="1122" spans="1:2" x14ac:dyDescent="0.25">
      <c r="A1122">
        <v>1117</v>
      </c>
      <c r="B1122" t="str">
        <f>"201304004721"</f>
        <v>201304004721</v>
      </c>
    </row>
    <row r="1123" spans="1:2" x14ac:dyDescent="0.25">
      <c r="A1123">
        <v>1118</v>
      </c>
      <c r="B1123" t="str">
        <f>"201501000516"</f>
        <v>201501000516</v>
      </c>
    </row>
    <row r="1124" spans="1:2" x14ac:dyDescent="0.25">
      <c r="A1124">
        <v>1119</v>
      </c>
      <c r="B1124" t="str">
        <f>"200801008197"</f>
        <v>200801008197</v>
      </c>
    </row>
    <row r="1125" spans="1:2" x14ac:dyDescent="0.25">
      <c r="A1125">
        <v>1120</v>
      </c>
      <c r="B1125" t="str">
        <f>"201511023929"</f>
        <v>201511023929</v>
      </c>
    </row>
    <row r="1126" spans="1:2" x14ac:dyDescent="0.25">
      <c r="A1126">
        <v>1121</v>
      </c>
      <c r="B1126" t="str">
        <f>"201304002789"</f>
        <v>201304002789</v>
      </c>
    </row>
    <row r="1127" spans="1:2" x14ac:dyDescent="0.25">
      <c r="A1127">
        <v>1122</v>
      </c>
      <c r="B1127" t="str">
        <f>"201406005372"</f>
        <v>201406005372</v>
      </c>
    </row>
    <row r="1128" spans="1:2" x14ac:dyDescent="0.25">
      <c r="A1128">
        <v>1123</v>
      </c>
      <c r="B1128" t="str">
        <f>"201304001807"</f>
        <v>201304001807</v>
      </c>
    </row>
    <row r="1129" spans="1:2" x14ac:dyDescent="0.25">
      <c r="A1129">
        <v>1124</v>
      </c>
      <c r="B1129" t="str">
        <f>"201304004152"</f>
        <v>201304004152</v>
      </c>
    </row>
    <row r="1130" spans="1:2" x14ac:dyDescent="0.25">
      <c r="A1130">
        <v>1125</v>
      </c>
      <c r="B1130" t="str">
        <f>"201502000549"</f>
        <v>201502000549</v>
      </c>
    </row>
    <row r="1131" spans="1:2" x14ac:dyDescent="0.25">
      <c r="A1131">
        <v>1126</v>
      </c>
      <c r="B1131" t="str">
        <f>"00502727"</f>
        <v>00502727</v>
      </c>
    </row>
    <row r="1132" spans="1:2" x14ac:dyDescent="0.25">
      <c r="A1132">
        <v>1127</v>
      </c>
      <c r="B1132" t="str">
        <f>"201502003298"</f>
        <v>201502003298</v>
      </c>
    </row>
    <row r="1133" spans="1:2" x14ac:dyDescent="0.25">
      <c r="A1133">
        <v>1128</v>
      </c>
      <c r="B1133" t="str">
        <f>"00876324"</f>
        <v>00876324</v>
      </c>
    </row>
    <row r="1134" spans="1:2" x14ac:dyDescent="0.25">
      <c r="A1134">
        <v>1129</v>
      </c>
      <c r="B1134" t="str">
        <f>"00837667"</f>
        <v>00837667</v>
      </c>
    </row>
    <row r="1135" spans="1:2" x14ac:dyDescent="0.25">
      <c r="A1135">
        <v>1130</v>
      </c>
      <c r="B1135" t="str">
        <f>"201412005447"</f>
        <v>201412005447</v>
      </c>
    </row>
    <row r="1136" spans="1:2" x14ac:dyDescent="0.25">
      <c r="A1136">
        <v>1131</v>
      </c>
      <c r="B1136" t="str">
        <f>"201501000251"</f>
        <v>201501000251</v>
      </c>
    </row>
    <row r="1137" spans="1:2" x14ac:dyDescent="0.25">
      <c r="A1137">
        <v>1132</v>
      </c>
      <c r="B1137" t="str">
        <f>"201304000738"</f>
        <v>201304000738</v>
      </c>
    </row>
    <row r="1138" spans="1:2" x14ac:dyDescent="0.25">
      <c r="A1138">
        <v>1133</v>
      </c>
      <c r="B1138" t="str">
        <f>"00663021"</f>
        <v>00663021</v>
      </c>
    </row>
    <row r="1139" spans="1:2" x14ac:dyDescent="0.25">
      <c r="A1139">
        <v>1134</v>
      </c>
      <c r="B1139" t="str">
        <f>"201502000106"</f>
        <v>201502000106</v>
      </c>
    </row>
    <row r="1140" spans="1:2" x14ac:dyDescent="0.25">
      <c r="A1140">
        <v>1135</v>
      </c>
      <c r="B1140" t="str">
        <f>"201402010569"</f>
        <v>201402010569</v>
      </c>
    </row>
    <row r="1141" spans="1:2" x14ac:dyDescent="0.25">
      <c r="A1141">
        <v>1136</v>
      </c>
      <c r="B1141" t="str">
        <f>"201402007568"</f>
        <v>201402007568</v>
      </c>
    </row>
    <row r="1142" spans="1:2" x14ac:dyDescent="0.25">
      <c r="A1142">
        <v>1137</v>
      </c>
      <c r="B1142" t="str">
        <f>"00551303"</f>
        <v>00551303</v>
      </c>
    </row>
    <row r="1143" spans="1:2" x14ac:dyDescent="0.25">
      <c r="A1143">
        <v>1138</v>
      </c>
      <c r="B1143" t="str">
        <f>"201406003075"</f>
        <v>201406003075</v>
      </c>
    </row>
    <row r="1144" spans="1:2" x14ac:dyDescent="0.25">
      <c r="A1144">
        <v>1139</v>
      </c>
      <c r="B1144" t="str">
        <f>"201410000642"</f>
        <v>201410000642</v>
      </c>
    </row>
    <row r="1145" spans="1:2" x14ac:dyDescent="0.25">
      <c r="A1145">
        <v>1140</v>
      </c>
      <c r="B1145" t="str">
        <f>"201410011100"</f>
        <v>201410011100</v>
      </c>
    </row>
    <row r="1146" spans="1:2" x14ac:dyDescent="0.25">
      <c r="A1146">
        <v>1141</v>
      </c>
      <c r="B1146" t="str">
        <f>"00133021"</f>
        <v>00133021</v>
      </c>
    </row>
    <row r="1147" spans="1:2" x14ac:dyDescent="0.25">
      <c r="A1147">
        <v>1142</v>
      </c>
      <c r="B1147" t="str">
        <f>"200801003781"</f>
        <v>200801003781</v>
      </c>
    </row>
    <row r="1148" spans="1:2" x14ac:dyDescent="0.25">
      <c r="A1148">
        <v>1143</v>
      </c>
      <c r="B1148" t="str">
        <f>"200802001553"</f>
        <v>200802001553</v>
      </c>
    </row>
    <row r="1149" spans="1:2" x14ac:dyDescent="0.25">
      <c r="A1149">
        <v>1144</v>
      </c>
      <c r="B1149" t="str">
        <f>"00641616"</f>
        <v>00641616</v>
      </c>
    </row>
    <row r="1150" spans="1:2" x14ac:dyDescent="0.25">
      <c r="A1150">
        <v>1145</v>
      </c>
      <c r="B1150" t="str">
        <f>"201406008587"</f>
        <v>201406008587</v>
      </c>
    </row>
    <row r="1151" spans="1:2" x14ac:dyDescent="0.25">
      <c r="A1151">
        <v>1146</v>
      </c>
      <c r="B1151" t="str">
        <f>"200802006564"</f>
        <v>200802006564</v>
      </c>
    </row>
    <row r="1152" spans="1:2" x14ac:dyDescent="0.25">
      <c r="A1152">
        <v>1147</v>
      </c>
      <c r="B1152" t="str">
        <f>"00504811"</f>
        <v>00504811</v>
      </c>
    </row>
    <row r="1153" spans="1:2" x14ac:dyDescent="0.25">
      <c r="A1153">
        <v>1148</v>
      </c>
      <c r="B1153" t="str">
        <f>"201409004957"</f>
        <v>201409004957</v>
      </c>
    </row>
    <row r="1154" spans="1:2" x14ac:dyDescent="0.25">
      <c r="A1154">
        <v>1149</v>
      </c>
      <c r="B1154" t="str">
        <f>"201406017865"</f>
        <v>201406017865</v>
      </c>
    </row>
    <row r="1155" spans="1:2" x14ac:dyDescent="0.25">
      <c r="A1155">
        <v>1150</v>
      </c>
      <c r="B1155" t="str">
        <f>"200802000481"</f>
        <v>200802000481</v>
      </c>
    </row>
    <row r="1156" spans="1:2" x14ac:dyDescent="0.25">
      <c r="A1156">
        <v>1151</v>
      </c>
      <c r="B1156" t="str">
        <f>"201401000494"</f>
        <v>201401000494</v>
      </c>
    </row>
    <row r="1157" spans="1:2" x14ac:dyDescent="0.25">
      <c r="A1157">
        <v>1152</v>
      </c>
      <c r="B1157" t="str">
        <f>"00389950"</f>
        <v>00389950</v>
      </c>
    </row>
    <row r="1158" spans="1:2" x14ac:dyDescent="0.25">
      <c r="A1158">
        <v>1153</v>
      </c>
      <c r="B1158" t="str">
        <f>"201402009800"</f>
        <v>201402009800</v>
      </c>
    </row>
    <row r="1159" spans="1:2" x14ac:dyDescent="0.25">
      <c r="A1159">
        <v>1154</v>
      </c>
      <c r="B1159" t="str">
        <f>"201304001173"</f>
        <v>201304001173</v>
      </c>
    </row>
    <row r="1160" spans="1:2" x14ac:dyDescent="0.25">
      <c r="A1160">
        <v>1155</v>
      </c>
      <c r="B1160" t="str">
        <f>"00876635"</f>
        <v>00876635</v>
      </c>
    </row>
    <row r="1161" spans="1:2" x14ac:dyDescent="0.25">
      <c r="A1161">
        <v>1156</v>
      </c>
      <c r="B1161" t="str">
        <f>"201504001691"</f>
        <v>201504001691</v>
      </c>
    </row>
    <row r="1162" spans="1:2" x14ac:dyDescent="0.25">
      <c r="A1162">
        <v>1157</v>
      </c>
      <c r="B1162" t="str">
        <f>"201501000268"</f>
        <v>201501000268</v>
      </c>
    </row>
    <row r="1163" spans="1:2" x14ac:dyDescent="0.25">
      <c r="A1163">
        <v>1158</v>
      </c>
      <c r="B1163" t="str">
        <f>"00873451"</f>
        <v>00873451</v>
      </c>
    </row>
    <row r="1164" spans="1:2" x14ac:dyDescent="0.25">
      <c r="A1164">
        <v>1159</v>
      </c>
      <c r="B1164" t="str">
        <f>"00138440"</f>
        <v>00138440</v>
      </c>
    </row>
    <row r="1165" spans="1:2" x14ac:dyDescent="0.25">
      <c r="A1165">
        <v>1160</v>
      </c>
      <c r="B1165" t="str">
        <f>"201502001306"</f>
        <v>201502001306</v>
      </c>
    </row>
    <row r="1166" spans="1:2" x14ac:dyDescent="0.25">
      <c r="A1166">
        <v>1161</v>
      </c>
      <c r="B1166" t="str">
        <f>"00850106"</f>
        <v>00850106</v>
      </c>
    </row>
    <row r="1167" spans="1:2" x14ac:dyDescent="0.25">
      <c r="A1167">
        <v>1162</v>
      </c>
      <c r="B1167" t="str">
        <f>"00473196"</f>
        <v>00473196</v>
      </c>
    </row>
    <row r="1168" spans="1:2" x14ac:dyDescent="0.25">
      <c r="A1168">
        <v>1163</v>
      </c>
      <c r="B1168" t="str">
        <f>"00191827"</f>
        <v>00191827</v>
      </c>
    </row>
    <row r="1169" spans="1:2" x14ac:dyDescent="0.25">
      <c r="A1169">
        <v>1164</v>
      </c>
      <c r="B1169" t="str">
        <f>"201511034459"</f>
        <v>201511034459</v>
      </c>
    </row>
    <row r="1170" spans="1:2" x14ac:dyDescent="0.25">
      <c r="A1170">
        <v>1165</v>
      </c>
      <c r="B1170" t="str">
        <f>"201008000170"</f>
        <v>201008000170</v>
      </c>
    </row>
    <row r="1171" spans="1:2" x14ac:dyDescent="0.25">
      <c r="A1171">
        <v>1166</v>
      </c>
      <c r="B1171" t="str">
        <f>"201406012481"</f>
        <v>201406012481</v>
      </c>
    </row>
    <row r="1172" spans="1:2" x14ac:dyDescent="0.25">
      <c r="A1172">
        <v>1167</v>
      </c>
      <c r="B1172" t="str">
        <f>"200802007019"</f>
        <v>200802007019</v>
      </c>
    </row>
    <row r="1173" spans="1:2" x14ac:dyDescent="0.25">
      <c r="A1173">
        <v>1168</v>
      </c>
      <c r="B1173" t="str">
        <f>"201406003753"</f>
        <v>201406003753</v>
      </c>
    </row>
    <row r="1174" spans="1:2" x14ac:dyDescent="0.25">
      <c r="A1174">
        <v>1169</v>
      </c>
      <c r="B1174" t="str">
        <f>"00787173"</f>
        <v>00787173</v>
      </c>
    </row>
    <row r="1175" spans="1:2" x14ac:dyDescent="0.25">
      <c r="A1175">
        <v>1170</v>
      </c>
      <c r="B1175" t="str">
        <f>"201304005446"</f>
        <v>201304005446</v>
      </c>
    </row>
    <row r="1176" spans="1:2" x14ac:dyDescent="0.25">
      <c r="A1176">
        <v>1171</v>
      </c>
      <c r="B1176" t="str">
        <f>"201410002289"</f>
        <v>201410002289</v>
      </c>
    </row>
    <row r="1177" spans="1:2" x14ac:dyDescent="0.25">
      <c r="A1177">
        <v>1172</v>
      </c>
      <c r="B1177" t="str">
        <f>"201402009011"</f>
        <v>201402009011</v>
      </c>
    </row>
    <row r="1178" spans="1:2" x14ac:dyDescent="0.25">
      <c r="A1178">
        <v>1173</v>
      </c>
      <c r="B1178" t="str">
        <f>"00874772"</f>
        <v>00874772</v>
      </c>
    </row>
    <row r="1179" spans="1:2" x14ac:dyDescent="0.25">
      <c r="A1179">
        <v>1174</v>
      </c>
      <c r="B1179" t="str">
        <f>"00236200"</f>
        <v>00236200</v>
      </c>
    </row>
    <row r="1180" spans="1:2" x14ac:dyDescent="0.25">
      <c r="A1180">
        <v>1175</v>
      </c>
      <c r="B1180" t="str">
        <f>"201402010251"</f>
        <v>201402010251</v>
      </c>
    </row>
    <row r="1181" spans="1:2" x14ac:dyDescent="0.25">
      <c r="A1181">
        <v>1176</v>
      </c>
      <c r="B1181" t="str">
        <f>"200804000733"</f>
        <v>200804000733</v>
      </c>
    </row>
    <row r="1182" spans="1:2" x14ac:dyDescent="0.25">
      <c r="A1182">
        <v>1177</v>
      </c>
      <c r="B1182" t="str">
        <f>"00140590"</f>
        <v>00140590</v>
      </c>
    </row>
    <row r="1183" spans="1:2" x14ac:dyDescent="0.25">
      <c r="A1183">
        <v>1178</v>
      </c>
      <c r="B1183" t="str">
        <f>"201304001352"</f>
        <v>201304001352</v>
      </c>
    </row>
    <row r="1184" spans="1:2" x14ac:dyDescent="0.25">
      <c r="A1184">
        <v>1179</v>
      </c>
      <c r="B1184" t="str">
        <f>"00243587"</f>
        <v>00243587</v>
      </c>
    </row>
    <row r="1185" spans="1:2" x14ac:dyDescent="0.25">
      <c r="A1185">
        <v>1180</v>
      </c>
      <c r="B1185" t="str">
        <f>"00115763"</f>
        <v>00115763</v>
      </c>
    </row>
    <row r="1186" spans="1:2" x14ac:dyDescent="0.25">
      <c r="A1186">
        <v>1181</v>
      </c>
      <c r="B1186" t="str">
        <f>"201504002633"</f>
        <v>201504002633</v>
      </c>
    </row>
    <row r="1187" spans="1:2" x14ac:dyDescent="0.25">
      <c r="A1187">
        <v>1182</v>
      </c>
      <c r="B1187" t="str">
        <f>"201511021655"</f>
        <v>201511021655</v>
      </c>
    </row>
    <row r="1188" spans="1:2" x14ac:dyDescent="0.25">
      <c r="A1188">
        <v>1183</v>
      </c>
      <c r="B1188" t="str">
        <f>"00716958"</f>
        <v>00716958</v>
      </c>
    </row>
    <row r="1189" spans="1:2" x14ac:dyDescent="0.25">
      <c r="A1189">
        <v>1184</v>
      </c>
      <c r="B1189" t="str">
        <f>"200802004015"</f>
        <v>200802004015</v>
      </c>
    </row>
    <row r="1190" spans="1:2" x14ac:dyDescent="0.25">
      <c r="A1190">
        <v>1185</v>
      </c>
      <c r="B1190" t="str">
        <f>"00490745"</f>
        <v>00490745</v>
      </c>
    </row>
    <row r="1191" spans="1:2" x14ac:dyDescent="0.25">
      <c r="A1191">
        <v>1186</v>
      </c>
      <c r="B1191" t="str">
        <f>"00490580"</f>
        <v>00490580</v>
      </c>
    </row>
    <row r="1192" spans="1:2" x14ac:dyDescent="0.25">
      <c r="A1192">
        <v>1187</v>
      </c>
      <c r="B1192" t="str">
        <f>"201504003607"</f>
        <v>201504003607</v>
      </c>
    </row>
    <row r="1193" spans="1:2" x14ac:dyDescent="0.25">
      <c r="A1193">
        <v>1188</v>
      </c>
      <c r="B1193" t="str">
        <f>"201504003175"</f>
        <v>201504003175</v>
      </c>
    </row>
    <row r="1194" spans="1:2" x14ac:dyDescent="0.25">
      <c r="A1194">
        <v>1189</v>
      </c>
      <c r="B1194" t="str">
        <f>"200801009217"</f>
        <v>200801009217</v>
      </c>
    </row>
    <row r="1195" spans="1:2" x14ac:dyDescent="0.25">
      <c r="A1195">
        <v>1190</v>
      </c>
      <c r="B1195" t="str">
        <f>"201410007451"</f>
        <v>201410007451</v>
      </c>
    </row>
    <row r="1196" spans="1:2" x14ac:dyDescent="0.25">
      <c r="A1196">
        <v>1191</v>
      </c>
      <c r="B1196" t="str">
        <f>"00816080"</f>
        <v>00816080</v>
      </c>
    </row>
    <row r="1197" spans="1:2" x14ac:dyDescent="0.25">
      <c r="A1197">
        <v>1192</v>
      </c>
      <c r="B1197" t="str">
        <f>"00237631"</f>
        <v>00237631</v>
      </c>
    </row>
    <row r="1198" spans="1:2" x14ac:dyDescent="0.25">
      <c r="A1198">
        <v>1193</v>
      </c>
      <c r="B1198" t="str">
        <f>"00491508"</f>
        <v>00491508</v>
      </c>
    </row>
    <row r="1199" spans="1:2" x14ac:dyDescent="0.25">
      <c r="A1199">
        <v>1194</v>
      </c>
      <c r="B1199" t="str">
        <f>"00608247"</f>
        <v>00608247</v>
      </c>
    </row>
    <row r="1200" spans="1:2" x14ac:dyDescent="0.25">
      <c r="A1200">
        <v>1195</v>
      </c>
      <c r="B1200" t="str">
        <f>"00839456"</f>
        <v>00839456</v>
      </c>
    </row>
    <row r="1201" spans="1:2" x14ac:dyDescent="0.25">
      <c r="A1201">
        <v>1196</v>
      </c>
      <c r="B1201" t="str">
        <f>"00078161"</f>
        <v>00078161</v>
      </c>
    </row>
    <row r="1202" spans="1:2" x14ac:dyDescent="0.25">
      <c r="A1202">
        <v>1197</v>
      </c>
      <c r="B1202" t="str">
        <f>"00851509"</f>
        <v>00851509</v>
      </c>
    </row>
    <row r="1203" spans="1:2" x14ac:dyDescent="0.25">
      <c r="A1203">
        <v>1198</v>
      </c>
      <c r="B1203" t="str">
        <f>"00122725"</f>
        <v>00122725</v>
      </c>
    </row>
    <row r="1204" spans="1:2" x14ac:dyDescent="0.25">
      <c r="A1204">
        <v>1199</v>
      </c>
      <c r="B1204" t="str">
        <f>"00491496"</f>
        <v>00491496</v>
      </c>
    </row>
    <row r="1205" spans="1:2" x14ac:dyDescent="0.25">
      <c r="A1205">
        <v>1200</v>
      </c>
      <c r="B1205" t="str">
        <f>"00468690"</f>
        <v>00468690</v>
      </c>
    </row>
    <row r="1206" spans="1:2" x14ac:dyDescent="0.25">
      <c r="A1206">
        <v>1201</v>
      </c>
      <c r="B1206" t="str">
        <f>"201304000032"</f>
        <v>201304000032</v>
      </c>
    </row>
    <row r="1207" spans="1:2" x14ac:dyDescent="0.25">
      <c r="A1207">
        <v>1202</v>
      </c>
      <c r="B1207" t="str">
        <f>"00769763"</f>
        <v>00769763</v>
      </c>
    </row>
    <row r="1208" spans="1:2" x14ac:dyDescent="0.25">
      <c r="A1208">
        <v>1203</v>
      </c>
      <c r="B1208" t="str">
        <f>"201501000314"</f>
        <v>201501000314</v>
      </c>
    </row>
    <row r="1209" spans="1:2" x14ac:dyDescent="0.25">
      <c r="A1209">
        <v>1204</v>
      </c>
      <c r="B1209" t="str">
        <f>"00430766"</f>
        <v>00430766</v>
      </c>
    </row>
    <row r="1210" spans="1:2" x14ac:dyDescent="0.25">
      <c r="A1210">
        <v>1205</v>
      </c>
      <c r="B1210" t="str">
        <f>"00739144"</f>
        <v>00739144</v>
      </c>
    </row>
    <row r="1211" spans="1:2" x14ac:dyDescent="0.25">
      <c r="A1211">
        <v>1206</v>
      </c>
      <c r="B1211" t="str">
        <f>"00877003"</f>
        <v>00877003</v>
      </c>
    </row>
    <row r="1212" spans="1:2" x14ac:dyDescent="0.25">
      <c r="A1212">
        <v>1207</v>
      </c>
      <c r="B1212" t="str">
        <f>"201406014718"</f>
        <v>201406014718</v>
      </c>
    </row>
    <row r="1213" spans="1:2" x14ac:dyDescent="0.25">
      <c r="A1213">
        <v>1208</v>
      </c>
      <c r="B1213" t="str">
        <f>"00524233"</f>
        <v>00524233</v>
      </c>
    </row>
    <row r="1214" spans="1:2" x14ac:dyDescent="0.25">
      <c r="A1214">
        <v>1209</v>
      </c>
      <c r="B1214" t="str">
        <f>"00615455"</f>
        <v>00615455</v>
      </c>
    </row>
    <row r="1215" spans="1:2" x14ac:dyDescent="0.25">
      <c r="A1215">
        <v>1210</v>
      </c>
      <c r="B1215" t="str">
        <f>"00012674"</f>
        <v>00012674</v>
      </c>
    </row>
    <row r="1216" spans="1:2" x14ac:dyDescent="0.25">
      <c r="A1216">
        <v>1211</v>
      </c>
      <c r="B1216" t="str">
        <f>"201501000096"</f>
        <v>201501000096</v>
      </c>
    </row>
    <row r="1217" spans="1:2" x14ac:dyDescent="0.25">
      <c r="A1217">
        <v>1212</v>
      </c>
      <c r="B1217" t="str">
        <f>"00610337"</f>
        <v>00610337</v>
      </c>
    </row>
    <row r="1218" spans="1:2" x14ac:dyDescent="0.25">
      <c r="A1218">
        <v>1213</v>
      </c>
      <c r="B1218" t="str">
        <f>"201604002210"</f>
        <v>201604002210</v>
      </c>
    </row>
    <row r="1219" spans="1:2" x14ac:dyDescent="0.25">
      <c r="A1219">
        <v>1214</v>
      </c>
      <c r="B1219" t="str">
        <f>"201501000602"</f>
        <v>201501000602</v>
      </c>
    </row>
    <row r="1220" spans="1:2" x14ac:dyDescent="0.25">
      <c r="A1220">
        <v>1215</v>
      </c>
      <c r="B1220" t="str">
        <f>"00783563"</f>
        <v>00783563</v>
      </c>
    </row>
    <row r="1221" spans="1:2" x14ac:dyDescent="0.25">
      <c r="A1221">
        <v>1216</v>
      </c>
      <c r="B1221" t="str">
        <f>"00608507"</f>
        <v>00608507</v>
      </c>
    </row>
    <row r="1222" spans="1:2" x14ac:dyDescent="0.25">
      <c r="A1222">
        <v>1217</v>
      </c>
      <c r="B1222" t="str">
        <f>"201502003066"</f>
        <v>201502003066</v>
      </c>
    </row>
    <row r="1223" spans="1:2" x14ac:dyDescent="0.25">
      <c r="A1223">
        <v>1218</v>
      </c>
      <c r="B1223" t="str">
        <f>"201504005317"</f>
        <v>201504005317</v>
      </c>
    </row>
    <row r="1224" spans="1:2" x14ac:dyDescent="0.25">
      <c r="A1224">
        <v>1219</v>
      </c>
      <c r="B1224" t="str">
        <f>"00636785"</f>
        <v>00636785</v>
      </c>
    </row>
    <row r="1225" spans="1:2" x14ac:dyDescent="0.25">
      <c r="A1225">
        <v>1220</v>
      </c>
      <c r="B1225" t="str">
        <f>"00240005"</f>
        <v>00240005</v>
      </c>
    </row>
    <row r="1226" spans="1:2" x14ac:dyDescent="0.25">
      <c r="A1226">
        <v>1221</v>
      </c>
      <c r="B1226" t="str">
        <f>"00243024"</f>
        <v>00243024</v>
      </c>
    </row>
    <row r="1227" spans="1:2" x14ac:dyDescent="0.25">
      <c r="A1227">
        <v>1222</v>
      </c>
      <c r="B1227" t="str">
        <f>"201504003210"</f>
        <v>201504003210</v>
      </c>
    </row>
    <row r="1228" spans="1:2" x14ac:dyDescent="0.25">
      <c r="A1228">
        <v>1223</v>
      </c>
      <c r="B1228" t="str">
        <f>"201501000111"</f>
        <v>201501000111</v>
      </c>
    </row>
    <row r="1229" spans="1:2" x14ac:dyDescent="0.25">
      <c r="A1229">
        <v>1224</v>
      </c>
      <c r="B1229" t="str">
        <f>"00603779"</f>
        <v>00603779</v>
      </c>
    </row>
    <row r="1230" spans="1:2" x14ac:dyDescent="0.25">
      <c r="A1230">
        <v>1225</v>
      </c>
      <c r="B1230" t="str">
        <f>"00625106"</f>
        <v>00625106</v>
      </c>
    </row>
    <row r="1231" spans="1:2" x14ac:dyDescent="0.25">
      <c r="A1231">
        <v>1226</v>
      </c>
      <c r="B1231" t="str">
        <f>"00784591"</f>
        <v>00784591</v>
      </c>
    </row>
    <row r="1232" spans="1:2" x14ac:dyDescent="0.25">
      <c r="A1232">
        <v>1227</v>
      </c>
      <c r="B1232" t="str">
        <f>"00857475"</f>
        <v>00857475</v>
      </c>
    </row>
    <row r="1233" spans="1:2" x14ac:dyDescent="0.25">
      <c r="A1233">
        <v>1228</v>
      </c>
      <c r="B1233" t="str">
        <f>"201406000832"</f>
        <v>201406000832</v>
      </c>
    </row>
    <row r="1234" spans="1:2" x14ac:dyDescent="0.25">
      <c r="A1234">
        <v>1229</v>
      </c>
      <c r="B1234" t="str">
        <f>"200801008914"</f>
        <v>200801008914</v>
      </c>
    </row>
    <row r="1235" spans="1:2" x14ac:dyDescent="0.25">
      <c r="A1235">
        <v>1230</v>
      </c>
      <c r="B1235" t="str">
        <f>"00108623"</f>
        <v>00108623</v>
      </c>
    </row>
    <row r="1236" spans="1:2" x14ac:dyDescent="0.25">
      <c r="A1236">
        <v>1231</v>
      </c>
      <c r="B1236" t="str">
        <f>"00749171"</f>
        <v>00749171</v>
      </c>
    </row>
    <row r="1237" spans="1:2" x14ac:dyDescent="0.25">
      <c r="A1237">
        <v>1232</v>
      </c>
      <c r="B1237" t="str">
        <f>"201502000304"</f>
        <v>201502000304</v>
      </c>
    </row>
    <row r="1238" spans="1:2" x14ac:dyDescent="0.25">
      <c r="A1238">
        <v>1233</v>
      </c>
      <c r="B1238" t="str">
        <f>"201510000672"</f>
        <v>201510000672</v>
      </c>
    </row>
    <row r="1239" spans="1:2" x14ac:dyDescent="0.25">
      <c r="A1239">
        <v>1234</v>
      </c>
      <c r="B1239" t="str">
        <f>"201410003531"</f>
        <v>201410003531</v>
      </c>
    </row>
    <row r="1240" spans="1:2" x14ac:dyDescent="0.25">
      <c r="A1240">
        <v>1235</v>
      </c>
      <c r="B1240" t="str">
        <f>"00656481"</f>
        <v>00656481</v>
      </c>
    </row>
    <row r="1241" spans="1:2" x14ac:dyDescent="0.25">
      <c r="A1241">
        <v>1236</v>
      </c>
      <c r="B1241" t="str">
        <f>"00241950"</f>
        <v>00241950</v>
      </c>
    </row>
    <row r="1242" spans="1:2" x14ac:dyDescent="0.25">
      <c r="A1242">
        <v>1237</v>
      </c>
      <c r="B1242" t="str">
        <f>"201402004010"</f>
        <v>201402004010</v>
      </c>
    </row>
    <row r="1243" spans="1:2" x14ac:dyDescent="0.25">
      <c r="A1243">
        <v>1238</v>
      </c>
      <c r="B1243" t="str">
        <f>"00540376"</f>
        <v>00540376</v>
      </c>
    </row>
    <row r="1244" spans="1:2" x14ac:dyDescent="0.25">
      <c r="A1244">
        <v>1239</v>
      </c>
      <c r="B1244" t="str">
        <f>"201406015972"</f>
        <v>201406015972</v>
      </c>
    </row>
    <row r="1245" spans="1:2" x14ac:dyDescent="0.25">
      <c r="A1245">
        <v>1240</v>
      </c>
      <c r="B1245" t="str">
        <f>"200802004177"</f>
        <v>200802004177</v>
      </c>
    </row>
    <row r="1246" spans="1:2" x14ac:dyDescent="0.25">
      <c r="A1246">
        <v>1241</v>
      </c>
      <c r="B1246" t="str">
        <f>"201412002491"</f>
        <v>201412002491</v>
      </c>
    </row>
    <row r="1247" spans="1:2" x14ac:dyDescent="0.25">
      <c r="A1247">
        <v>1242</v>
      </c>
      <c r="B1247" t="str">
        <f>"201406014752"</f>
        <v>201406014752</v>
      </c>
    </row>
    <row r="1248" spans="1:2" x14ac:dyDescent="0.25">
      <c r="A1248">
        <v>1243</v>
      </c>
      <c r="B1248" t="str">
        <f>"00114871"</f>
        <v>00114871</v>
      </c>
    </row>
    <row r="1249" spans="1:2" x14ac:dyDescent="0.25">
      <c r="A1249">
        <v>1244</v>
      </c>
      <c r="B1249" t="str">
        <f>"00003966"</f>
        <v>00003966</v>
      </c>
    </row>
    <row r="1250" spans="1:2" x14ac:dyDescent="0.25">
      <c r="A1250">
        <v>1245</v>
      </c>
      <c r="B1250" t="str">
        <f>"200801003815"</f>
        <v>200801003815</v>
      </c>
    </row>
    <row r="1251" spans="1:2" x14ac:dyDescent="0.25">
      <c r="A1251">
        <v>1246</v>
      </c>
      <c r="B1251" t="str">
        <f>"00824418"</f>
        <v>00824418</v>
      </c>
    </row>
    <row r="1252" spans="1:2" x14ac:dyDescent="0.25">
      <c r="A1252">
        <v>1247</v>
      </c>
      <c r="B1252" t="str">
        <f>"201412001526"</f>
        <v>201412001526</v>
      </c>
    </row>
    <row r="1253" spans="1:2" x14ac:dyDescent="0.25">
      <c r="A1253">
        <v>1248</v>
      </c>
      <c r="B1253" t="str">
        <f>"201409000834"</f>
        <v>201409000834</v>
      </c>
    </row>
    <row r="1254" spans="1:2" x14ac:dyDescent="0.25">
      <c r="A1254">
        <v>1249</v>
      </c>
      <c r="B1254" t="str">
        <f>"201506000087"</f>
        <v>201506000087</v>
      </c>
    </row>
    <row r="1255" spans="1:2" x14ac:dyDescent="0.25">
      <c r="A1255">
        <v>1250</v>
      </c>
      <c r="B1255" t="str">
        <f>"00768933"</f>
        <v>00768933</v>
      </c>
    </row>
    <row r="1256" spans="1:2" x14ac:dyDescent="0.25">
      <c r="A1256">
        <v>1251</v>
      </c>
      <c r="B1256" t="str">
        <f>"00772352"</f>
        <v>00772352</v>
      </c>
    </row>
    <row r="1257" spans="1:2" x14ac:dyDescent="0.25">
      <c r="A1257">
        <v>1252</v>
      </c>
      <c r="B1257" t="str">
        <f>"201304006092"</f>
        <v>201304006092</v>
      </c>
    </row>
    <row r="1258" spans="1:2" x14ac:dyDescent="0.25">
      <c r="A1258">
        <v>1253</v>
      </c>
      <c r="B1258" t="str">
        <f>"00484280"</f>
        <v>00484280</v>
      </c>
    </row>
    <row r="1259" spans="1:2" x14ac:dyDescent="0.25">
      <c r="A1259">
        <v>1254</v>
      </c>
      <c r="B1259" t="str">
        <f>"00435390"</f>
        <v>00435390</v>
      </c>
    </row>
    <row r="1260" spans="1:2" x14ac:dyDescent="0.25">
      <c r="A1260">
        <v>1255</v>
      </c>
      <c r="B1260" t="str">
        <f>"00228462"</f>
        <v>00228462</v>
      </c>
    </row>
    <row r="1261" spans="1:2" x14ac:dyDescent="0.25">
      <c r="A1261">
        <v>1256</v>
      </c>
      <c r="B1261" t="str">
        <f>"00765102"</f>
        <v>00765102</v>
      </c>
    </row>
    <row r="1262" spans="1:2" x14ac:dyDescent="0.25">
      <c r="A1262">
        <v>1257</v>
      </c>
      <c r="B1262" t="str">
        <f>"200802009472"</f>
        <v>200802009472</v>
      </c>
    </row>
    <row r="1263" spans="1:2" x14ac:dyDescent="0.25">
      <c r="A1263">
        <v>1258</v>
      </c>
      <c r="B1263" t="str">
        <f>"00875000"</f>
        <v>00875000</v>
      </c>
    </row>
    <row r="1264" spans="1:2" x14ac:dyDescent="0.25">
      <c r="A1264">
        <v>1259</v>
      </c>
      <c r="B1264" t="str">
        <f>"200810000434"</f>
        <v>200810000434</v>
      </c>
    </row>
    <row r="1265" spans="1:2" x14ac:dyDescent="0.25">
      <c r="A1265">
        <v>1260</v>
      </c>
      <c r="B1265" t="str">
        <f>"00869367"</f>
        <v>00869367</v>
      </c>
    </row>
    <row r="1266" spans="1:2" x14ac:dyDescent="0.25">
      <c r="A1266">
        <v>1261</v>
      </c>
      <c r="B1266" t="str">
        <f>"00760643"</f>
        <v>00760643</v>
      </c>
    </row>
    <row r="1267" spans="1:2" x14ac:dyDescent="0.25">
      <c r="A1267">
        <v>1262</v>
      </c>
      <c r="B1267" t="str">
        <f>"201401002438"</f>
        <v>201401002438</v>
      </c>
    </row>
    <row r="1268" spans="1:2" x14ac:dyDescent="0.25">
      <c r="A1268">
        <v>1263</v>
      </c>
      <c r="B1268" t="str">
        <f>"201406013534"</f>
        <v>201406013534</v>
      </c>
    </row>
    <row r="1269" spans="1:2" x14ac:dyDescent="0.25">
      <c r="A1269">
        <v>1264</v>
      </c>
      <c r="B1269" t="str">
        <f>"200801006275"</f>
        <v>200801006275</v>
      </c>
    </row>
    <row r="1270" spans="1:2" x14ac:dyDescent="0.25">
      <c r="A1270">
        <v>1265</v>
      </c>
      <c r="B1270" t="str">
        <f>"201412000666"</f>
        <v>201412000666</v>
      </c>
    </row>
    <row r="1271" spans="1:2" x14ac:dyDescent="0.25">
      <c r="A1271">
        <v>1266</v>
      </c>
      <c r="B1271" t="str">
        <f>"00773712"</f>
        <v>00773712</v>
      </c>
    </row>
    <row r="1272" spans="1:2" x14ac:dyDescent="0.25">
      <c r="A1272">
        <v>1267</v>
      </c>
      <c r="B1272" t="str">
        <f>"00229230"</f>
        <v>00229230</v>
      </c>
    </row>
    <row r="1273" spans="1:2" x14ac:dyDescent="0.25">
      <c r="A1273">
        <v>1268</v>
      </c>
      <c r="B1273" t="str">
        <f>"00449317"</f>
        <v>00449317</v>
      </c>
    </row>
    <row r="1274" spans="1:2" x14ac:dyDescent="0.25">
      <c r="A1274">
        <v>1269</v>
      </c>
      <c r="B1274" t="str">
        <f>"00877039"</f>
        <v>00877039</v>
      </c>
    </row>
    <row r="1275" spans="1:2" x14ac:dyDescent="0.25">
      <c r="A1275">
        <v>1270</v>
      </c>
      <c r="B1275" t="str">
        <f>"201304000473"</f>
        <v>201304000473</v>
      </c>
    </row>
    <row r="1276" spans="1:2" x14ac:dyDescent="0.25">
      <c r="A1276">
        <v>1271</v>
      </c>
      <c r="B1276" t="str">
        <f>"00873093"</f>
        <v>00873093</v>
      </c>
    </row>
    <row r="1277" spans="1:2" x14ac:dyDescent="0.25">
      <c r="A1277">
        <v>1272</v>
      </c>
      <c r="B1277" t="str">
        <f>"00478947"</f>
        <v>00478947</v>
      </c>
    </row>
    <row r="1278" spans="1:2" x14ac:dyDescent="0.25">
      <c r="A1278">
        <v>1273</v>
      </c>
      <c r="B1278" t="str">
        <f>"200801004582"</f>
        <v>200801004582</v>
      </c>
    </row>
    <row r="1279" spans="1:2" x14ac:dyDescent="0.25">
      <c r="A1279">
        <v>1274</v>
      </c>
      <c r="B1279" t="str">
        <f>"201504001090"</f>
        <v>201504001090</v>
      </c>
    </row>
    <row r="1280" spans="1:2" x14ac:dyDescent="0.25">
      <c r="A1280">
        <v>1275</v>
      </c>
      <c r="B1280" t="str">
        <f>"00815769"</f>
        <v>00815769</v>
      </c>
    </row>
    <row r="1281" spans="1:2" x14ac:dyDescent="0.25">
      <c r="A1281">
        <v>1276</v>
      </c>
      <c r="B1281" t="str">
        <f>"201303000591"</f>
        <v>201303000591</v>
      </c>
    </row>
    <row r="1282" spans="1:2" x14ac:dyDescent="0.25">
      <c r="A1282">
        <v>1277</v>
      </c>
      <c r="B1282" t="str">
        <f>"201304001330"</f>
        <v>201304001330</v>
      </c>
    </row>
    <row r="1283" spans="1:2" x14ac:dyDescent="0.25">
      <c r="A1283">
        <v>1278</v>
      </c>
      <c r="B1283" t="str">
        <f>"00121636"</f>
        <v>00121636</v>
      </c>
    </row>
    <row r="1284" spans="1:2" x14ac:dyDescent="0.25">
      <c r="A1284">
        <v>1279</v>
      </c>
      <c r="B1284" t="str">
        <f>"00769318"</f>
        <v>00769318</v>
      </c>
    </row>
    <row r="1285" spans="1:2" x14ac:dyDescent="0.25">
      <c r="A1285">
        <v>1280</v>
      </c>
      <c r="B1285" t="str">
        <f>"201511014821"</f>
        <v>201511014821</v>
      </c>
    </row>
    <row r="1286" spans="1:2" x14ac:dyDescent="0.25">
      <c r="A1286">
        <v>1281</v>
      </c>
      <c r="B1286" t="str">
        <f>"200801007533"</f>
        <v>200801007533</v>
      </c>
    </row>
    <row r="1287" spans="1:2" x14ac:dyDescent="0.25">
      <c r="A1287">
        <v>1282</v>
      </c>
      <c r="B1287" t="str">
        <f>"00657826"</f>
        <v>00657826</v>
      </c>
    </row>
    <row r="1288" spans="1:2" x14ac:dyDescent="0.25">
      <c r="A1288">
        <v>1283</v>
      </c>
      <c r="B1288" t="str">
        <f>"00456226"</f>
        <v>00456226</v>
      </c>
    </row>
    <row r="1289" spans="1:2" x14ac:dyDescent="0.25">
      <c r="A1289">
        <v>1284</v>
      </c>
      <c r="B1289" t="str">
        <f>"201406012503"</f>
        <v>201406012503</v>
      </c>
    </row>
    <row r="1290" spans="1:2" x14ac:dyDescent="0.25">
      <c r="A1290">
        <v>1285</v>
      </c>
      <c r="B1290" t="str">
        <f>"201405000823"</f>
        <v>201405000823</v>
      </c>
    </row>
    <row r="1291" spans="1:2" x14ac:dyDescent="0.25">
      <c r="A1291">
        <v>1286</v>
      </c>
      <c r="B1291" t="str">
        <f>"201412000203"</f>
        <v>201412000203</v>
      </c>
    </row>
    <row r="1292" spans="1:2" x14ac:dyDescent="0.25">
      <c r="A1292">
        <v>1287</v>
      </c>
      <c r="B1292" t="str">
        <f>"00111203"</f>
        <v>00111203</v>
      </c>
    </row>
    <row r="1293" spans="1:2" x14ac:dyDescent="0.25">
      <c r="A1293">
        <v>1288</v>
      </c>
      <c r="B1293" t="str">
        <f>"201411003403"</f>
        <v>201411003403</v>
      </c>
    </row>
    <row r="1294" spans="1:2" x14ac:dyDescent="0.25">
      <c r="A1294">
        <v>1289</v>
      </c>
      <c r="B1294" t="str">
        <f>"201406014829"</f>
        <v>201406014829</v>
      </c>
    </row>
    <row r="1295" spans="1:2" x14ac:dyDescent="0.25">
      <c r="A1295">
        <v>1290</v>
      </c>
      <c r="B1295" t="str">
        <f>"201412007283"</f>
        <v>201412007283</v>
      </c>
    </row>
    <row r="1296" spans="1:2" x14ac:dyDescent="0.25">
      <c r="A1296">
        <v>1291</v>
      </c>
      <c r="B1296" t="str">
        <f>"201304001689"</f>
        <v>201304001689</v>
      </c>
    </row>
    <row r="1297" spans="1:2" x14ac:dyDescent="0.25">
      <c r="A1297">
        <v>1292</v>
      </c>
      <c r="B1297" t="str">
        <f>"201410008043"</f>
        <v>201410008043</v>
      </c>
    </row>
    <row r="1298" spans="1:2" x14ac:dyDescent="0.25">
      <c r="A1298">
        <v>1293</v>
      </c>
      <c r="B1298" t="str">
        <f>"00717657"</f>
        <v>00717657</v>
      </c>
    </row>
    <row r="1299" spans="1:2" x14ac:dyDescent="0.25">
      <c r="A1299">
        <v>1294</v>
      </c>
      <c r="B1299" t="str">
        <f>"201506002664"</f>
        <v>201506002664</v>
      </c>
    </row>
    <row r="1300" spans="1:2" x14ac:dyDescent="0.25">
      <c r="A1300">
        <v>1295</v>
      </c>
      <c r="B1300" t="str">
        <f>"201506001441"</f>
        <v>201506001441</v>
      </c>
    </row>
    <row r="1301" spans="1:2" x14ac:dyDescent="0.25">
      <c r="A1301">
        <v>1296</v>
      </c>
      <c r="B1301" t="str">
        <f>"201502002142"</f>
        <v>201502002142</v>
      </c>
    </row>
    <row r="1302" spans="1:2" x14ac:dyDescent="0.25">
      <c r="A1302">
        <v>1297</v>
      </c>
      <c r="B1302" t="str">
        <f>"00761124"</f>
        <v>00761124</v>
      </c>
    </row>
    <row r="1303" spans="1:2" x14ac:dyDescent="0.25">
      <c r="A1303">
        <v>1298</v>
      </c>
      <c r="B1303" t="str">
        <f>"00214393"</f>
        <v>00214393</v>
      </c>
    </row>
    <row r="1304" spans="1:2" x14ac:dyDescent="0.25">
      <c r="A1304">
        <v>1299</v>
      </c>
      <c r="B1304" t="str">
        <f>"00875371"</f>
        <v>00875371</v>
      </c>
    </row>
    <row r="1305" spans="1:2" x14ac:dyDescent="0.25">
      <c r="A1305">
        <v>1300</v>
      </c>
      <c r="B1305" t="str">
        <f>"201304003061"</f>
        <v>201304003061</v>
      </c>
    </row>
    <row r="1306" spans="1:2" x14ac:dyDescent="0.25">
      <c r="A1306">
        <v>1301</v>
      </c>
      <c r="B1306" t="str">
        <f>"201304002920"</f>
        <v>201304002920</v>
      </c>
    </row>
    <row r="1307" spans="1:2" x14ac:dyDescent="0.25">
      <c r="A1307">
        <v>1302</v>
      </c>
      <c r="B1307" t="str">
        <f>"201304000853"</f>
        <v>201304000853</v>
      </c>
    </row>
    <row r="1308" spans="1:2" x14ac:dyDescent="0.25">
      <c r="A1308">
        <v>1303</v>
      </c>
      <c r="B1308" t="str">
        <f>"00116594"</f>
        <v>00116594</v>
      </c>
    </row>
    <row r="1309" spans="1:2" x14ac:dyDescent="0.25">
      <c r="A1309">
        <v>1304</v>
      </c>
      <c r="B1309" t="str">
        <f>"00831497"</f>
        <v>00831497</v>
      </c>
    </row>
    <row r="1310" spans="1:2" x14ac:dyDescent="0.25">
      <c r="A1310">
        <v>1305</v>
      </c>
      <c r="B1310" t="str">
        <f>"00189659"</f>
        <v>00189659</v>
      </c>
    </row>
    <row r="1311" spans="1:2" x14ac:dyDescent="0.25">
      <c r="A1311">
        <v>1306</v>
      </c>
      <c r="B1311" t="str">
        <f>"201406002397"</f>
        <v>201406002397</v>
      </c>
    </row>
    <row r="1312" spans="1:2" x14ac:dyDescent="0.25">
      <c r="A1312">
        <v>1307</v>
      </c>
      <c r="B1312" t="str">
        <f>"00006294"</f>
        <v>00006294</v>
      </c>
    </row>
    <row r="1313" spans="1:2" x14ac:dyDescent="0.25">
      <c r="A1313">
        <v>1308</v>
      </c>
      <c r="B1313" t="str">
        <f>"201409001409"</f>
        <v>201409001409</v>
      </c>
    </row>
    <row r="1314" spans="1:2" x14ac:dyDescent="0.25">
      <c r="A1314">
        <v>1309</v>
      </c>
      <c r="B1314" t="str">
        <f>"201504004422"</f>
        <v>201504004422</v>
      </c>
    </row>
    <row r="1315" spans="1:2" x14ac:dyDescent="0.25">
      <c r="A1315">
        <v>1310</v>
      </c>
      <c r="B1315" t="str">
        <f>"00125839"</f>
        <v>00125839</v>
      </c>
    </row>
    <row r="1316" spans="1:2" x14ac:dyDescent="0.25">
      <c r="A1316">
        <v>1311</v>
      </c>
      <c r="B1316" t="str">
        <f>"00293039"</f>
        <v>00293039</v>
      </c>
    </row>
    <row r="1317" spans="1:2" x14ac:dyDescent="0.25">
      <c r="A1317">
        <v>1312</v>
      </c>
      <c r="B1317" t="str">
        <f>"200802009197"</f>
        <v>200802009197</v>
      </c>
    </row>
    <row r="1318" spans="1:2" x14ac:dyDescent="0.25">
      <c r="A1318">
        <v>1313</v>
      </c>
      <c r="B1318" t="str">
        <f>"201504004078"</f>
        <v>201504004078</v>
      </c>
    </row>
    <row r="1319" spans="1:2" x14ac:dyDescent="0.25">
      <c r="A1319">
        <v>1314</v>
      </c>
      <c r="B1319" t="str">
        <f>"00659466"</f>
        <v>00659466</v>
      </c>
    </row>
    <row r="1320" spans="1:2" x14ac:dyDescent="0.25">
      <c r="A1320">
        <v>1315</v>
      </c>
      <c r="B1320" t="str">
        <f>"200801011153"</f>
        <v>200801011153</v>
      </c>
    </row>
    <row r="1321" spans="1:2" x14ac:dyDescent="0.25">
      <c r="A1321">
        <v>1316</v>
      </c>
      <c r="B1321" t="str">
        <f>"201304000955"</f>
        <v>201304000955</v>
      </c>
    </row>
    <row r="1322" spans="1:2" x14ac:dyDescent="0.25">
      <c r="A1322">
        <v>1317</v>
      </c>
      <c r="B1322" t="str">
        <f>"00868057"</f>
        <v>00868057</v>
      </c>
    </row>
    <row r="1323" spans="1:2" x14ac:dyDescent="0.25">
      <c r="A1323">
        <v>1318</v>
      </c>
      <c r="B1323" t="str">
        <f>"201507001887"</f>
        <v>201507001887</v>
      </c>
    </row>
    <row r="1324" spans="1:2" x14ac:dyDescent="0.25">
      <c r="A1324">
        <v>1319</v>
      </c>
      <c r="B1324" t="str">
        <f>"00503349"</f>
        <v>00503349</v>
      </c>
    </row>
    <row r="1325" spans="1:2" x14ac:dyDescent="0.25">
      <c r="A1325">
        <v>1320</v>
      </c>
      <c r="B1325" t="str">
        <f>"00873946"</f>
        <v>00873946</v>
      </c>
    </row>
    <row r="1326" spans="1:2" x14ac:dyDescent="0.25">
      <c r="A1326">
        <v>1321</v>
      </c>
      <c r="B1326" t="str">
        <f>"00441226"</f>
        <v>00441226</v>
      </c>
    </row>
    <row r="1327" spans="1:2" x14ac:dyDescent="0.25">
      <c r="A1327">
        <v>1322</v>
      </c>
      <c r="B1327" t="str">
        <f>"00784478"</f>
        <v>00784478</v>
      </c>
    </row>
    <row r="1328" spans="1:2" x14ac:dyDescent="0.25">
      <c r="A1328">
        <v>1323</v>
      </c>
      <c r="B1328" t="str">
        <f>"00428879"</f>
        <v>00428879</v>
      </c>
    </row>
    <row r="1329" spans="1:2" x14ac:dyDescent="0.25">
      <c r="A1329">
        <v>1324</v>
      </c>
      <c r="B1329" t="str">
        <f>"00120254"</f>
        <v>00120254</v>
      </c>
    </row>
    <row r="1330" spans="1:2" x14ac:dyDescent="0.25">
      <c r="A1330">
        <v>1325</v>
      </c>
      <c r="B1330" t="str">
        <f>"00870510"</f>
        <v>00870510</v>
      </c>
    </row>
    <row r="1331" spans="1:2" x14ac:dyDescent="0.25">
      <c r="A1331">
        <v>1326</v>
      </c>
      <c r="B1331" t="str">
        <f>"00870947"</f>
        <v>00870947</v>
      </c>
    </row>
    <row r="1332" spans="1:2" x14ac:dyDescent="0.25">
      <c r="A1332">
        <v>1327</v>
      </c>
      <c r="B1332" t="str">
        <f>"00156774"</f>
        <v>00156774</v>
      </c>
    </row>
    <row r="1333" spans="1:2" x14ac:dyDescent="0.25">
      <c r="A1333">
        <v>1328</v>
      </c>
      <c r="B1333" t="str">
        <f>"201303000748"</f>
        <v>201303000748</v>
      </c>
    </row>
    <row r="1334" spans="1:2" x14ac:dyDescent="0.25">
      <c r="A1334">
        <v>1329</v>
      </c>
      <c r="B1334" t="str">
        <f>"201502001998"</f>
        <v>201502001998</v>
      </c>
    </row>
    <row r="1335" spans="1:2" x14ac:dyDescent="0.25">
      <c r="A1335">
        <v>1330</v>
      </c>
      <c r="B1335" t="str">
        <f>"00626409"</f>
        <v>00626409</v>
      </c>
    </row>
    <row r="1336" spans="1:2" x14ac:dyDescent="0.25">
      <c r="A1336">
        <v>1331</v>
      </c>
      <c r="B1336" t="str">
        <f>"00209458"</f>
        <v>00209458</v>
      </c>
    </row>
    <row r="1337" spans="1:2" x14ac:dyDescent="0.25">
      <c r="A1337">
        <v>1332</v>
      </c>
      <c r="B1337" t="str">
        <f>"00805252"</f>
        <v>00805252</v>
      </c>
    </row>
    <row r="1338" spans="1:2" x14ac:dyDescent="0.25">
      <c r="A1338">
        <v>1333</v>
      </c>
      <c r="B1338" t="str">
        <f>"200810000439"</f>
        <v>200810000439</v>
      </c>
    </row>
    <row r="1339" spans="1:2" x14ac:dyDescent="0.25">
      <c r="A1339">
        <v>1334</v>
      </c>
      <c r="B1339" t="str">
        <f>"00551280"</f>
        <v>00551280</v>
      </c>
    </row>
    <row r="1340" spans="1:2" x14ac:dyDescent="0.25">
      <c r="A1340">
        <v>1335</v>
      </c>
      <c r="B1340" t="str">
        <f>"00877079"</f>
        <v>00877079</v>
      </c>
    </row>
    <row r="1341" spans="1:2" x14ac:dyDescent="0.25">
      <c r="A1341">
        <v>1336</v>
      </c>
      <c r="B1341" t="str">
        <f>"00118113"</f>
        <v>00118113</v>
      </c>
    </row>
    <row r="1342" spans="1:2" x14ac:dyDescent="0.25">
      <c r="A1342">
        <v>1337</v>
      </c>
      <c r="B1342" t="str">
        <f>"00139349"</f>
        <v>00139349</v>
      </c>
    </row>
    <row r="1343" spans="1:2" x14ac:dyDescent="0.25">
      <c r="A1343">
        <v>1338</v>
      </c>
      <c r="B1343" t="str">
        <f>"201304005936"</f>
        <v>201304005936</v>
      </c>
    </row>
    <row r="1344" spans="1:2" x14ac:dyDescent="0.25">
      <c r="A1344">
        <v>1339</v>
      </c>
      <c r="B1344" t="str">
        <f>"201511020810"</f>
        <v>201511020810</v>
      </c>
    </row>
    <row r="1345" spans="1:2" x14ac:dyDescent="0.25">
      <c r="A1345">
        <v>1340</v>
      </c>
      <c r="B1345" t="str">
        <f>"00147371"</f>
        <v>00147371</v>
      </c>
    </row>
    <row r="1346" spans="1:2" x14ac:dyDescent="0.25">
      <c r="A1346">
        <v>1341</v>
      </c>
      <c r="B1346" t="str">
        <f>"00869089"</f>
        <v>00869089</v>
      </c>
    </row>
    <row r="1347" spans="1:2" x14ac:dyDescent="0.25">
      <c r="A1347">
        <v>1342</v>
      </c>
      <c r="B1347" t="str">
        <f>"00810868"</f>
        <v>00810868</v>
      </c>
    </row>
    <row r="1348" spans="1:2" x14ac:dyDescent="0.25">
      <c r="A1348">
        <v>1343</v>
      </c>
      <c r="B1348" t="str">
        <f>"201406011817"</f>
        <v>201406011817</v>
      </c>
    </row>
    <row r="1349" spans="1:2" x14ac:dyDescent="0.25">
      <c r="A1349">
        <v>1344</v>
      </c>
      <c r="B1349" t="str">
        <f>"201304003604"</f>
        <v>201304003604</v>
      </c>
    </row>
    <row r="1350" spans="1:2" x14ac:dyDescent="0.25">
      <c r="A1350">
        <v>1345</v>
      </c>
      <c r="B1350" t="str">
        <f>"00142172"</f>
        <v>00142172</v>
      </c>
    </row>
    <row r="1351" spans="1:2" x14ac:dyDescent="0.25">
      <c r="A1351">
        <v>1346</v>
      </c>
      <c r="B1351" t="str">
        <f>"201402012151"</f>
        <v>201402012151</v>
      </c>
    </row>
    <row r="1352" spans="1:2" x14ac:dyDescent="0.25">
      <c r="A1352">
        <v>1347</v>
      </c>
      <c r="B1352" t="str">
        <f>"201406008564"</f>
        <v>201406008564</v>
      </c>
    </row>
    <row r="1353" spans="1:2" x14ac:dyDescent="0.25">
      <c r="A1353">
        <v>1348</v>
      </c>
      <c r="B1353" t="str">
        <f>"00786132"</f>
        <v>00786132</v>
      </c>
    </row>
    <row r="1354" spans="1:2" x14ac:dyDescent="0.25">
      <c r="A1354">
        <v>1349</v>
      </c>
      <c r="B1354" t="str">
        <f>"00010866"</f>
        <v>00010866</v>
      </c>
    </row>
    <row r="1355" spans="1:2" x14ac:dyDescent="0.25">
      <c r="A1355">
        <v>1350</v>
      </c>
      <c r="B1355" t="str">
        <f>"00231942"</f>
        <v>00231942</v>
      </c>
    </row>
    <row r="1356" spans="1:2" x14ac:dyDescent="0.25">
      <c r="A1356">
        <v>1351</v>
      </c>
      <c r="B1356" t="str">
        <f>"00871098"</f>
        <v>00871098</v>
      </c>
    </row>
    <row r="1357" spans="1:2" x14ac:dyDescent="0.25">
      <c r="A1357">
        <v>1352</v>
      </c>
      <c r="B1357" t="str">
        <f>"00241863"</f>
        <v>00241863</v>
      </c>
    </row>
    <row r="1358" spans="1:2" x14ac:dyDescent="0.25">
      <c r="A1358">
        <v>1353</v>
      </c>
      <c r="B1358" t="str">
        <f>"00592068"</f>
        <v>00592068</v>
      </c>
    </row>
    <row r="1359" spans="1:2" x14ac:dyDescent="0.25">
      <c r="A1359">
        <v>1354</v>
      </c>
      <c r="B1359" t="str">
        <f>"00783677"</f>
        <v>00783677</v>
      </c>
    </row>
    <row r="1360" spans="1:2" x14ac:dyDescent="0.25">
      <c r="A1360">
        <v>1355</v>
      </c>
      <c r="B1360" t="str">
        <f>"00107933"</f>
        <v>00107933</v>
      </c>
    </row>
    <row r="1361" spans="1:2" x14ac:dyDescent="0.25">
      <c r="A1361">
        <v>1356</v>
      </c>
      <c r="B1361" t="str">
        <f>"00104611"</f>
        <v>00104611</v>
      </c>
    </row>
    <row r="1362" spans="1:2" x14ac:dyDescent="0.25">
      <c r="A1362">
        <v>1357</v>
      </c>
      <c r="B1362" t="str">
        <f>"00730199"</f>
        <v>00730199</v>
      </c>
    </row>
    <row r="1363" spans="1:2" x14ac:dyDescent="0.25">
      <c r="A1363">
        <v>1358</v>
      </c>
      <c r="B1363" t="str">
        <f>"201410012687"</f>
        <v>201410012687</v>
      </c>
    </row>
    <row r="1364" spans="1:2" x14ac:dyDescent="0.25">
      <c r="A1364">
        <v>1359</v>
      </c>
      <c r="B1364" t="str">
        <f>"00760996"</f>
        <v>00760996</v>
      </c>
    </row>
    <row r="1365" spans="1:2" x14ac:dyDescent="0.25">
      <c r="A1365">
        <v>1360</v>
      </c>
      <c r="B1365" t="str">
        <f>"201504002180"</f>
        <v>201504002180</v>
      </c>
    </row>
    <row r="1366" spans="1:2" x14ac:dyDescent="0.25">
      <c r="A1366">
        <v>1361</v>
      </c>
      <c r="B1366" t="str">
        <f>"00871758"</f>
        <v>00871758</v>
      </c>
    </row>
    <row r="1367" spans="1:2" x14ac:dyDescent="0.25">
      <c r="A1367">
        <v>1362</v>
      </c>
      <c r="B1367" t="str">
        <f>"00782441"</f>
        <v>00782441</v>
      </c>
    </row>
    <row r="1368" spans="1:2" x14ac:dyDescent="0.25">
      <c r="A1368">
        <v>1363</v>
      </c>
      <c r="B1368" t="str">
        <f>"201303000339"</f>
        <v>201303000339</v>
      </c>
    </row>
    <row r="1369" spans="1:2" x14ac:dyDescent="0.25">
      <c r="A1369">
        <v>1364</v>
      </c>
      <c r="B1369" t="str">
        <f>"200712005285"</f>
        <v>200712005285</v>
      </c>
    </row>
    <row r="1370" spans="1:2" x14ac:dyDescent="0.25">
      <c r="A1370">
        <v>1365</v>
      </c>
      <c r="B1370" t="str">
        <f>"201304003639"</f>
        <v>201304003639</v>
      </c>
    </row>
    <row r="1371" spans="1:2" x14ac:dyDescent="0.25">
      <c r="A1371">
        <v>1366</v>
      </c>
      <c r="B1371" t="str">
        <f>"201406013048"</f>
        <v>201406013048</v>
      </c>
    </row>
    <row r="1372" spans="1:2" x14ac:dyDescent="0.25">
      <c r="A1372">
        <v>1367</v>
      </c>
      <c r="B1372" t="str">
        <f>"00873171"</f>
        <v>00873171</v>
      </c>
    </row>
    <row r="1373" spans="1:2" x14ac:dyDescent="0.25">
      <c r="A1373">
        <v>1368</v>
      </c>
      <c r="B1373" t="str">
        <f>"201406013076"</f>
        <v>201406013076</v>
      </c>
    </row>
    <row r="1374" spans="1:2" x14ac:dyDescent="0.25">
      <c r="A1374">
        <v>1369</v>
      </c>
      <c r="B1374" t="str">
        <f>"00134797"</f>
        <v>00134797</v>
      </c>
    </row>
    <row r="1375" spans="1:2" x14ac:dyDescent="0.25">
      <c r="A1375">
        <v>1370</v>
      </c>
      <c r="B1375" t="str">
        <f>"00725793"</f>
        <v>00725793</v>
      </c>
    </row>
    <row r="1376" spans="1:2" x14ac:dyDescent="0.25">
      <c r="A1376">
        <v>1371</v>
      </c>
      <c r="B1376" t="str">
        <f>"00626878"</f>
        <v>00626878</v>
      </c>
    </row>
    <row r="1377" spans="1:2" x14ac:dyDescent="0.25">
      <c r="A1377">
        <v>1372</v>
      </c>
      <c r="B1377" t="str">
        <f>"201406015794"</f>
        <v>201406015794</v>
      </c>
    </row>
    <row r="1378" spans="1:2" x14ac:dyDescent="0.25">
      <c r="A1378">
        <v>1373</v>
      </c>
      <c r="B1378" t="str">
        <f>"00876144"</f>
        <v>00876144</v>
      </c>
    </row>
    <row r="1379" spans="1:2" x14ac:dyDescent="0.25">
      <c r="A1379">
        <v>1374</v>
      </c>
      <c r="B1379" t="str">
        <f>"00852483"</f>
        <v>00852483</v>
      </c>
    </row>
    <row r="1380" spans="1:2" x14ac:dyDescent="0.25">
      <c r="A1380">
        <v>1375</v>
      </c>
      <c r="B1380" t="str">
        <f>"00870299"</f>
        <v>00870299</v>
      </c>
    </row>
    <row r="1381" spans="1:2" x14ac:dyDescent="0.25">
      <c r="A1381">
        <v>1376</v>
      </c>
      <c r="B1381" t="str">
        <f>"00192659"</f>
        <v>00192659</v>
      </c>
    </row>
    <row r="1382" spans="1:2" x14ac:dyDescent="0.25">
      <c r="A1382">
        <v>1377</v>
      </c>
      <c r="B1382" t="str">
        <f>"201409002878"</f>
        <v>201409002878</v>
      </c>
    </row>
    <row r="1383" spans="1:2" x14ac:dyDescent="0.25">
      <c r="A1383">
        <v>1378</v>
      </c>
      <c r="B1383" t="str">
        <f>"00486951"</f>
        <v>00486951</v>
      </c>
    </row>
    <row r="1384" spans="1:2" x14ac:dyDescent="0.25">
      <c r="A1384">
        <v>1379</v>
      </c>
      <c r="B1384" t="str">
        <f>"201304003248"</f>
        <v>201304003248</v>
      </c>
    </row>
    <row r="1385" spans="1:2" x14ac:dyDescent="0.25">
      <c r="A1385">
        <v>1380</v>
      </c>
      <c r="B1385" t="str">
        <f>"00876874"</f>
        <v>00876874</v>
      </c>
    </row>
    <row r="1386" spans="1:2" x14ac:dyDescent="0.25">
      <c r="A1386">
        <v>1381</v>
      </c>
      <c r="B1386" t="str">
        <f>"00424339"</f>
        <v>00424339</v>
      </c>
    </row>
    <row r="1387" spans="1:2" x14ac:dyDescent="0.25">
      <c r="A1387">
        <v>1382</v>
      </c>
      <c r="B1387" t="str">
        <f>"201303000763"</f>
        <v>201303000763</v>
      </c>
    </row>
    <row r="1388" spans="1:2" x14ac:dyDescent="0.25">
      <c r="A1388">
        <v>1383</v>
      </c>
      <c r="B1388" t="str">
        <f>"201304001690"</f>
        <v>201304001690</v>
      </c>
    </row>
    <row r="1389" spans="1:2" x14ac:dyDescent="0.25">
      <c r="A1389">
        <v>1384</v>
      </c>
      <c r="B1389" t="str">
        <f>"201406011650"</f>
        <v>201406011650</v>
      </c>
    </row>
    <row r="1390" spans="1:2" x14ac:dyDescent="0.25">
      <c r="A1390">
        <v>1385</v>
      </c>
      <c r="B1390" t="str">
        <f>"201409001319"</f>
        <v>201409001319</v>
      </c>
    </row>
    <row r="1391" spans="1:2" x14ac:dyDescent="0.25">
      <c r="A1391">
        <v>1386</v>
      </c>
      <c r="B1391" t="str">
        <f>"201406013833"</f>
        <v>201406013833</v>
      </c>
    </row>
    <row r="1392" spans="1:2" x14ac:dyDescent="0.25">
      <c r="A1392">
        <v>1387</v>
      </c>
      <c r="B1392" t="str">
        <f>"00014931"</f>
        <v>00014931</v>
      </c>
    </row>
    <row r="1393" spans="1:2" x14ac:dyDescent="0.25">
      <c r="A1393">
        <v>1388</v>
      </c>
      <c r="B1393" t="str">
        <f>"201304001817"</f>
        <v>201304001817</v>
      </c>
    </row>
    <row r="1394" spans="1:2" x14ac:dyDescent="0.25">
      <c r="A1394">
        <v>1389</v>
      </c>
      <c r="B1394" t="str">
        <f>"201502003400"</f>
        <v>201502003400</v>
      </c>
    </row>
    <row r="1395" spans="1:2" x14ac:dyDescent="0.25">
      <c r="A1395">
        <v>1390</v>
      </c>
      <c r="B1395" t="str">
        <f>"201501000156"</f>
        <v>201501000156</v>
      </c>
    </row>
    <row r="1396" spans="1:2" x14ac:dyDescent="0.25">
      <c r="A1396">
        <v>1391</v>
      </c>
      <c r="B1396" t="str">
        <f>"201405001652"</f>
        <v>201405001652</v>
      </c>
    </row>
    <row r="1397" spans="1:2" x14ac:dyDescent="0.25">
      <c r="A1397">
        <v>1392</v>
      </c>
      <c r="B1397" t="str">
        <f>"201410006607"</f>
        <v>201410006607</v>
      </c>
    </row>
    <row r="1398" spans="1:2" x14ac:dyDescent="0.25">
      <c r="A1398">
        <v>1393</v>
      </c>
      <c r="B1398" t="str">
        <f>"201406006705"</f>
        <v>201406006705</v>
      </c>
    </row>
    <row r="1399" spans="1:2" x14ac:dyDescent="0.25">
      <c r="A1399">
        <v>1394</v>
      </c>
      <c r="B1399" t="str">
        <f>"200803000540"</f>
        <v>200803000540</v>
      </c>
    </row>
    <row r="1400" spans="1:2" x14ac:dyDescent="0.25">
      <c r="A1400">
        <v>1395</v>
      </c>
      <c r="B1400" t="str">
        <f>"00765179"</f>
        <v>00765179</v>
      </c>
    </row>
    <row r="1401" spans="1:2" x14ac:dyDescent="0.25">
      <c r="A1401">
        <v>1396</v>
      </c>
      <c r="B1401" t="str">
        <f>"00237715"</f>
        <v>00237715</v>
      </c>
    </row>
    <row r="1402" spans="1:2" x14ac:dyDescent="0.25">
      <c r="A1402">
        <v>1397</v>
      </c>
      <c r="B1402" t="str">
        <f>"201303000658"</f>
        <v>201303000658</v>
      </c>
    </row>
    <row r="1403" spans="1:2" x14ac:dyDescent="0.25">
      <c r="A1403">
        <v>1398</v>
      </c>
      <c r="B1403" t="str">
        <f>"00812912"</f>
        <v>00812912</v>
      </c>
    </row>
    <row r="1404" spans="1:2" x14ac:dyDescent="0.25">
      <c r="A1404">
        <v>1399</v>
      </c>
      <c r="B1404" t="str">
        <f>"201402012404"</f>
        <v>201402012404</v>
      </c>
    </row>
    <row r="1405" spans="1:2" x14ac:dyDescent="0.25">
      <c r="A1405">
        <v>1400</v>
      </c>
      <c r="B1405" t="str">
        <f>"201504002413"</f>
        <v>201504002413</v>
      </c>
    </row>
    <row r="1406" spans="1:2" x14ac:dyDescent="0.25">
      <c r="A1406">
        <v>1401</v>
      </c>
      <c r="B1406" t="str">
        <f>"00226748"</f>
        <v>00226748</v>
      </c>
    </row>
    <row r="1407" spans="1:2" x14ac:dyDescent="0.25">
      <c r="A1407">
        <v>1402</v>
      </c>
      <c r="B1407" t="str">
        <f>"201409005893"</f>
        <v>201409005893</v>
      </c>
    </row>
    <row r="1408" spans="1:2" x14ac:dyDescent="0.25">
      <c r="A1408">
        <v>1403</v>
      </c>
      <c r="B1408" t="str">
        <f>"00121894"</f>
        <v>00121894</v>
      </c>
    </row>
    <row r="1409" spans="1:2" x14ac:dyDescent="0.25">
      <c r="A1409">
        <v>1404</v>
      </c>
      <c r="B1409" t="str">
        <f>"00613364"</f>
        <v>00613364</v>
      </c>
    </row>
    <row r="1410" spans="1:2" x14ac:dyDescent="0.25">
      <c r="A1410">
        <v>1405</v>
      </c>
      <c r="B1410" t="str">
        <f>"00117146"</f>
        <v>00117146</v>
      </c>
    </row>
    <row r="1411" spans="1:2" x14ac:dyDescent="0.25">
      <c r="A1411">
        <v>1406</v>
      </c>
      <c r="B1411" t="str">
        <f>"00726247"</f>
        <v>00726247</v>
      </c>
    </row>
    <row r="1412" spans="1:2" x14ac:dyDescent="0.25">
      <c r="A1412">
        <v>1407</v>
      </c>
      <c r="B1412" t="str">
        <f>"00626963"</f>
        <v>00626963</v>
      </c>
    </row>
    <row r="1413" spans="1:2" x14ac:dyDescent="0.25">
      <c r="A1413">
        <v>1408</v>
      </c>
      <c r="B1413" t="str">
        <f>"201410007866"</f>
        <v>201410007866</v>
      </c>
    </row>
    <row r="1414" spans="1:2" x14ac:dyDescent="0.25">
      <c r="A1414">
        <v>1409</v>
      </c>
      <c r="B1414" t="str">
        <f>"00484343"</f>
        <v>00484343</v>
      </c>
    </row>
    <row r="1415" spans="1:2" x14ac:dyDescent="0.25">
      <c r="A1415">
        <v>1410</v>
      </c>
      <c r="B1415" t="str">
        <f>"00434662"</f>
        <v>00434662</v>
      </c>
    </row>
    <row r="1416" spans="1:2" x14ac:dyDescent="0.25">
      <c r="A1416">
        <v>1411</v>
      </c>
      <c r="B1416" t="str">
        <f>"00765231"</f>
        <v>00765231</v>
      </c>
    </row>
    <row r="1417" spans="1:2" x14ac:dyDescent="0.25">
      <c r="A1417">
        <v>1412</v>
      </c>
      <c r="B1417" t="str">
        <f>"200812000028"</f>
        <v>200812000028</v>
      </c>
    </row>
    <row r="1418" spans="1:2" x14ac:dyDescent="0.25">
      <c r="A1418">
        <v>1413</v>
      </c>
      <c r="B1418" t="str">
        <f>"201502003153"</f>
        <v>201502003153</v>
      </c>
    </row>
    <row r="1419" spans="1:2" x14ac:dyDescent="0.25">
      <c r="A1419">
        <v>1414</v>
      </c>
      <c r="B1419" t="str">
        <f>"201501000034"</f>
        <v>201501000034</v>
      </c>
    </row>
    <row r="1420" spans="1:2" x14ac:dyDescent="0.25">
      <c r="A1420">
        <v>1415</v>
      </c>
      <c r="B1420" t="str">
        <f>"201506000916"</f>
        <v>201506000916</v>
      </c>
    </row>
    <row r="1421" spans="1:2" x14ac:dyDescent="0.25">
      <c r="A1421">
        <v>1416</v>
      </c>
      <c r="B1421" t="str">
        <f>"00617147"</f>
        <v>00617147</v>
      </c>
    </row>
    <row r="1422" spans="1:2" x14ac:dyDescent="0.25">
      <c r="A1422">
        <v>1417</v>
      </c>
      <c r="B1422" t="str">
        <f>"00130114"</f>
        <v>00130114</v>
      </c>
    </row>
    <row r="1423" spans="1:2" x14ac:dyDescent="0.25">
      <c r="A1423">
        <v>1418</v>
      </c>
      <c r="B1423" t="str">
        <f>"00553718"</f>
        <v>00553718</v>
      </c>
    </row>
    <row r="1424" spans="1:2" x14ac:dyDescent="0.25">
      <c r="A1424">
        <v>1419</v>
      </c>
      <c r="B1424" t="str">
        <f>"00609542"</f>
        <v>00609542</v>
      </c>
    </row>
    <row r="1425" spans="1:2" x14ac:dyDescent="0.25">
      <c r="A1425">
        <v>1420</v>
      </c>
      <c r="B1425" t="str">
        <f>"201502002830"</f>
        <v>201502002830</v>
      </c>
    </row>
    <row r="1426" spans="1:2" x14ac:dyDescent="0.25">
      <c r="A1426">
        <v>1421</v>
      </c>
      <c r="B1426" t="str">
        <f>"201502000861"</f>
        <v>201502000861</v>
      </c>
    </row>
    <row r="1427" spans="1:2" x14ac:dyDescent="0.25">
      <c r="A1427">
        <v>1422</v>
      </c>
      <c r="B1427" t="str">
        <f>"00571717"</f>
        <v>00571717</v>
      </c>
    </row>
    <row r="1428" spans="1:2" x14ac:dyDescent="0.25">
      <c r="A1428">
        <v>1423</v>
      </c>
      <c r="B1428" t="str">
        <f>"201402009920"</f>
        <v>201402009920</v>
      </c>
    </row>
    <row r="1429" spans="1:2" x14ac:dyDescent="0.25">
      <c r="A1429">
        <v>1424</v>
      </c>
      <c r="B1429" t="str">
        <f>"00011753"</f>
        <v>00011753</v>
      </c>
    </row>
    <row r="1430" spans="1:2" x14ac:dyDescent="0.25">
      <c r="A1430">
        <v>1425</v>
      </c>
      <c r="B1430" t="str">
        <f>"00499077"</f>
        <v>00499077</v>
      </c>
    </row>
    <row r="1431" spans="1:2" x14ac:dyDescent="0.25">
      <c r="A1431">
        <v>1426</v>
      </c>
      <c r="B1431" t="str">
        <f>"201412006961"</f>
        <v>201412006961</v>
      </c>
    </row>
    <row r="1432" spans="1:2" x14ac:dyDescent="0.25">
      <c r="A1432">
        <v>1427</v>
      </c>
      <c r="B1432" t="str">
        <f>"00726707"</f>
        <v>00726707</v>
      </c>
    </row>
    <row r="1433" spans="1:2" x14ac:dyDescent="0.25">
      <c r="A1433">
        <v>1428</v>
      </c>
      <c r="B1433" t="str">
        <f>"00856020"</f>
        <v>00856020</v>
      </c>
    </row>
    <row r="1434" spans="1:2" x14ac:dyDescent="0.25">
      <c r="A1434">
        <v>1429</v>
      </c>
      <c r="B1434" t="str">
        <f>"201409004989"</f>
        <v>201409004989</v>
      </c>
    </row>
    <row r="1435" spans="1:2" x14ac:dyDescent="0.25">
      <c r="A1435">
        <v>1430</v>
      </c>
      <c r="B1435" t="str">
        <f>"201409003860"</f>
        <v>201409003860</v>
      </c>
    </row>
    <row r="1436" spans="1:2" x14ac:dyDescent="0.25">
      <c r="A1436">
        <v>1431</v>
      </c>
      <c r="B1436" t="str">
        <f>"00853629"</f>
        <v>00853629</v>
      </c>
    </row>
    <row r="1437" spans="1:2" x14ac:dyDescent="0.25">
      <c r="A1437">
        <v>1432</v>
      </c>
      <c r="B1437" t="str">
        <f>"00626936"</f>
        <v>00626936</v>
      </c>
    </row>
    <row r="1438" spans="1:2" x14ac:dyDescent="0.25">
      <c r="A1438">
        <v>1433</v>
      </c>
      <c r="B1438" t="str">
        <f>"00147671"</f>
        <v>00147671</v>
      </c>
    </row>
    <row r="1439" spans="1:2" x14ac:dyDescent="0.25">
      <c r="A1439">
        <v>1434</v>
      </c>
      <c r="B1439" t="str">
        <f>"201502000070"</f>
        <v>201502000070</v>
      </c>
    </row>
    <row r="1440" spans="1:2" x14ac:dyDescent="0.25">
      <c r="A1440">
        <v>1435</v>
      </c>
      <c r="B1440" t="str">
        <f>"00628433"</f>
        <v>00628433</v>
      </c>
    </row>
    <row r="1441" spans="1:2" x14ac:dyDescent="0.25">
      <c r="A1441">
        <v>1436</v>
      </c>
      <c r="B1441" t="str">
        <f>"00486942"</f>
        <v>00486942</v>
      </c>
    </row>
    <row r="1442" spans="1:2" x14ac:dyDescent="0.25">
      <c r="A1442">
        <v>1437</v>
      </c>
      <c r="B1442" t="str">
        <f>"201502002482"</f>
        <v>201502002482</v>
      </c>
    </row>
    <row r="1443" spans="1:2" x14ac:dyDescent="0.25">
      <c r="A1443">
        <v>1438</v>
      </c>
      <c r="B1443" t="str">
        <f>"201410007979"</f>
        <v>201410007979</v>
      </c>
    </row>
    <row r="1444" spans="1:2" x14ac:dyDescent="0.25">
      <c r="A1444">
        <v>1439</v>
      </c>
      <c r="B1444" t="str">
        <f>"00815920"</f>
        <v>00815920</v>
      </c>
    </row>
    <row r="1445" spans="1:2" x14ac:dyDescent="0.25">
      <c r="A1445">
        <v>1440</v>
      </c>
      <c r="B1445" t="str">
        <f>"00876268"</f>
        <v>00876268</v>
      </c>
    </row>
    <row r="1446" spans="1:2" x14ac:dyDescent="0.25">
      <c r="A1446">
        <v>1441</v>
      </c>
      <c r="B1446" t="str">
        <f>"201409007115"</f>
        <v>201409007115</v>
      </c>
    </row>
    <row r="1447" spans="1:2" x14ac:dyDescent="0.25">
      <c r="A1447">
        <v>1442</v>
      </c>
      <c r="B1447" t="str">
        <f>"200802010044"</f>
        <v>200802010044</v>
      </c>
    </row>
    <row r="1448" spans="1:2" x14ac:dyDescent="0.25">
      <c r="A1448">
        <v>1443</v>
      </c>
      <c r="B1448" t="str">
        <f>"201405002178"</f>
        <v>201405002178</v>
      </c>
    </row>
    <row r="1449" spans="1:2" x14ac:dyDescent="0.25">
      <c r="A1449">
        <v>1444</v>
      </c>
      <c r="B1449" t="str">
        <f>"00869880"</f>
        <v>00869880</v>
      </c>
    </row>
    <row r="1450" spans="1:2" x14ac:dyDescent="0.25">
      <c r="A1450">
        <v>1445</v>
      </c>
      <c r="B1450" t="str">
        <f>"00765611"</f>
        <v>00765611</v>
      </c>
    </row>
    <row r="1451" spans="1:2" x14ac:dyDescent="0.25">
      <c r="A1451">
        <v>1446</v>
      </c>
      <c r="B1451" t="str">
        <f>"00858733"</f>
        <v>00858733</v>
      </c>
    </row>
    <row r="1452" spans="1:2" x14ac:dyDescent="0.25">
      <c r="A1452">
        <v>1447</v>
      </c>
      <c r="B1452" t="str">
        <f>"00233677"</f>
        <v>00233677</v>
      </c>
    </row>
    <row r="1453" spans="1:2" x14ac:dyDescent="0.25">
      <c r="A1453">
        <v>1448</v>
      </c>
      <c r="B1453" t="str">
        <f>"00874001"</f>
        <v>00874001</v>
      </c>
    </row>
    <row r="1454" spans="1:2" x14ac:dyDescent="0.25">
      <c r="A1454">
        <v>1449</v>
      </c>
      <c r="B1454" t="str">
        <f>"00432624"</f>
        <v>00432624</v>
      </c>
    </row>
    <row r="1455" spans="1:2" x14ac:dyDescent="0.25">
      <c r="A1455">
        <v>1450</v>
      </c>
      <c r="B1455" t="str">
        <f>"00876619"</f>
        <v>00876619</v>
      </c>
    </row>
    <row r="1456" spans="1:2" x14ac:dyDescent="0.25">
      <c r="A1456">
        <v>1451</v>
      </c>
      <c r="B1456" t="str">
        <f>"201409003059"</f>
        <v>201409003059</v>
      </c>
    </row>
    <row r="1457" spans="1:2" x14ac:dyDescent="0.25">
      <c r="A1457">
        <v>1452</v>
      </c>
      <c r="B1457" t="str">
        <f>"201304002333"</f>
        <v>201304002333</v>
      </c>
    </row>
    <row r="1458" spans="1:2" x14ac:dyDescent="0.25">
      <c r="A1458">
        <v>1453</v>
      </c>
      <c r="B1458" t="str">
        <f>"201502002367"</f>
        <v>201502002367</v>
      </c>
    </row>
    <row r="1459" spans="1:2" x14ac:dyDescent="0.25">
      <c r="A1459">
        <v>1454</v>
      </c>
      <c r="B1459" t="str">
        <f>"201502000315"</f>
        <v>201502000315</v>
      </c>
    </row>
    <row r="1460" spans="1:2" x14ac:dyDescent="0.25">
      <c r="A1460">
        <v>1455</v>
      </c>
      <c r="B1460" t="str">
        <f>"00849392"</f>
        <v>00849392</v>
      </c>
    </row>
    <row r="1461" spans="1:2" x14ac:dyDescent="0.25">
      <c r="A1461">
        <v>1456</v>
      </c>
      <c r="B1461" t="str">
        <f>"00150334"</f>
        <v>00150334</v>
      </c>
    </row>
    <row r="1462" spans="1:2" x14ac:dyDescent="0.25">
      <c r="A1462">
        <v>1457</v>
      </c>
      <c r="B1462" t="str">
        <f>"201510003327"</f>
        <v>201510003327</v>
      </c>
    </row>
    <row r="1463" spans="1:2" x14ac:dyDescent="0.25">
      <c r="A1463">
        <v>1458</v>
      </c>
      <c r="B1463" t="str">
        <f>"201501000085"</f>
        <v>201501000085</v>
      </c>
    </row>
    <row r="1464" spans="1:2" x14ac:dyDescent="0.25">
      <c r="A1464">
        <v>1459</v>
      </c>
      <c r="B1464" t="str">
        <f>"00624145"</f>
        <v>00624145</v>
      </c>
    </row>
    <row r="1465" spans="1:2" x14ac:dyDescent="0.25">
      <c r="A1465">
        <v>1460</v>
      </c>
      <c r="B1465" t="str">
        <f>"00503483"</f>
        <v>00503483</v>
      </c>
    </row>
    <row r="1466" spans="1:2" x14ac:dyDescent="0.25">
      <c r="A1466">
        <v>1461</v>
      </c>
      <c r="B1466" t="str">
        <f>"00646442"</f>
        <v>00646442</v>
      </c>
    </row>
    <row r="1467" spans="1:2" x14ac:dyDescent="0.25">
      <c r="A1467">
        <v>1462</v>
      </c>
      <c r="B1467" t="str">
        <f>"00656231"</f>
        <v>00656231</v>
      </c>
    </row>
    <row r="1468" spans="1:2" x14ac:dyDescent="0.25">
      <c r="A1468">
        <v>1463</v>
      </c>
      <c r="B1468" t="str">
        <f>"00731308"</f>
        <v>00731308</v>
      </c>
    </row>
    <row r="1469" spans="1:2" x14ac:dyDescent="0.25">
      <c r="A1469">
        <v>1464</v>
      </c>
      <c r="B1469" t="str">
        <f>"201409000594"</f>
        <v>201409000594</v>
      </c>
    </row>
    <row r="1470" spans="1:2" x14ac:dyDescent="0.25">
      <c r="A1470">
        <v>1465</v>
      </c>
      <c r="B1470" t="str">
        <f>"00492505"</f>
        <v>00492505</v>
      </c>
    </row>
    <row r="1471" spans="1:2" x14ac:dyDescent="0.25">
      <c r="A1471">
        <v>1466</v>
      </c>
      <c r="B1471" t="str">
        <f>"00112387"</f>
        <v>00112387</v>
      </c>
    </row>
    <row r="1472" spans="1:2" x14ac:dyDescent="0.25">
      <c r="A1472">
        <v>1467</v>
      </c>
      <c r="B1472" t="str">
        <f>"00760622"</f>
        <v>00760622</v>
      </c>
    </row>
    <row r="1473" spans="1:2" x14ac:dyDescent="0.25">
      <c r="A1473">
        <v>1468</v>
      </c>
      <c r="B1473" t="str">
        <f>"200712000006"</f>
        <v>200712000006</v>
      </c>
    </row>
    <row r="1474" spans="1:2" x14ac:dyDescent="0.25">
      <c r="A1474">
        <v>1469</v>
      </c>
      <c r="B1474" t="str">
        <f>"00007375"</f>
        <v>00007375</v>
      </c>
    </row>
    <row r="1475" spans="1:2" x14ac:dyDescent="0.25">
      <c r="A1475">
        <v>1470</v>
      </c>
      <c r="B1475" t="str">
        <f>"201304006376"</f>
        <v>201304006376</v>
      </c>
    </row>
    <row r="1476" spans="1:2" x14ac:dyDescent="0.25">
      <c r="A1476">
        <v>1471</v>
      </c>
      <c r="B1476" t="str">
        <f>"201502002426"</f>
        <v>201502002426</v>
      </c>
    </row>
    <row r="1477" spans="1:2" x14ac:dyDescent="0.25">
      <c r="A1477">
        <v>1472</v>
      </c>
      <c r="B1477" t="str">
        <f>"201406015165"</f>
        <v>201406015165</v>
      </c>
    </row>
    <row r="1478" spans="1:2" x14ac:dyDescent="0.25">
      <c r="A1478">
        <v>1473</v>
      </c>
      <c r="B1478" t="str">
        <f>"00655419"</f>
        <v>00655419</v>
      </c>
    </row>
    <row r="1479" spans="1:2" x14ac:dyDescent="0.25">
      <c r="A1479">
        <v>1474</v>
      </c>
      <c r="B1479" t="str">
        <f>"200811001012"</f>
        <v>200811001012</v>
      </c>
    </row>
    <row r="1480" spans="1:2" x14ac:dyDescent="0.25">
      <c r="A1480">
        <v>1475</v>
      </c>
      <c r="B1480" t="str">
        <f>"201301000087"</f>
        <v>201301000087</v>
      </c>
    </row>
    <row r="1481" spans="1:2" x14ac:dyDescent="0.25">
      <c r="A1481">
        <v>1476</v>
      </c>
      <c r="B1481" t="str">
        <f>"00765891"</f>
        <v>00765891</v>
      </c>
    </row>
    <row r="1482" spans="1:2" x14ac:dyDescent="0.25">
      <c r="A1482">
        <v>1477</v>
      </c>
      <c r="B1482" t="str">
        <f>"201304006517"</f>
        <v>201304006517</v>
      </c>
    </row>
    <row r="1483" spans="1:2" x14ac:dyDescent="0.25">
      <c r="A1483">
        <v>1478</v>
      </c>
      <c r="B1483" t="str">
        <f>"00873106"</f>
        <v>00873106</v>
      </c>
    </row>
    <row r="1484" spans="1:2" x14ac:dyDescent="0.25">
      <c r="A1484">
        <v>1479</v>
      </c>
      <c r="B1484" t="str">
        <f>"201412005732"</f>
        <v>201412005732</v>
      </c>
    </row>
    <row r="1485" spans="1:2" x14ac:dyDescent="0.25">
      <c r="A1485">
        <v>1480</v>
      </c>
      <c r="B1485" t="str">
        <f>"201304003568"</f>
        <v>201304003568</v>
      </c>
    </row>
    <row r="1486" spans="1:2" x14ac:dyDescent="0.25">
      <c r="A1486">
        <v>1481</v>
      </c>
      <c r="B1486" t="str">
        <f>"00631840"</f>
        <v>00631840</v>
      </c>
    </row>
    <row r="1487" spans="1:2" x14ac:dyDescent="0.25">
      <c r="A1487">
        <v>1482</v>
      </c>
      <c r="B1487" t="str">
        <f>"00458027"</f>
        <v>00458027</v>
      </c>
    </row>
    <row r="1488" spans="1:2" x14ac:dyDescent="0.25">
      <c r="A1488">
        <v>1483</v>
      </c>
      <c r="B1488" t="str">
        <f>"201506002116"</f>
        <v>201506002116</v>
      </c>
    </row>
    <row r="1489" spans="1:2" x14ac:dyDescent="0.25">
      <c r="A1489">
        <v>1484</v>
      </c>
      <c r="B1489" t="str">
        <f>"201402005200"</f>
        <v>201402005200</v>
      </c>
    </row>
    <row r="1490" spans="1:2" x14ac:dyDescent="0.25">
      <c r="A1490">
        <v>1485</v>
      </c>
      <c r="B1490" t="str">
        <f>"00484122"</f>
        <v>00484122</v>
      </c>
    </row>
    <row r="1491" spans="1:2" x14ac:dyDescent="0.25">
      <c r="A1491">
        <v>1486</v>
      </c>
      <c r="B1491" t="str">
        <f>"200802004369"</f>
        <v>200802004369</v>
      </c>
    </row>
    <row r="1492" spans="1:2" x14ac:dyDescent="0.25">
      <c r="A1492">
        <v>1487</v>
      </c>
      <c r="B1492" t="str">
        <f>"00846044"</f>
        <v>00846044</v>
      </c>
    </row>
    <row r="1493" spans="1:2" x14ac:dyDescent="0.25">
      <c r="A1493">
        <v>1488</v>
      </c>
      <c r="B1493" t="str">
        <f>"00364380"</f>
        <v>00364380</v>
      </c>
    </row>
    <row r="1494" spans="1:2" x14ac:dyDescent="0.25">
      <c r="A1494">
        <v>1489</v>
      </c>
      <c r="B1494" t="str">
        <f>"00784714"</f>
        <v>00784714</v>
      </c>
    </row>
    <row r="1495" spans="1:2" x14ac:dyDescent="0.25">
      <c r="A1495">
        <v>1490</v>
      </c>
      <c r="B1495" t="str">
        <f>"00874855"</f>
        <v>00874855</v>
      </c>
    </row>
    <row r="1496" spans="1:2" x14ac:dyDescent="0.25">
      <c r="A1496">
        <v>1491</v>
      </c>
      <c r="B1496" t="str">
        <f>"00870754"</f>
        <v>00870754</v>
      </c>
    </row>
    <row r="1497" spans="1:2" x14ac:dyDescent="0.25">
      <c r="A1497">
        <v>1492</v>
      </c>
      <c r="B1497" t="str">
        <f>"00544093"</f>
        <v>00544093</v>
      </c>
    </row>
    <row r="1498" spans="1:2" x14ac:dyDescent="0.25">
      <c r="A1498">
        <v>1493</v>
      </c>
      <c r="B1498" t="str">
        <f>"200802001401"</f>
        <v>200802001401</v>
      </c>
    </row>
    <row r="1499" spans="1:2" x14ac:dyDescent="0.25">
      <c r="A1499">
        <v>1494</v>
      </c>
      <c r="B1499" t="str">
        <f>"201406001192"</f>
        <v>201406001192</v>
      </c>
    </row>
    <row r="1500" spans="1:2" x14ac:dyDescent="0.25">
      <c r="A1500">
        <v>1495</v>
      </c>
      <c r="B1500" t="str">
        <f>"200801001192"</f>
        <v>200801001192</v>
      </c>
    </row>
    <row r="1501" spans="1:2" x14ac:dyDescent="0.25">
      <c r="A1501">
        <v>1496</v>
      </c>
      <c r="B1501" t="str">
        <f>"00232009"</f>
        <v>00232009</v>
      </c>
    </row>
    <row r="1502" spans="1:2" x14ac:dyDescent="0.25">
      <c r="A1502">
        <v>1497</v>
      </c>
      <c r="B1502" t="str">
        <f>"201411001755"</f>
        <v>201411001755</v>
      </c>
    </row>
    <row r="1503" spans="1:2" x14ac:dyDescent="0.25">
      <c r="A1503">
        <v>1498</v>
      </c>
      <c r="B1503" t="str">
        <f>"00750007"</f>
        <v>00750007</v>
      </c>
    </row>
    <row r="1504" spans="1:2" x14ac:dyDescent="0.25">
      <c r="A1504">
        <v>1499</v>
      </c>
      <c r="B1504" t="str">
        <f>"201511019660"</f>
        <v>201511019660</v>
      </c>
    </row>
    <row r="1505" spans="1:2" x14ac:dyDescent="0.25">
      <c r="A1505">
        <v>1500</v>
      </c>
      <c r="B1505" t="str">
        <f>"00118756"</f>
        <v>00118756</v>
      </c>
    </row>
    <row r="1506" spans="1:2" x14ac:dyDescent="0.25">
      <c r="A1506">
        <v>1501</v>
      </c>
      <c r="B1506" t="str">
        <f>"00600531"</f>
        <v>00600531</v>
      </c>
    </row>
    <row r="1507" spans="1:2" x14ac:dyDescent="0.25">
      <c r="A1507">
        <v>1502</v>
      </c>
      <c r="B1507" t="str">
        <f>"201411002756"</f>
        <v>201411002756</v>
      </c>
    </row>
    <row r="1508" spans="1:2" x14ac:dyDescent="0.25">
      <c r="A1508">
        <v>1503</v>
      </c>
      <c r="B1508" t="str">
        <f>"00113804"</f>
        <v>00113804</v>
      </c>
    </row>
    <row r="1509" spans="1:2" x14ac:dyDescent="0.25">
      <c r="A1509">
        <v>1504</v>
      </c>
      <c r="B1509" t="str">
        <f>"00125280"</f>
        <v>00125280</v>
      </c>
    </row>
    <row r="1510" spans="1:2" x14ac:dyDescent="0.25">
      <c r="A1510">
        <v>1505</v>
      </c>
      <c r="B1510" t="str">
        <f>"00826002"</f>
        <v>00826002</v>
      </c>
    </row>
    <row r="1511" spans="1:2" x14ac:dyDescent="0.25">
      <c r="A1511">
        <v>1506</v>
      </c>
      <c r="B1511" t="str">
        <f>"201502002246"</f>
        <v>201502002246</v>
      </c>
    </row>
    <row r="1512" spans="1:2" x14ac:dyDescent="0.25">
      <c r="A1512">
        <v>1507</v>
      </c>
      <c r="B1512" t="str">
        <f>"201411000343"</f>
        <v>201411000343</v>
      </c>
    </row>
    <row r="1513" spans="1:2" x14ac:dyDescent="0.25">
      <c r="A1513">
        <v>1508</v>
      </c>
      <c r="B1513" t="str">
        <f>"00874903"</f>
        <v>00874903</v>
      </c>
    </row>
    <row r="1514" spans="1:2" x14ac:dyDescent="0.25">
      <c r="A1514">
        <v>1509</v>
      </c>
      <c r="B1514" t="str">
        <f>"00832034"</f>
        <v>00832034</v>
      </c>
    </row>
    <row r="1515" spans="1:2" x14ac:dyDescent="0.25">
      <c r="A1515">
        <v>1510</v>
      </c>
      <c r="B1515" t="str">
        <f>"00550180"</f>
        <v>00550180</v>
      </c>
    </row>
    <row r="1516" spans="1:2" x14ac:dyDescent="0.25">
      <c r="A1516">
        <v>1511</v>
      </c>
      <c r="B1516" t="str">
        <f>"201410010765"</f>
        <v>201410010765</v>
      </c>
    </row>
    <row r="1517" spans="1:2" x14ac:dyDescent="0.25">
      <c r="A1517">
        <v>1512</v>
      </c>
      <c r="B1517" t="str">
        <f>"00658926"</f>
        <v>00658926</v>
      </c>
    </row>
    <row r="1518" spans="1:2" x14ac:dyDescent="0.25">
      <c r="A1518">
        <v>1513</v>
      </c>
      <c r="B1518" t="str">
        <f>"00816072"</f>
        <v>00816072</v>
      </c>
    </row>
    <row r="1519" spans="1:2" x14ac:dyDescent="0.25">
      <c r="A1519">
        <v>1514</v>
      </c>
      <c r="B1519" t="str">
        <f>"201304003395"</f>
        <v>201304003395</v>
      </c>
    </row>
    <row r="1520" spans="1:2" x14ac:dyDescent="0.25">
      <c r="A1520">
        <v>1515</v>
      </c>
      <c r="B1520" t="str">
        <f>"00816105"</f>
        <v>00816105</v>
      </c>
    </row>
    <row r="1521" spans="1:2" x14ac:dyDescent="0.25">
      <c r="A1521">
        <v>1516</v>
      </c>
      <c r="B1521" t="str">
        <f>"00235405"</f>
        <v>00235405</v>
      </c>
    </row>
    <row r="1522" spans="1:2" x14ac:dyDescent="0.25">
      <c r="A1522">
        <v>1517</v>
      </c>
      <c r="B1522" t="str">
        <f>"00875630"</f>
        <v>00875630</v>
      </c>
    </row>
    <row r="1523" spans="1:2" x14ac:dyDescent="0.25">
      <c r="A1523">
        <v>1518</v>
      </c>
      <c r="B1523" t="str">
        <f>"00464539"</f>
        <v>00464539</v>
      </c>
    </row>
    <row r="1524" spans="1:2" x14ac:dyDescent="0.25">
      <c r="A1524">
        <v>1519</v>
      </c>
      <c r="B1524" t="str">
        <f>"00236716"</f>
        <v>00236716</v>
      </c>
    </row>
    <row r="1525" spans="1:2" x14ac:dyDescent="0.25">
      <c r="A1525">
        <v>1520</v>
      </c>
      <c r="B1525" t="str">
        <f>"00765626"</f>
        <v>00765626</v>
      </c>
    </row>
    <row r="1526" spans="1:2" x14ac:dyDescent="0.25">
      <c r="A1526">
        <v>1521</v>
      </c>
      <c r="B1526" t="str">
        <f>"00872812"</f>
        <v>00872812</v>
      </c>
    </row>
    <row r="1527" spans="1:2" x14ac:dyDescent="0.25">
      <c r="A1527">
        <v>1522</v>
      </c>
      <c r="B1527" t="str">
        <f>"00873550"</f>
        <v>00873550</v>
      </c>
    </row>
    <row r="1528" spans="1:2" x14ac:dyDescent="0.25">
      <c r="A1528">
        <v>1523</v>
      </c>
      <c r="B1528" t="str">
        <f>"00809389"</f>
        <v>00809389</v>
      </c>
    </row>
    <row r="1529" spans="1:2" x14ac:dyDescent="0.25">
      <c r="A1529">
        <v>1524</v>
      </c>
      <c r="B1529" t="str">
        <f>"00484534"</f>
        <v>00484534</v>
      </c>
    </row>
    <row r="1530" spans="1:2" x14ac:dyDescent="0.25">
      <c r="A1530">
        <v>1525</v>
      </c>
      <c r="B1530" t="str">
        <f>"201506000256"</f>
        <v>201506000256</v>
      </c>
    </row>
    <row r="1531" spans="1:2" x14ac:dyDescent="0.25">
      <c r="A1531">
        <v>1526</v>
      </c>
      <c r="B1531" t="str">
        <f>"200712005227"</f>
        <v>200712005227</v>
      </c>
    </row>
    <row r="1532" spans="1:2" x14ac:dyDescent="0.25">
      <c r="A1532">
        <v>1527</v>
      </c>
      <c r="B1532" t="str">
        <f>"201506000057"</f>
        <v>201506000057</v>
      </c>
    </row>
    <row r="1533" spans="1:2" x14ac:dyDescent="0.25">
      <c r="A1533">
        <v>1528</v>
      </c>
      <c r="B1533" t="str">
        <f>"201406005527"</f>
        <v>201406005527</v>
      </c>
    </row>
    <row r="1534" spans="1:2" x14ac:dyDescent="0.25">
      <c r="A1534">
        <v>1529</v>
      </c>
      <c r="B1534" t="str">
        <f>"201406008707"</f>
        <v>201406008707</v>
      </c>
    </row>
    <row r="1535" spans="1:2" x14ac:dyDescent="0.25">
      <c r="A1535">
        <v>1530</v>
      </c>
      <c r="B1535" t="str">
        <f>"00543042"</f>
        <v>00543042</v>
      </c>
    </row>
    <row r="1536" spans="1:2" x14ac:dyDescent="0.25">
      <c r="A1536">
        <v>1531</v>
      </c>
      <c r="B1536" t="str">
        <f>"201010000054"</f>
        <v>201010000054</v>
      </c>
    </row>
    <row r="1537" spans="1:2" x14ac:dyDescent="0.25">
      <c r="A1537">
        <v>1532</v>
      </c>
      <c r="B1537" t="str">
        <f>"201406003733"</f>
        <v>201406003733</v>
      </c>
    </row>
    <row r="1538" spans="1:2" x14ac:dyDescent="0.25">
      <c r="A1538">
        <v>1533</v>
      </c>
      <c r="B1538" t="str">
        <f>"201304000329"</f>
        <v>201304000329</v>
      </c>
    </row>
    <row r="1539" spans="1:2" x14ac:dyDescent="0.25">
      <c r="A1539">
        <v>1534</v>
      </c>
      <c r="B1539" t="str">
        <f>"201303000725"</f>
        <v>201303000725</v>
      </c>
    </row>
    <row r="1540" spans="1:2" x14ac:dyDescent="0.25">
      <c r="A1540">
        <v>1535</v>
      </c>
      <c r="B1540" t="str">
        <f>"00655409"</f>
        <v>00655409</v>
      </c>
    </row>
    <row r="1541" spans="1:2" x14ac:dyDescent="0.25">
      <c r="A1541">
        <v>1536</v>
      </c>
      <c r="B1541" t="str">
        <f>"201402009421"</f>
        <v>201402009421</v>
      </c>
    </row>
    <row r="1542" spans="1:2" x14ac:dyDescent="0.25">
      <c r="A1542">
        <v>1537</v>
      </c>
      <c r="B1542" t="str">
        <f>"201304004102"</f>
        <v>201304004102</v>
      </c>
    </row>
    <row r="1543" spans="1:2" x14ac:dyDescent="0.25">
      <c r="A1543">
        <v>1538</v>
      </c>
      <c r="B1543" t="str">
        <f>"00736098"</f>
        <v>00736098</v>
      </c>
    </row>
    <row r="1544" spans="1:2" x14ac:dyDescent="0.25">
      <c r="A1544">
        <v>1539</v>
      </c>
      <c r="B1544" t="str">
        <f>"201503000252"</f>
        <v>201503000252</v>
      </c>
    </row>
    <row r="1545" spans="1:2" x14ac:dyDescent="0.25">
      <c r="A1545">
        <v>1540</v>
      </c>
      <c r="B1545" t="str">
        <f>"00484258"</f>
        <v>00484258</v>
      </c>
    </row>
    <row r="1546" spans="1:2" x14ac:dyDescent="0.25">
      <c r="A1546">
        <v>1541</v>
      </c>
      <c r="B1546" t="str">
        <f>"00874357"</f>
        <v>00874357</v>
      </c>
    </row>
    <row r="1547" spans="1:2" x14ac:dyDescent="0.25">
      <c r="A1547">
        <v>1542</v>
      </c>
      <c r="B1547" t="str">
        <f>"201506003793"</f>
        <v>201506003793</v>
      </c>
    </row>
    <row r="1548" spans="1:2" x14ac:dyDescent="0.25">
      <c r="A1548">
        <v>1543</v>
      </c>
      <c r="B1548" t="str">
        <f>"201406005094"</f>
        <v>201406005094</v>
      </c>
    </row>
    <row r="1549" spans="1:2" x14ac:dyDescent="0.25">
      <c r="A1549">
        <v>1544</v>
      </c>
      <c r="B1549" t="str">
        <f>"200712004897"</f>
        <v>200712004897</v>
      </c>
    </row>
    <row r="1550" spans="1:2" x14ac:dyDescent="0.25">
      <c r="A1550">
        <v>1545</v>
      </c>
      <c r="B1550" t="str">
        <f>"00235432"</f>
        <v>00235432</v>
      </c>
    </row>
    <row r="1551" spans="1:2" x14ac:dyDescent="0.25">
      <c r="A1551">
        <v>1546</v>
      </c>
      <c r="B1551" t="str">
        <f>"201406003428"</f>
        <v>201406003428</v>
      </c>
    </row>
    <row r="1552" spans="1:2" x14ac:dyDescent="0.25">
      <c r="A1552">
        <v>1547</v>
      </c>
      <c r="B1552" t="str">
        <f>"00692876"</f>
        <v>00692876</v>
      </c>
    </row>
    <row r="1553" spans="1:2" x14ac:dyDescent="0.25">
      <c r="A1553">
        <v>1548</v>
      </c>
      <c r="B1553" t="str">
        <f>"201304002679"</f>
        <v>201304002679</v>
      </c>
    </row>
    <row r="1554" spans="1:2" x14ac:dyDescent="0.25">
      <c r="A1554">
        <v>1549</v>
      </c>
      <c r="B1554" t="str">
        <f>"201506002138"</f>
        <v>201506002138</v>
      </c>
    </row>
    <row r="1555" spans="1:2" x14ac:dyDescent="0.25">
      <c r="A1555">
        <v>1550</v>
      </c>
      <c r="B1555" t="str">
        <f>"201511041792"</f>
        <v>201511041792</v>
      </c>
    </row>
    <row r="1556" spans="1:2" x14ac:dyDescent="0.25">
      <c r="A1556">
        <v>1551</v>
      </c>
      <c r="B1556" t="str">
        <f>"201411002245"</f>
        <v>201411002245</v>
      </c>
    </row>
    <row r="1557" spans="1:2" x14ac:dyDescent="0.25">
      <c r="A1557">
        <v>1552</v>
      </c>
      <c r="B1557" t="str">
        <f>"201304002978"</f>
        <v>201304002978</v>
      </c>
    </row>
    <row r="1558" spans="1:2" x14ac:dyDescent="0.25">
      <c r="A1558">
        <v>1553</v>
      </c>
      <c r="B1558" t="str">
        <f>"201304001677"</f>
        <v>201304001677</v>
      </c>
    </row>
    <row r="1559" spans="1:2" x14ac:dyDescent="0.25">
      <c r="A1559">
        <v>1554</v>
      </c>
      <c r="B1559" t="str">
        <f>"201304000088"</f>
        <v>201304000088</v>
      </c>
    </row>
    <row r="1560" spans="1:2" x14ac:dyDescent="0.25">
      <c r="A1560">
        <v>1555</v>
      </c>
      <c r="B1560" t="str">
        <f>"201406014405"</f>
        <v>201406014405</v>
      </c>
    </row>
    <row r="1561" spans="1:2" x14ac:dyDescent="0.25">
      <c r="A1561">
        <v>1556</v>
      </c>
      <c r="B1561" t="str">
        <f>"201409002385"</f>
        <v>201409002385</v>
      </c>
    </row>
    <row r="1562" spans="1:2" x14ac:dyDescent="0.25">
      <c r="A1562">
        <v>1557</v>
      </c>
      <c r="B1562" t="str">
        <f>"00785514"</f>
        <v>00785514</v>
      </c>
    </row>
    <row r="1563" spans="1:2" x14ac:dyDescent="0.25">
      <c r="A1563">
        <v>1558</v>
      </c>
      <c r="B1563" t="str">
        <f>"200802009966"</f>
        <v>200802009966</v>
      </c>
    </row>
    <row r="1564" spans="1:2" x14ac:dyDescent="0.25">
      <c r="A1564">
        <v>1559</v>
      </c>
      <c r="B1564" t="str">
        <f>"201304002757"</f>
        <v>201304002757</v>
      </c>
    </row>
    <row r="1565" spans="1:2" x14ac:dyDescent="0.25">
      <c r="A1565">
        <v>1560</v>
      </c>
      <c r="B1565" t="str">
        <f>"00850088"</f>
        <v>00850088</v>
      </c>
    </row>
    <row r="1566" spans="1:2" x14ac:dyDescent="0.25">
      <c r="A1566">
        <v>1561</v>
      </c>
      <c r="B1566" t="str">
        <f>"201406005652"</f>
        <v>201406005652</v>
      </c>
    </row>
    <row r="1567" spans="1:2" x14ac:dyDescent="0.25">
      <c r="A1567">
        <v>1562</v>
      </c>
      <c r="B1567" t="str">
        <f>"00436380"</f>
        <v>00436380</v>
      </c>
    </row>
    <row r="1568" spans="1:2" x14ac:dyDescent="0.25">
      <c r="A1568">
        <v>1563</v>
      </c>
      <c r="B1568" t="str">
        <f>"201506000557"</f>
        <v>201506000557</v>
      </c>
    </row>
    <row r="1569" spans="1:2" x14ac:dyDescent="0.25">
      <c r="A1569">
        <v>1564</v>
      </c>
      <c r="B1569" t="str">
        <f>"201304001333"</f>
        <v>201304001333</v>
      </c>
    </row>
    <row r="1570" spans="1:2" x14ac:dyDescent="0.25">
      <c r="A1570">
        <v>1565</v>
      </c>
      <c r="B1570" t="str">
        <f>"201406008734"</f>
        <v>201406008734</v>
      </c>
    </row>
    <row r="1571" spans="1:2" x14ac:dyDescent="0.25">
      <c r="A1571">
        <v>1566</v>
      </c>
      <c r="B1571" t="str">
        <f>"201402001230"</f>
        <v>201402001230</v>
      </c>
    </row>
    <row r="1572" spans="1:2" x14ac:dyDescent="0.25">
      <c r="A1572">
        <v>1567</v>
      </c>
      <c r="B1572" t="str">
        <f>"201406013949"</f>
        <v>201406013949</v>
      </c>
    </row>
    <row r="1573" spans="1:2" x14ac:dyDescent="0.25">
      <c r="A1573">
        <v>1568</v>
      </c>
      <c r="B1573" t="str">
        <f>"201406000704"</f>
        <v>201406000704</v>
      </c>
    </row>
    <row r="1574" spans="1:2" x14ac:dyDescent="0.25">
      <c r="A1574">
        <v>1569</v>
      </c>
      <c r="B1574" t="str">
        <f>"201304000060"</f>
        <v>201304000060</v>
      </c>
    </row>
    <row r="1575" spans="1:2" x14ac:dyDescent="0.25">
      <c r="A1575">
        <v>1570</v>
      </c>
      <c r="B1575" t="str">
        <f>"200712001188"</f>
        <v>200712001188</v>
      </c>
    </row>
    <row r="1576" spans="1:2" x14ac:dyDescent="0.25">
      <c r="A1576">
        <v>1571</v>
      </c>
      <c r="B1576" t="str">
        <f>"201304005055"</f>
        <v>201304005055</v>
      </c>
    </row>
    <row r="1577" spans="1:2" x14ac:dyDescent="0.25">
      <c r="A1577">
        <v>1572</v>
      </c>
      <c r="B1577" t="str">
        <f>"00772018"</f>
        <v>00772018</v>
      </c>
    </row>
    <row r="1578" spans="1:2" x14ac:dyDescent="0.25">
      <c r="A1578">
        <v>1573</v>
      </c>
      <c r="B1578" t="str">
        <f>"201406014428"</f>
        <v>201406014428</v>
      </c>
    </row>
    <row r="1579" spans="1:2" x14ac:dyDescent="0.25">
      <c r="A1579">
        <v>1574</v>
      </c>
      <c r="B1579" t="str">
        <f>"00814522"</f>
        <v>00814522</v>
      </c>
    </row>
    <row r="1580" spans="1:2" x14ac:dyDescent="0.25">
      <c r="A1580">
        <v>1575</v>
      </c>
      <c r="B1580" t="str">
        <f>"201406018038"</f>
        <v>201406018038</v>
      </c>
    </row>
    <row r="1581" spans="1:2" x14ac:dyDescent="0.25">
      <c r="A1581">
        <v>1576</v>
      </c>
      <c r="B1581" t="str">
        <f>"00762163"</f>
        <v>00762163</v>
      </c>
    </row>
    <row r="1582" spans="1:2" x14ac:dyDescent="0.25">
      <c r="A1582">
        <v>1577</v>
      </c>
      <c r="B1582" t="str">
        <f>"201304000096"</f>
        <v>201304000096</v>
      </c>
    </row>
    <row r="1583" spans="1:2" x14ac:dyDescent="0.25">
      <c r="A1583">
        <v>1578</v>
      </c>
      <c r="B1583" t="str">
        <f>"00819997"</f>
        <v>00819997</v>
      </c>
    </row>
    <row r="1584" spans="1:2" x14ac:dyDescent="0.25">
      <c r="A1584">
        <v>1579</v>
      </c>
      <c r="B1584" t="str">
        <f>"201402011017"</f>
        <v>201402011017</v>
      </c>
    </row>
    <row r="1585" spans="1:2" x14ac:dyDescent="0.25">
      <c r="A1585">
        <v>1580</v>
      </c>
      <c r="B1585" t="str">
        <f>"00764006"</f>
        <v>00764006</v>
      </c>
    </row>
    <row r="1586" spans="1:2" x14ac:dyDescent="0.25">
      <c r="A1586">
        <v>1581</v>
      </c>
      <c r="B1586" t="str">
        <f>"00875610"</f>
        <v>00875610</v>
      </c>
    </row>
    <row r="1587" spans="1:2" x14ac:dyDescent="0.25">
      <c r="A1587">
        <v>1582</v>
      </c>
      <c r="B1587" t="str">
        <f>"00498101"</f>
        <v>00498101</v>
      </c>
    </row>
    <row r="1588" spans="1:2" x14ac:dyDescent="0.25">
      <c r="A1588">
        <v>1583</v>
      </c>
      <c r="B1588" t="str">
        <f>"201410008485"</f>
        <v>201410008485</v>
      </c>
    </row>
    <row r="1589" spans="1:2" x14ac:dyDescent="0.25">
      <c r="A1589">
        <v>1584</v>
      </c>
      <c r="B1589" t="str">
        <f>"00825512"</f>
        <v>00825512</v>
      </c>
    </row>
    <row r="1590" spans="1:2" x14ac:dyDescent="0.25">
      <c r="A1590">
        <v>1585</v>
      </c>
      <c r="B1590" t="str">
        <f>"00477580"</f>
        <v>00477580</v>
      </c>
    </row>
    <row r="1591" spans="1:2" x14ac:dyDescent="0.25">
      <c r="A1591">
        <v>1586</v>
      </c>
      <c r="B1591" t="str">
        <f>"00011554"</f>
        <v>00011554</v>
      </c>
    </row>
    <row r="1592" spans="1:2" x14ac:dyDescent="0.25">
      <c r="A1592">
        <v>1587</v>
      </c>
      <c r="B1592" t="str">
        <f>"00121030"</f>
        <v>00121030</v>
      </c>
    </row>
    <row r="1593" spans="1:2" x14ac:dyDescent="0.25">
      <c r="A1593">
        <v>1588</v>
      </c>
      <c r="B1593" t="str">
        <f>"201012000188"</f>
        <v>201012000188</v>
      </c>
    </row>
    <row r="1594" spans="1:2" x14ac:dyDescent="0.25">
      <c r="A1594">
        <v>1589</v>
      </c>
      <c r="B1594" t="str">
        <f>"201406008268"</f>
        <v>201406008268</v>
      </c>
    </row>
    <row r="1595" spans="1:2" x14ac:dyDescent="0.25">
      <c r="A1595">
        <v>1590</v>
      </c>
      <c r="B1595" t="str">
        <f>"201505000258"</f>
        <v>201505000258</v>
      </c>
    </row>
    <row r="1596" spans="1:2" x14ac:dyDescent="0.25">
      <c r="A1596">
        <v>1591</v>
      </c>
      <c r="B1596" t="str">
        <f>"201402007495"</f>
        <v>201402007495</v>
      </c>
    </row>
    <row r="1597" spans="1:2" x14ac:dyDescent="0.25">
      <c r="A1597">
        <v>1592</v>
      </c>
      <c r="B1597" t="str">
        <f>"201304000618"</f>
        <v>201304000618</v>
      </c>
    </row>
    <row r="1598" spans="1:2" x14ac:dyDescent="0.25">
      <c r="A1598">
        <v>1593</v>
      </c>
      <c r="B1598" t="str">
        <f>"200911000593"</f>
        <v>200911000593</v>
      </c>
    </row>
    <row r="1599" spans="1:2" x14ac:dyDescent="0.25">
      <c r="A1599">
        <v>1594</v>
      </c>
      <c r="B1599" t="str">
        <f>"201304003345"</f>
        <v>201304003345</v>
      </c>
    </row>
    <row r="1600" spans="1:2" x14ac:dyDescent="0.25">
      <c r="A1600">
        <v>1595</v>
      </c>
      <c r="B1600" t="str">
        <f>"00772332"</f>
        <v>00772332</v>
      </c>
    </row>
    <row r="1601" spans="1:2" x14ac:dyDescent="0.25">
      <c r="A1601">
        <v>1596</v>
      </c>
      <c r="B1601" t="str">
        <f>"201406010359"</f>
        <v>201406010359</v>
      </c>
    </row>
    <row r="1602" spans="1:2" x14ac:dyDescent="0.25">
      <c r="A1602">
        <v>1597</v>
      </c>
      <c r="B1602" t="str">
        <f>"00113821"</f>
        <v>00113821</v>
      </c>
    </row>
    <row r="1603" spans="1:2" x14ac:dyDescent="0.25">
      <c r="A1603">
        <v>1598</v>
      </c>
      <c r="B1603" t="str">
        <f>"00655595"</f>
        <v>00655595</v>
      </c>
    </row>
    <row r="1604" spans="1:2" x14ac:dyDescent="0.25">
      <c r="A1604">
        <v>1599</v>
      </c>
      <c r="B1604" t="str">
        <f>"201506003411"</f>
        <v>201506003411</v>
      </c>
    </row>
    <row r="1605" spans="1:2" x14ac:dyDescent="0.25">
      <c r="A1605">
        <v>1600</v>
      </c>
      <c r="B1605" t="str">
        <f>"200804000091"</f>
        <v>200804000091</v>
      </c>
    </row>
    <row r="1606" spans="1:2" x14ac:dyDescent="0.25">
      <c r="A1606">
        <v>1601</v>
      </c>
      <c r="B1606" t="str">
        <f>"201304002865"</f>
        <v>201304002865</v>
      </c>
    </row>
    <row r="1607" spans="1:2" x14ac:dyDescent="0.25">
      <c r="A1607">
        <v>1602</v>
      </c>
      <c r="B1607" t="str">
        <f>"00830304"</f>
        <v>00830304</v>
      </c>
    </row>
    <row r="1608" spans="1:2" x14ac:dyDescent="0.25">
      <c r="A1608">
        <v>1603</v>
      </c>
      <c r="B1608" t="str">
        <f>"00238652"</f>
        <v>00238652</v>
      </c>
    </row>
    <row r="1609" spans="1:2" x14ac:dyDescent="0.25">
      <c r="A1609">
        <v>1604</v>
      </c>
      <c r="B1609" t="str">
        <f>"201406013629"</f>
        <v>201406013629</v>
      </c>
    </row>
    <row r="1610" spans="1:2" x14ac:dyDescent="0.25">
      <c r="A1610">
        <v>1605</v>
      </c>
      <c r="B1610" t="str">
        <f>"201304005723"</f>
        <v>201304005723</v>
      </c>
    </row>
    <row r="1611" spans="1:2" x14ac:dyDescent="0.25">
      <c r="A1611">
        <v>1606</v>
      </c>
      <c r="B1611" t="str">
        <f>"00013193"</f>
        <v>00013193</v>
      </c>
    </row>
    <row r="1612" spans="1:2" x14ac:dyDescent="0.25">
      <c r="A1612">
        <v>1607</v>
      </c>
      <c r="B1612" t="str">
        <f>"00565161"</f>
        <v>00565161</v>
      </c>
    </row>
    <row r="1613" spans="1:2" x14ac:dyDescent="0.25">
      <c r="A1613">
        <v>1608</v>
      </c>
      <c r="B1613" t="str">
        <f>"00124429"</f>
        <v>00124429</v>
      </c>
    </row>
    <row r="1614" spans="1:2" x14ac:dyDescent="0.25">
      <c r="A1614">
        <v>1609</v>
      </c>
      <c r="B1614" t="str">
        <f>"00236890"</f>
        <v>00236890</v>
      </c>
    </row>
    <row r="1615" spans="1:2" x14ac:dyDescent="0.25">
      <c r="A1615">
        <v>1610</v>
      </c>
      <c r="B1615" t="str">
        <f>"201304003668"</f>
        <v>201304003668</v>
      </c>
    </row>
    <row r="1616" spans="1:2" x14ac:dyDescent="0.25">
      <c r="A1616">
        <v>1611</v>
      </c>
      <c r="B1616" t="str">
        <f>"00831708"</f>
        <v>00831708</v>
      </c>
    </row>
    <row r="1617" spans="1:2" x14ac:dyDescent="0.25">
      <c r="A1617">
        <v>1612</v>
      </c>
      <c r="B1617" t="str">
        <f>"201506002092"</f>
        <v>201506002092</v>
      </c>
    </row>
    <row r="1618" spans="1:2" x14ac:dyDescent="0.25">
      <c r="A1618">
        <v>1613</v>
      </c>
      <c r="B1618" t="str">
        <f>"201406011772"</f>
        <v>201406011772</v>
      </c>
    </row>
    <row r="1619" spans="1:2" x14ac:dyDescent="0.25">
      <c r="A1619">
        <v>1614</v>
      </c>
      <c r="B1619" t="str">
        <f>"00128623"</f>
        <v>00128623</v>
      </c>
    </row>
    <row r="1620" spans="1:2" x14ac:dyDescent="0.25">
      <c r="A1620">
        <v>1615</v>
      </c>
      <c r="B1620" t="str">
        <f>"201304003800"</f>
        <v>201304003800</v>
      </c>
    </row>
    <row r="1621" spans="1:2" x14ac:dyDescent="0.25">
      <c r="A1621">
        <v>1616</v>
      </c>
      <c r="B1621" t="str">
        <f>"00869761"</f>
        <v>00869761</v>
      </c>
    </row>
    <row r="1622" spans="1:2" x14ac:dyDescent="0.25">
      <c r="A1622">
        <v>1617</v>
      </c>
      <c r="B1622" t="str">
        <f>"201409002433"</f>
        <v>201409002433</v>
      </c>
    </row>
    <row r="1623" spans="1:2" x14ac:dyDescent="0.25">
      <c r="A1623">
        <v>1618</v>
      </c>
      <c r="B1623" t="str">
        <f>"201412005648"</f>
        <v>201412005648</v>
      </c>
    </row>
    <row r="1624" spans="1:2" x14ac:dyDescent="0.25">
      <c r="A1624">
        <v>1619</v>
      </c>
      <c r="B1624" t="str">
        <f>"201406018536"</f>
        <v>201406018536</v>
      </c>
    </row>
    <row r="1625" spans="1:2" x14ac:dyDescent="0.25">
      <c r="A1625">
        <v>1620</v>
      </c>
      <c r="B1625" t="str">
        <f>"00101262"</f>
        <v>00101262</v>
      </c>
    </row>
    <row r="1626" spans="1:2" x14ac:dyDescent="0.25">
      <c r="A1626">
        <v>1621</v>
      </c>
      <c r="B1626" t="str">
        <f>"00139966"</f>
        <v>00139966</v>
      </c>
    </row>
    <row r="1627" spans="1:2" x14ac:dyDescent="0.25">
      <c r="A1627">
        <v>1622</v>
      </c>
      <c r="B1627" t="str">
        <f>"00183993"</f>
        <v>00183993</v>
      </c>
    </row>
    <row r="1628" spans="1:2" x14ac:dyDescent="0.25">
      <c r="A1628">
        <v>1623</v>
      </c>
      <c r="B1628" t="str">
        <f>"00338901"</f>
        <v>00338901</v>
      </c>
    </row>
    <row r="1629" spans="1:2" x14ac:dyDescent="0.25">
      <c r="A1629">
        <v>1624</v>
      </c>
      <c r="B1629" t="str">
        <f>"00772496"</f>
        <v>00772496</v>
      </c>
    </row>
    <row r="1630" spans="1:2" x14ac:dyDescent="0.25">
      <c r="A1630">
        <v>1625</v>
      </c>
      <c r="B1630" t="str">
        <f>"00798011"</f>
        <v>00798011</v>
      </c>
    </row>
    <row r="1631" spans="1:2" x14ac:dyDescent="0.25">
      <c r="A1631">
        <v>1626</v>
      </c>
      <c r="B1631" t="str">
        <f>"00876763"</f>
        <v>00876763</v>
      </c>
    </row>
    <row r="1632" spans="1:2" x14ac:dyDescent="0.25">
      <c r="A1632">
        <v>1627</v>
      </c>
      <c r="B1632" t="str">
        <f>"00235117"</f>
        <v>00235117</v>
      </c>
    </row>
    <row r="1633" spans="1:2" x14ac:dyDescent="0.25">
      <c r="A1633">
        <v>1628</v>
      </c>
      <c r="B1633" t="str">
        <f>"200712004198"</f>
        <v>200712004198</v>
      </c>
    </row>
    <row r="1634" spans="1:2" x14ac:dyDescent="0.25">
      <c r="A1634">
        <v>1629</v>
      </c>
      <c r="B1634" t="str">
        <f>"201504000680"</f>
        <v>201504000680</v>
      </c>
    </row>
    <row r="1635" spans="1:2" x14ac:dyDescent="0.25">
      <c r="A1635">
        <v>1630</v>
      </c>
      <c r="B1635" t="str">
        <f>"201604001279"</f>
        <v>201604001279</v>
      </c>
    </row>
    <row r="1636" spans="1:2" x14ac:dyDescent="0.25">
      <c r="A1636">
        <v>1631</v>
      </c>
      <c r="B1636" t="str">
        <f>"201412001295"</f>
        <v>201412001295</v>
      </c>
    </row>
    <row r="1637" spans="1:2" x14ac:dyDescent="0.25">
      <c r="A1637">
        <v>1632</v>
      </c>
      <c r="B1637" t="str">
        <f>"201506002923"</f>
        <v>201506002923</v>
      </c>
    </row>
    <row r="1638" spans="1:2" x14ac:dyDescent="0.25">
      <c r="A1638">
        <v>1633</v>
      </c>
      <c r="B1638" t="str">
        <f>"200801000367"</f>
        <v>200801000367</v>
      </c>
    </row>
    <row r="1639" spans="1:2" x14ac:dyDescent="0.25">
      <c r="A1639">
        <v>1634</v>
      </c>
      <c r="B1639" t="str">
        <f>"200904000115"</f>
        <v>200904000115</v>
      </c>
    </row>
    <row r="1640" spans="1:2" x14ac:dyDescent="0.25">
      <c r="A1640">
        <v>1635</v>
      </c>
      <c r="B1640" t="str">
        <f>"201410005944"</f>
        <v>201410005944</v>
      </c>
    </row>
    <row r="1641" spans="1:2" x14ac:dyDescent="0.25">
      <c r="A1641">
        <v>1636</v>
      </c>
      <c r="B1641" t="str">
        <f>"00217477"</f>
        <v>00217477</v>
      </c>
    </row>
    <row r="1642" spans="1:2" x14ac:dyDescent="0.25">
      <c r="A1642">
        <v>1637</v>
      </c>
      <c r="B1642" t="str">
        <f>"201502003170"</f>
        <v>201502003170</v>
      </c>
    </row>
    <row r="1643" spans="1:2" x14ac:dyDescent="0.25">
      <c r="A1643">
        <v>1638</v>
      </c>
      <c r="B1643" t="str">
        <f>"200802006765"</f>
        <v>200802006765</v>
      </c>
    </row>
    <row r="1644" spans="1:2" x14ac:dyDescent="0.25">
      <c r="A1644">
        <v>1639</v>
      </c>
      <c r="B1644" t="str">
        <f>"201304006233"</f>
        <v>201304006233</v>
      </c>
    </row>
    <row r="1645" spans="1:2" x14ac:dyDescent="0.25">
      <c r="A1645">
        <v>1640</v>
      </c>
      <c r="B1645" t="str">
        <f>"201304001679"</f>
        <v>201304001679</v>
      </c>
    </row>
    <row r="1646" spans="1:2" x14ac:dyDescent="0.25">
      <c r="A1646">
        <v>1641</v>
      </c>
      <c r="B1646" t="str">
        <f>"00768982"</f>
        <v>00768982</v>
      </c>
    </row>
    <row r="1647" spans="1:2" x14ac:dyDescent="0.25">
      <c r="A1647">
        <v>1642</v>
      </c>
      <c r="B1647" t="str">
        <f>"00802349"</f>
        <v>00802349</v>
      </c>
    </row>
    <row r="1648" spans="1:2" x14ac:dyDescent="0.25">
      <c r="A1648">
        <v>1643</v>
      </c>
      <c r="B1648" t="str">
        <f>"201412000664"</f>
        <v>201412000664</v>
      </c>
    </row>
    <row r="1649" spans="1:2" x14ac:dyDescent="0.25">
      <c r="A1649">
        <v>1644</v>
      </c>
      <c r="B1649" t="str">
        <f>"200905000048"</f>
        <v>200905000048</v>
      </c>
    </row>
    <row r="1650" spans="1:2" x14ac:dyDescent="0.25">
      <c r="A1650">
        <v>1645</v>
      </c>
      <c r="B1650" t="str">
        <f>"00014487"</f>
        <v>00014487</v>
      </c>
    </row>
    <row r="1651" spans="1:2" x14ac:dyDescent="0.25">
      <c r="A1651">
        <v>1646</v>
      </c>
      <c r="B1651" t="str">
        <f>"00089687"</f>
        <v>00089687</v>
      </c>
    </row>
    <row r="1652" spans="1:2" x14ac:dyDescent="0.25">
      <c r="A1652">
        <v>1647</v>
      </c>
      <c r="B1652" t="str">
        <f>"200801005791"</f>
        <v>200801005791</v>
      </c>
    </row>
    <row r="1653" spans="1:2" x14ac:dyDescent="0.25">
      <c r="A1653">
        <v>1648</v>
      </c>
      <c r="B1653" t="str">
        <f>"00803092"</f>
        <v>00803092</v>
      </c>
    </row>
    <row r="1654" spans="1:2" x14ac:dyDescent="0.25">
      <c r="A1654">
        <v>1649</v>
      </c>
      <c r="B1654" t="str">
        <f>"201504003765"</f>
        <v>201504003765</v>
      </c>
    </row>
    <row r="1655" spans="1:2" x14ac:dyDescent="0.25">
      <c r="A1655">
        <v>1650</v>
      </c>
      <c r="B1655" t="str">
        <f>"00003172"</f>
        <v>00003172</v>
      </c>
    </row>
    <row r="1656" spans="1:2" x14ac:dyDescent="0.25">
      <c r="A1656">
        <v>1651</v>
      </c>
      <c r="B1656" t="str">
        <f>"201504001911"</f>
        <v>201504001911</v>
      </c>
    </row>
    <row r="1657" spans="1:2" x14ac:dyDescent="0.25">
      <c r="A1657">
        <v>1652</v>
      </c>
      <c r="B1657" t="str">
        <f>"201502002788"</f>
        <v>201502002788</v>
      </c>
    </row>
    <row r="1658" spans="1:2" x14ac:dyDescent="0.25">
      <c r="A1658">
        <v>1653</v>
      </c>
      <c r="B1658" t="str">
        <f>"00816028"</f>
        <v>00816028</v>
      </c>
    </row>
    <row r="1659" spans="1:2" x14ac:dyDescent="0.25">
      <c r="A1659">
        <v>1654</v>
      </c>
      <c r="B1659" t="str">
        <f>"201502000471"</f>
        <v>201502000471</v>
      </c>
    </row>
    <row r="1660" spans="1:2" x14ac:dyDescent="0.25">
      <c r="A1660">
        <v>1655</v>
      </c>
      <c r="B1660" t="str">
        <f>"00239062"</f>
        <v>00239062</v>
      </c>
    </row>
    <row r="1661" spans="1:2" x14ac:dyDescent="0.25">
      <c r="A1661">
        <v>1656</v>
      </c>
      <c r="B1661" t="str">
        <f>"201409002227"</f>
        <v>201409002227</v>
      </c>
    </row>
    <row r="1662" spans="1:2" x14ac:dyDescent="0.25">
      <c r="A1662">
        <v>1657</v>
      </c>
      <c r="B1662" t="str">
        <f>"00123389"</f>
        <v>00123389</v>
      </c>
    </row>
    <row r="1663" spans="1:2" x14ac:dyDescent="0.25">
      <c r="A1663">
        <v>1658</v>
      </c>
      <c r="B1663" t="str">
        <f>"201604002528"</f>
        <v>201604002528</v>
      </c>
    </row>
    <row r="1664" spans="1:2" x14ac:dyDescent="0.25">
      <c r="A1664">
        <v>1659</v>
      </c>
      <c r="B1664" t="str">
        <f>"00532709"</f>
        <v>00532709</v>
      </c>
    </row>
    <row r="1665" spans="1:2" x14ac:dyDescent="0.25">
      <c r="A1665">
        <v>1660</v>
      </c>
      <c r="B1665" t="str">
        <f>"00759678"</f>
        <v>00759678</v>
      </c>
    </row>
    <row r="1666" spans="1:2" x14ac:dyDescent="0.25">
      <c r="A1666">
        <v>1661</v>
      </c>
      <c r="B1666" t="str">
        <f>"00713900"</f>
        <v>00713900</v>
      </c>
    </row>
    <row r="1667" spans="1:2" x14ac:dyDescent="0.25">
      <c r="A1667">
        <v>1662</v>
      </c>
      <c r="B1667" t="str">
        <f>"201406013313"</f>
        <v>201406013313</v>
      </c>
    </row>
    <row r="1668" spans="1:2" x14ac:dyDescent="0.25">
      <c r="A1668">
        <v>1663</v>
      </c>
      <c r="B1668" t="str">
        <f>"201409001251"</f>
        <v>201409001251</v>
      </c>
    </row>
    <row r="1669" spans="1:2" x14ac:dyDescent="0.25">
      <c r="A1669">
        <v>1664</v>
      </c>
      <c r="B1669" t="str">
        <f>"00869693"</f>
        <v>00869693</v>
      </c>
    </row>
    <row r="1670" spans="1:2" x14ac:dyDescent="0.25">
      <c r="A1670">
        <v>1665</v>
      </c>
      <c r="B1670" t="str">
        <f>"00228614"</f>
        <v>00228614</v>
      </c>
    </row>
    <row r="1671" spans="1:2" x14ac:dyDescent="0.25">
      <c r="A1671">
        <v>1666</v>
      </c>
      <c r="B1671" t="str">
        <f>"200712003490"</f>
        <v>200712003490</v>
      </c>
    </row>
    <row r="1672" spans="1:2" x14ac:dyDescent="0.25">
      <c r="A1672">
        <v>1667</v>
      </c>
      <c r="B1672" t="str">
        <f>"00219948"</f>
        <v>00219948</v>
      </c>
    </row>
    <row r="1673" spans="1:2" x14ac:dyDescent="0.25">
      <c r="A1673">
        <v>1668</v>
      </c>
      <c r="B1673" t="str">
        <f>"201504001089"</f>
        <v>201504001089</v>
      </c>
    </row>
    <row r="1674" spans="1:2" x14ac:dyDescent="0.25">
      <c r="A1674">
        <v>1669</v>
      </c>
      <c r="B1674" t="str">
        <f>"201412006823"</f>
        <v>201412006823</v>
      </c>
    </row>
    <row r="1675" spans="1:2" x14ac:dyDescent="0.25">
      <c r="A1675">
        <v>1670</v>
      </c>
      <c r="B1675" t="str">
        <f>"00239119"</f>
        <v>00239119</v>
      </c>
    </row>
    <row r="1676" spans="1:2" x14ac:dyDescent="0.25">
      <c r="A1676">
        <v>1671</v>
      </c>
      <c r="B1676" t="str">
        <f>"201411001804"</f>
        <v>201411001804</v>
      </c>
    </row>
    <row r="1677" spans="1:2" x14ac:dyDescent="0.25">
      <c r="A1677">
        <v>1672</v>
      </c>
      <c r="B1677" t="str">
        <f>"00813646"</f>
        <v>00813646</v>
      </c>
    </row>
    <row r="1678" spans="1:2" x14ac:dyDescent="0.25">
      <c r="A1678">
        <v>1673</v>
      </c>
      <c r="B1678" t="str">
        <f>"200803000143"</f>
        <v>200803000143</v>
      </c>
    </row>
    <row r="1679" spans="1:2" x14ac:dyDescent="0.25">
      <c r="A1679">
        <v>1674</v>
      </c>
      <c r="B1679" t="str">
        <f>"200801008468"</f>
        <v>200801008468</v>
      </c>
    </row>
    <row r="1680" spans="1:2" x14ac:dyDescent="0.25">
      <c r="A1680">
        <v>1675</v>
      </c>
      <c r="B1680" t="str">
        <f>"00512332"</f>
        <v>00512332</v>
      </c>
    </row>
    <row r="1681" spans="1:2" x14ac:dyDescent="0.25">
      <c r="A1681">
        <v>1676</v>
      </c>
      <c r="B1681" t="str">
        <f>"00610051"</f>
        <v>00610051</v>
      </c>
    </row>
    <row r="1682" spans="1:2" x14ac:dyDescent="0.25">
      <c r="A1682">
        <v>1677</v>
      </c>
      <c r="B1682" t="str">
        <f>"00236090"</f>
        <v>00236090</v>
      </c>
    </row>
    <row r="1683" spans="1:2" x14ac:dyDescent="0.25">
      <c r="A1683">
        <v>1678</v>
      </c>
      <c r="B1683" t="str">
        <f>"00493630"</f>
        <v>00493630</v>
      </c>
    </row>
    <row r="1684" spans="1:2" x14ac:dyDescent="0.25">
      <c r="A1684">
        <v>1679</v>
      </c>
      <c r="B1684" t="str">
        <f>"00227760"</f>
        <v>00227760</v>
      </c>
    </row>
    <row r="1685" spans="1:2" x14ac:dyDescent="0.25">
      <c r="A1685">
        <v>1680</v>
      </c>
      <c r="B1685" t="str">
        <f>"201406001495"</f>
        <v>201406001495</v>
      </c>
    </row>
    <row r="1686" spans="1:2" x14ac:dyDescent="0.25">
      <c r="A1686">
        <v>1681</v>
      </c>
      <c r="B1686" t="str">
        <f>"201409003811"</f>
        <v>201409003811</v>
      </c>
    </row>
    <row r="1687" spans="1:2" x14ac:dyDescent="0.25">
      <c r="A1687">
        <v>1682</v>
      </c>
      <c r="B1687" t="str">
        <f>"201409000174"</f>
        <v>201409000174</v>
      </c>
    </row>
    <row r="1688" spans="1:2" x14ac:dyDescent="0.25">
      <c r="A1688">
        <v>1683</v>
      </c>
      <c r="B1688" t="str">
        <f>"00600788"</f>
        <v>00600788</v>
      </c>
    </row>
    <row r="1689" spans="1:2" x14ac:dyDescent="0.25">
      <c r="A1689">
        <v>1684</v>
      </c>
      <c r="B1689" t="str">
        <f>"201410009582"</f>
        <v>201410009582</v>
      </c>
    </row>
    <row r="1690" spans="1:2" x14ac:dyDescent="0.25">
      <c r="A1690">
        <v>1685</v>
      </c>
      <c r="B1690" t="str">
        <f>"00104766"</f>
        <v>00104766</v>
      </c>
    </row>
    <row r="1691" spans="1:2" x14ac:dyDescent="0.25">
      <c r="A1691">
        <v>1686</v>
      </c>
      <c r="B1691" t="str">
        <f>"201402002778"</f>
        <v>201402002778</v>
      </c>
    </row>
    <row r="1692" spans="1:2" x14ac:dyDescent="0.25">
      <c r="A1692">
        <v>1687</v>
      </c>
      <c r="B1692" t="str">
        <f>"201402009031"</f>
        <v>201402009031</v>
      </c>
    </row>
    <row r="1693" spans="1:2" x14ac:dyDescent="0.25">
      <c r="A1693">
        <v>1688</v>
      </c>
      <c r="B1693" t="str">
        <f>"200802011472"</f>
        <v>200802011472</v>
      </c>
    </row>
    <row r="1694" spans="1:2" x14ac:dyDescent="0.25">
      <c r="A1694">
        <v>1689</v>
      </c>
      <c r="B1694" t="str">
        <f>"201410012115"</f>
        <v>201410012115</v>
      </c>
    </row>
    <row r="1695" spans="1:2" x14ac:dyDescent="0.25">
      <c r="A1695">
        <v>1690</v>
      </c>
      <c r="B1695" t="str">
        <f>"201410011264"</f>
        <v>201410011264</v>
      </c>
    </row>
    <row r="1696" spans="1:2" x14ac:dyDescent="0.25">
      <c r="A1696">
        <v>1691</v>
      </c>
      <c r="B1696" t="str">
        <f>"00453510"</f>
        <v>00453510</v>
      </c>
    </row>
    <row r="1697" spans="1:2" x14ac:dyDescent="0.25">
      <c r="A1697">
        <v>1692</v>
      </c>
      <c r="B1697" t="str">
        <f>"200812000744"</f>
        <v>200812000744</v>
      </c>
    </row>
    <row r="1698" spans="1:2" x14ac:dyDescent="0.25">
      <c r="A1698">
        <v>1693</v>
      </c>
      <c r="B1698" t="str">
        <f>"00876668"</f>
        <v>00876668</v>
      </c>
    </row>
    <row r="1699" spans="1:2" x14ac:dyDescent="0.25">
      <c r="A1699">
        <v>1694</v>
      </c>
      <c r="B1699" t="str">
        <f>"00524788"</f>
        <v>00524788</v>
      </c>
    </row>
    <row r="1700" spans="1:2" x14ac:dyDescent="0.25">
      <c r="A1700">
        <v>1695</v>
      </c>
      <c r="B1700" t="str">
        <f>"201410004001"</f>
        <v>201410004001</v>
      </c>
    </row>
    <row r="1701" spans="1:2" x14ac:dyDescent="0.25">
      <c r="A1701">
        <v>1696</v>
      </c>
      <c r="B1701" t="str">
        <f>"00117547"</f>
        <v>00117547</v>
      </c>
    </row>
    <row r="1702" spans="1:2" x14ac:dyDescent="0.25">
      <c r="A1702">
        <v>1697</v>
      </c>
      <c r="B1702" t="str">
        <f>"00814190"</f>
        <v>00814190</v>
      </c>
    </row>
    <row r="1703" spans="1:2" x14ac:dyDescent="0.25">
      <c r="A1703">
        <v>1698</v>
      </c>
      <c r="B1703" t="str">
        <f>"00870243"</f>
        <v>00870243</v>
      </c>
    </row>
    <row r="1704" spans="1:2" x14ac:dyDescent="0.25">
      <c r="A1704">
        <v>1699</v>
      </c>
      <c r="B1704" t="str">
        <f>"201410003850"</f>
        <v>201410003850</v>
      </c>
    </row>
    <row r="1705" spans="1:2" x14ac:dyDescent="0.25">
      <c r="A1705">
        <v>1700</v>
      </c>
      <c r="B1705" t="str">
        <f>"00501164"</f>
        <v>00501164</v>
      </c>
    </row>
    <row r="1706" spans="1:2" x14ac:dyDescent="0.25">
      <c r="A1706">
        <v>1701</v>
      </c>
      <c r="B1706" t="str">
        <f>"00619875"</f>
        <v>00619875</v>
      </c>
    </row>
    <row r="1707" spans="1:2" x14ac:dyDescent="0.25">
      <c r="A1707">
        <v>1702</v>
      </c>
      <c r="B1707" t="str">
        <f>"00599591"</f>
        <v>00599591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6"/>
  <sheetViews>
    <sheetView workbookViewId="0">
      <selection sqref="A1:B1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2" t="s">
        <v>1</v>
      </c>
      <c r="B1" s="3"/>
    </row>
    <row r="2" spans="1:2" x14ac:dyDescent="0.25">
      <c r="A2" s="4"/>
      <c r="B2" s="5"/>
    </row>
    <row r="3" spans="1:2" ht="113.25" customHeight="1" x14ac:dyDescent="0.25">
      <c r="A3" s="6" t="s">
        <v>5</v>
      </c>
      <c r="B3" s="6"/>
    </row>
    <row r="5" spans="1:2" x14ac:dyDescent="0.25">
      <c r="A5" s="1" t="s">
        <v>3</v>
      </c>
      <c r="B5" s="1" t="s">
        <v>0</v>
      </c>
    </row>
    <row r="6" spans="1:2" x14ac:dyDescent="0.25">
      <c r="A6">
        <v>1</v>
      </c>
      <c r="B6" t="str">
        <f>"00476657"</f>
        <v>00476657</v>
      </c>
    </row>
    <row r="7" spans="1:2" x14ac:dyDescent="0.25">
      <c r="A7">
        <v>2</v>
      </c>
      <c r="B7" t="str">
        <f>"200801000225"</f>
        <v>200801000225</v>
      </c>
    </row>
    <row r="8" spans="1:2" x14ac:dyDescent="0.25">
      <c r="A8">
        <v>3</v>
      </c>
      <c r="B8" t="str">
        <f>"00876934"</f>
        <v>00876934</v>
      </c>
    </row>
    <row r="9" spans="1:2" x14ac:dyDescent="0.25">
      <c r="A9">
        <v>4</v>
      </c>
      <c r="B9" t="str">
        <f>"201402003025"</f>
        <v>201402003025</v>
      </c>
    </row>
    <row r="10" spans="1:2" x14ac:dyDescent="0.25">
      <c r="A10">
        <v>5</v>
      </c>
      <c r="B10" t="str">
        <f>"200802000524"</f>
        <v>200802000524</v>
      </c>
    </row>
    <row r="11" spans="1:2" x14ac:dyDescent="0.25">
      <c r="A11">
        <v>6</v>
      </c>
      <c r="B11" t="str">
        <f>"00543572"</f>
        <v>00543572</v>
      </c>
    </row>
    <row r="12" spans="1:2" x14ac:dyDescent="0.25">
      <c r="A12">
        <v>7</v>
      </c>
      <c r="B12" t="str">
        <f>"00111759"</f>
        <v>00111759</v>
      </c>
    </row>
    <row r="13" spans="1:2" x14ac:dyDescent="0.25">
      <c r="A13">
        <v>8</v>
      </c>
      <c r="B13" t="str">
        <f>"00511923"</f>
        <v>00511923</v>
      </c>
    </row>
    <row r="14" spans="1:2" x14ac:dyDescent="0.25">
      <c r="A14">
        <v>9</v>
      </c>
      <c r="B14" t="str">
        <f>"200802007622"</f>
        <v>200802007622</v>
      </c>
    </row>
    <row r="15" spans="1:2" x14ac:dyDescent="0.25">
      <c r="A15">
        <v>10</v>
      </c>
      <c r="B15" t="str">
        <f>"00825377"</f>
        <v>00825377</v>
      </c>
    </row>
    <row r="16" spans="1:2" x14ac:dyDescent="0.25">
      <c r="A16">
        <v>11</v>
      </c>
      <c r="B16" t="str">
        <f>"201412001068"</f>
        <v>201412001068</v>
      </c>
    </row>
    <row r="17" spans="1:2" x14ac:dyDescent="0.25">
      <c r="A17">
        <v>12</v>
      </c>
      <c r="B17" t="str">
        <f>"00874393"</f>
        <v>00874393</v>
      </c>
    </row>
    <row r="18" spans="1:2" x14ac:dyDescent="0.25">
      <c r="A18">
        <v>13</v>
      </c>
      <c r="B18" t="str">
        <f>"00461547"</f>
        <v>00461547</v>
      </c>
    </row>
    <row r="19" spans="1:2" x14ac:dyDescent="0.25">
      <c r="A19">
        <v>14</v>
      </c>
      <c r="B19" t="str">
        <f>"00656381"</f>
        <v>00656381</v>
      </c>
    </row>
    <row r="20" spans="1:2" x14ac:dyDescent="0.25">
      <c r="A20">
        <v>15</v>
      </c>
      <c r="B20" t="str">
        <f>"200807000929"</f>
        <v>200807000929</v>
      </c>
    </row>
    <row r="21" spans="1:2" x14ac:dyDescent="0.25">
      <c r="A21">
        <v>16</v>
      </c>
      <c r="B21" t="str">
        <f>"200802005207"</f>
        <v>200802005207</v>
      </c>
    </row>
    <row r="22" spans="1:2" x14ac:dyDescent="0.25">
      <c r="A22">
        <v>17</v>
      </c>
      <c r="B22" t="str">
        <f>"00661248"</f>
        <v>00661248</v>
      </c>
    </row>
    <row r="23" spans="1:2" x14ac:dyDescent="0.25">
      <c r="A23">
        <v>18</v>
      </c>
      <c r="B23" t="str">
        <f>"201402003042"</f>
        <v>201402003042</v>
      </c>
    </row>
    <row r="24" spans="1:2" x14ac:dyDescent="0.25">
      <c r="A24">
        <v>19</v>
      </c>
      <c r="B24" t="str">
        <f>"201604003189"</f>
        <v>201604003189</v>
      </c>
    </row>
    <row r="25" spans="1:2" x14ac:dyDescent="0.25">
      <c r="A25">
        <v>20</v>
      </c>
      <c r="B25" t="str">
        <f>"00716912"</f>
        <v>00716912</v>
      </c>
    </row>
    <row r="26" spans="1:2" x14ac:dyDescent="0.25">
      <c r="A26">
        <v>21</v>
      </c>
      <c r="B26" t="str">
        <f>"201409003877"</f>
        <v>201409003877</v>
      </c>
    </row>
    <row r="27" spans="1:2" x14ac:dyDescent="0.25">
      <c r="A27">
        <v>22</v>
      </c>
      <c r="B27" t="str">
        <f>"00248213"</f>
        <v>00248213</v>
      </c>
    </row>
    <row r="28" spans="1:2" x14ac:dyDescent="0.25">
      <c r="A28">
        <v>23</v>
      </c>
      <c r="B28" t="str">
        <f>"201511018729"</f>
        <v>201511018729</v>
      </c>
    </row>
    <row r="29" spans="1:2" x14ac:dyDescent="0.25">
      <c r="A29">
        <v>24</v>
      </c>
      <c r="B29" t="str">
        <f>"201511037737"</f>
        <v>201511037737</v>
      </c>
    </row>
    <row r="30" spans="1:2" x14ac:dyDescent="0.25">
      <c r="A30">
        <v>25</v>
      </c>
      <c r="B30" t="str">
        <f>"201506004052"</f>
        <v>201506004052</v>
      </c>
    </row>
    <row r="31" spans="1:2" x14ac:dyDescent="0.25">
      <c r="A31">
        <v>26</v>
      </c>
      <c r="B31" t="str">
        <f>"201402000347"</f>
        <v>201402000347</v>
      </c>
    </row>
    <row r="32" spans="1:2" x14ac:dyDescent="0.25">
      <c r="A32">
        <v>27</v>
      </c>
      <c r="B32" t="str">
        <f>"201411002337"</f>
        <v>201411002337</v>
      </c>
    </row>
    <row r="33" spans="1:2" x14ac:dyDescent="0.25">
      <c r="A33">
        <v>28</v>
      </c>
      <c r="B33" t="str">
        <f>"00220131"</f>
        <v>00220131</v>
      </c>
    </row>
    <row r="34" spans="1:2" x14ac:dyDescent="0.25">
      <c r="A34">
        <v>29</v>
      </c>
      <c r="B34" t="str">
        <f>"00112646"</f>
        <v>00112646</v>
      </c>
    </row>
    <row r="35" spans="1:2" x14ac:dyDescent="0.25">
      <c r="A35">
        <v>30</v>
      </c>
      <c r="B35" t="str">
        <f>"201506001048"</f>
        <v>201506001048</v>
      </c>
    </row>
    <row r="36" spans="1:2" x14ac:dyDescent="0.25">
      <c r="A36">
        <v>31</v>
      </c>
      <c r="B36" t="str">
        <f>"201412003889"</f>
        <v>201412003889</v>
      </c>
    </row>
    <row r="37" spans="1:2" x14ac:dyDescent="0.25">
      <c r="A37">
        <v>32</v>
      </c>
      <c r="B37" t="str">
        <f>"201406007448"</f>
        <v>201406007448</v>
      </c>
    </row>
    <row r="38" spans="1:2" x14ac:dyDescent="0.25">
      <c r="A38">
        <v>33</v>
      </c>
      <c r="B38" t="str">
        <f>"00498834"</f>
        <v>00498834</v>
      </c>
    </row>
    <row r="39" spans="1:2" x14ac:dyDescent="0.25">
      <c r="A39">
        <v>34</v>
      </c>
      <c r="B39" t="str">
        <f>"00871752"</f>
        <v>00871752</v>
      </c>
    </row>
    <row r="40" spans="1:2" x14ac:dyDescent="0.25">
      <c r="A40">
        <v>35</v>
      </c>
      <c r="B40" t="str">
        <f>"00341107"</f>
        <v>00341107</v>
      </c>
    </row>
    <row r="41" spans="1:2" x14ac:dyDescent="0.25">
      <c r="A41">
        <v>36</v>
      </c>
      <c r="B41" t="str">
        <f>"201406009876"</f>
        <v>201406009876</v>
      </c>
    </row>
    <row r="42" spans="1:2" x14ac:dyDescent="0.25">
      <c r="A42">
        <v>37</v>
      </c>
      <c r="B42" t="str">
        <f>"00714128"</f>
        <v>00714128</v>
      </c>
    </row>
    <row r="43" spans="1:2" x14ac:dyDescent="0.25">
      <c r="A43">
        <v>38</v>
      </c>
      <c r="B43" t="str">
        <f>"201402001435"</f>
        <v>201402001435</v>
      </c>
    </row>
    <row r="44" spans="1:2" x14ac:dyDescent="0.25">
      <c r="A44">
        <v>39</v>
      </c>
      <c r="B44" t="str">
        <f>"00111885"</f>
        <v>00111885</v>
      </c>
    </row>
    <row r="45" spans="1:2" x14ac:dyDescent="0.25">
      <c r="A45">
        <v>40</v>
      </c>
      <c r="B45" t="str">
        <f>"00196945"</f>
        <v>00196945</v>
      </c>
    </row>
    <row r="46" spans="1:2" x14ac:dyDescent="0.25">
      <c r="A46">
        <v>41</v>
      </c>
      <c r="B46" t="str">
        <f>"201406007422"</f>
        <v>201406007422</v>
      </c>
    </row>
    <row r="47" spans="1:2" x14ac:dyDescent="0.25">
      <c r="A47">
        <v>42</v>
      </c>
      <c r="B47" t="str">
        <f>"00480551"</f>
        <v>00480551</v>
      </c>
    </row>
    <row r="48" spans="1:2" x14ac:dyDescent="0.25">
      <c r="A48">
        <v>43</v>
      </c>
      <c r="B48" t="str">
        <f>"201511016560"</f>
        <v>201511016560</v>
      </c>
    </row>
    <row r="49" spans="1:2" x14ac:dyDescent="0.25">
      <c r="A49">
        <v>44</v>
      </c>
      <c r="B49" t="str">
        <f>"00551153"</f>
        <v>00551153</v>
      </c>
    </row>
    <row r="50" spans="1:2" x14ac:dyDescent="0.25">
      <c r="A50">
        <v>45</v>
      </c>
      <c r="B50" t="str">
        <f>"00730451"</f>
        <v>00730451</v>
      </c>
    </row>
    <row r="51" spans="1:2" x14ac:dyDescent="0.25">
      <c r="A51">
        <v>46</v>
      </c>
      <c r="B51" t="str">
        <f>"201401000721"</f>
        <v>201401000721</v>
      </c>
    </row>
    <row r="52" spans="1:2" x14ac:dyDescent="0.25">
      <c r="A52">
        <v>47</v>
      </c>
      <c r="B52" t="str">
        <f>"201402005988"</f>
        <v>201402005988</v>
      </c>
    </row>
    <row r="53" spans="1:2" x14ac:dyDescent="0.25">
      <c r="A53">
        <v>48</v>
      </c>
      <c r="B53" t="str">
        <f>"201502002533"</f>
        <v>201502002533</v>
      </c>
    </row>
    <row r="54" spans="1:2" x14ac:dyDescent="0.25">
      <c r="A54">
        <v>49</v>
      </c>
      <c r="B54" t="str">
        <f>"201406014434"</f>
        <v>201406014434</v>
      </c>
    </row>
    <row r="55" spans="1:2" x14ac:dyDescent="0.25">
      <c r="A55">
        <v>50</v>
      </c>
      <c r="B55" t="str">
        <f>"201412000416"</f>
        <v>201412000416</v>
      </c>
    </row>
    <row r="56" spans="1:2" x14ac:dyDescent="0.25">
      <c r="A56">
        <v>51</v>
      </c>
      <c r="B56" t="str">
        <f>"201406014145"</f>
        <v>201406014145</v>
      </c>
    </row>
    <row r="57" spans="1:2" x14ac:dyDescent="0.25">
      <c r="A57">
        <v>52</v>
      </c>
      <c r="B57" t="str">
        <f>"201605000027"</f>
        <v>201605000027</v>
      </c>
    </row>
    <row r="58" spans="1:2" x14ac:dyDescent="0.25">
      <c r="A58">
        <v>53</v>
      </c>
      <c r="B58" t="str">
        <f>"00761835"</f>
        <v>00761835</v>
      </c>
    </row>
    <row r="59" spans="1:2" x14ac:dyDescent="0.25">
      <c r="A59">
        <v>54</v>
      </c>
      <c r="B59" t="str">
        <f>"201406011246"</f>
        <v>201406011246</v>
      </c>
    </row>
    <row r="60" spans="1:2" x14ac:dyDescent="0.25">
      <c r="A60">
        <v>55</v>
      </c>
      <c r="B60" t="str">
        <f>"00457502"</f>
        <v>00457502</v>
      </c>
    </row>
    <row r="61" spans="1:2" x14ac:dyDescent="0.25">
      <c r="A61">
        <v>56</v>
      </c>
      <c r="B61" t="str">
        <f>"00501249"</f>
        <v>00501249</v>
      </c>
    </row>
    <row r="62" spans="1:2" x14ac:dyDescent="0.25">
      <c r="A62">
        <v>57</v>
      </c>
      <c r="B62" t="str">
        <f>"00824356"</f>
        <v>00824356</v>
      </c>
    </row>
    <row r="63" spans="1:2" x14ac:dyDescent="0.25">
      <c r="A63">
        <v>58</v>
      </c>
      <c r="B63" t="str">
        <f>"00013959"</f>
        <v>00013959</v>
      </c>
    </row>
    <row r="64" spans="1:2" x14ac:dyDescent="0.25">
      <c r="A64">
        <v>59</v>
      </c>
      <c r="B64" t="str">
        <f>"201406013510"</f>
        <v>201406013510</v>
      </c>
    </row>
    <row r="65" spans="1:2" x14ac:dyDescent="0.25">
      <c r="A65">
        <v>60</v>
      </c>
      <c r="B65" t="str">
        <f>"200805000372"</f>
        <v>200805000372</v>
      </c>
    </row>
    <row r="66" spans="1:2" x14ac:dyDescent="0.25">
      <c r="A66">
        <v>61</v>
      </c>
      <c r="B66" t="str">
        <f>"00234576"</f>
        <v>00234576</v>
      </c>
    </row>
    <row r="67" spans="1:2" x14ac:dyDescent="0.25">
      <c r="A67">
        <v>62</v>
      </c>
      <c r="B67" t="str">
        <f>"201506004066"</f>
        <v>201506004066</v>
      </c>
    </row>
    <row r="68" spans="1:2" x14ac:dyDescent="0.25">
      <c r="A68">
        <v>63</v>
      </c>
      <c r="B68" t="str">
        <f>"201406002440"</f>
        <v>201406002440</v>
      </c>
    </row>
    <row r="69" spans="1:2" x14ac:dyDescent="0.25">
      <c r="A69">
        <v>64</v>
      </c>
      <c r="B69" t="str">
        <f>"00070043"</f>
        <v>00070043</v>
      </c>
    </row>
    <row r="70" spans="1:2" x14ac:dyDescent="0.25">
      <c r="A70">
        <v>65</v>
      </c>
      <c r="B70" t="str">
        <f>"200806000723"</f>
        <v>200806000723</v>
      </c>
    </row>
    <row r="71" spans="1:2" x14ac:dyDescent="0.25">
      <c r="A71">
        <v>66</v>
      </c>
      <c r="B71" t="str">
        <f>"201409002540"</f>
        <v>201409002540</v>
      </c>
    </row>
    <row r="72" spans="1:2" x14ac:dyDescent="0.25">
      <c r="A72">
        <v>67</v>
      </c>
      <c r="B72" t="str">
        <f>"201402006214"</f>
        <v>201402006214</v>
      </c>
    </row>
    <row r="73" spans="1:2" x14ac:dyDescent="0.25">
      <c r="A73">
        <v>68</v>
      </c>
      <c r="B73" t="str">
        <f>"201412000210"</f>
        <v>201412000210</v>
      </c>
    </row>
    <row r="74" spans="1:2" x14ac:dyDescent="0.25">
      <c r="A74">
        <v>69</v>
      </c>
      <c r="B74" t="str">
        <f>"00251950"</f>
        <v>00251950</v>
      </c>
    </row>
    <row r="75" spans="1:2" x14ac:dyDescent="0.25">
      <c r="A75">
        <v>70</v>
      </c>
      <c r="B75" t="str">
        <f>"00323342"</f>
        <v>00323342</v>
      </c>
    </row>
    <row r="76" spans="1:2" x14ac:dyDescent="0.25">
      <c r="A76">
        <v>71</v>
      </c>
      <c r="B76" t="str">
        <f>"201406013585"</f>
        <v>201406013585</v>
      </c>
    </row>
    <row r="77" spans="1:2" x14ac:dyDescent="0.25">
      <c r="A77">
        <v>72</v>
      </c>
      <c r="B77" t="str">
        <f>"200712004494"</f>
        <v>200712004494</v>
      </c>
    </row>
    <row r="78" spans="1:2" x14ac:dyDescent="0.25">
      <c r="A78">
        <v>73</v>
      </c>
      <c r="B78" t="str">
        <f>"200803000272"</f>
        <v>200803000272</v>
      </c>
    </row>
    <row r="79" spans="1:2" x14ac:dyDescent="0.25">
      <c r="A79">
        <v>74</v>
      </c>
      <c r="B79" t="str">
        <f>"201406013978"</f>
        <v>201406013978</v>
      </c>
    </row>
    <row r="80" spans="1:2" x14ac:dyDescent="0.25">
      <c r="A80">
        <v>75</v>
      </c>
      <c r="B80" t="str">
        <f>"200905000090"</f>
        <v>200905000090</v>
      </c>
    </row>
    <row r="81" spans="1:2" x14ac:dyDescent="0.25">
      <c r="A81">
        <v>76</v>
      </c>
      <c r="B81" t="str">
        <f>"00147022"</f>
        <v>00147022</v>
      </c>
    </row>
    <row r="82" spans="1:2" x14ac:dyDescent="0.25">
      <c r="A82">
        <v>77</v>
      </c>
      <c r="B82" t="str">
        <f>"00568350"</f>
        <v>00568350</v>
      </c>
    </row>
    <row r="83" spans="1:2" x14ac:dyDescent="0.25">
      <c r="A83">
        <v>78</v>
      </c>
      <c r="B83" t="str">
        <f>"00201234"</f>
        <v>00201234</v>
      </c>
    </row>
    <row r="84" spans="1:2" x14ac:dyDescent="0.25">
      <c r="A84">
        <v>79</v>
      </c>
      <c r="B84" t="str">
        <f>"00872050"</f>
        <v>00872050</v>
      </c>
    </row>
    <row r="85" spans="1:2" x14ac:dyDescent="0.25">
      <c r="A85">
        <v>80</v>
      </c>
      <c r="B85" t="str">
        <f>"00175998"</f>
        <v>00175998</v>
      </c>
    </row>
    <row r="86" spans="1:2" x14ac:dyDescent="0.25">
      <c r="A86">
        <v>81</v>
      </c>
      <c r="B86" t="str">
        <f>"201411000126"</f>
        <v>201411000126</v>
      </c>
    </row>
    <row r="87" spans="1:2" x14ac:dyDescent="0.25">
      <c r="A87">
        <v>82</v>
      </c>
      <c r="B87" t="str">
        <f>"00425191"</f>
        <v>00425191</v>
      </c>
    </row>
    <row r="88" spans="1:2" x14ac:dyDescent="0.25">
      <c r="A88">
        <v>83</v>
      </c>
      <c r="B88" t="str">
        <f>"200712005790"</f>
        <v>200712005790</v>
      </c>
    </row>
    <row r="89" spans="1:2" x14ac:dyDescent="0.25">
      <c r="A89">
        <v>84</v>
      </c>
      <c r="B89" t="str">
        <f>"00366644"</f>
        <v>00366644</v>
      </c>
    </row>
    <row r="90" spans="1:2" x14ac:dyDescent="0.25">
      <c r="A90">
        <v>85</v>
      </c>
      <c r="B90" t="str">
        <f>"201406017242"</f>
        <v>201406017242</v>
      </c>
    </row>
    <row r="91" spans="1:2" x14ac:dyDescent="0.25">
      <c r="A91">
        <v>86</v>
      </c>
      <c r="B91" t="str">
        <f>"201402005276"</f>
        <v>201402005276</v>
      </c>
    </row>
    <row r="92" spans="1:2" x14ac:dyDescent="0.25">
      <c r="A92">
        <v>87</v>
      </c>
      <c r="B92" t="str">
        <f>"00028021"</f>
        <v>00028021</v>
      </c>
    </row>
    <row r="93" spans="1:2" x14ac:dyDescent="0.25">
      <c r="A93">
        <v>88</v>
      </c>
      <c r="B93" t="str">
        <f>"00872802"</f>
        <v>00872802</v>
      </c>
    </row>
    <row r="94" spans="1:2" x14ac:dyDescent="0.25">
      <c r="A94">
        <v>89</v>
      </c>
      <c r="B94" t="str">
        <f>"00214344"</f>
        <v>00214344</v>
      </c>
    </row>
    <row r="95" spans="1:2" x14ac:dyDescent="0.25">
      <c r="A95">
        <v>90</v>
      </c>
      <c r="B95" t="str">
        <f>"00150009"</f>
        <v>00150009</v>
      </c>
    </row>
    <row r="96" spans="1:2" x14ac:dyDescent="0.25">
      <c r="A96">
        <v>91</v>
      </c>
      <c r="B96" t="str">
        <f>"201304006067"</f>
        <v>201304006067</v>
      </c>
    </row>
    <row r="97" spans="1:2" x14ac:dyDescent="0.25">
      <c r="A97">
        <v>92</v>
      </c>
      <c r="B97" t="str">
        <f>"201406003033"</f>
        <v>201406003033</v>
      </c>
    </row>
    <row r="98" spans="1:2" x14ac:dyDescent="0.25">
      <c r="A98">
        <v>93</v>
      </c>
      <c r="B98" t="str">
        <f>"00231497"</f>
        <v>00231497</v>
      </c>
    </row>
    <row r="99" spans="1:2" x14ac:dyDescent="0.25">
      <c r="A99">
        <v>94</v>
      </c>
      <c r="B99" t="str">
        <f>"00658466"</f>
        <v>00658466</v>
      </c>
    </row>
    <row r="100" spans="1:2" x14ac:dyDescent="0.25">
      <c r="A100">
        <v>95</v>
      </c>
      <c r="B100" t="str">
        <f>"201402002756"</f>
        <v>201402002756</v>
      </c>
    </row>
    <row r="101" spans="1:2" x14ac:dyDescent="0.25">
      <c r="A101">
        <v>96</v>
      </c>
      <c r="B101" t="str">
        <f>"200801001624"</f>
        <v>200801001624</v>
      </c>
    </row>
    <row r="102" spans="1:2" x14ac:dyDescent="0.25">
      <c r="A102">
        <v>97</v>
      </c>
      <c r="B102" t="str">
        <f>"201406013290"</f>
        <v>201406013290</v>
      </c>
    </row>
    <row r="103" spans="1:2" x14ac:dyDescent="0.25">
      <c r="A103">
        <v>98</v>
      </c>
      <c r="B103" t="str">
        <f>"201406006947"</f>
        <v>201406006947</v>
      </c>
    </row>
    <row r="104" spans="1:2" x14ac:dyDescent="0.25">
      <c r="A104">
        <v>99</v>
      </c>
      <c r="B104" t="str">
        <f>"201412001740"</f>
        <v>201412001740</v>
      </c>
    </row>
    <row r="105" spans="1:2" x14ac:dyDescent="0.25">
      <c r="A105">
        <v>100</v>
      </c>
      <c r="B105" t="str">
        <f>"201411002611"</f>
        <v>201411002611</v>
      </c>
    </row>
    <row r="106" spans="1:2" x14ac:dyDescent="0.25">
      <c r="A106">
        <v>101</v>
      </c>
      <c r="B106" t="str">
        <f>"00111364"</f>
        <v>00111364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sqref="A1:B1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2" t="s">
        <v>1</v>
      </c>
      <c r="B1" s="3"/>
    </row>
    <row r="2" spans="1:2" x14ac:dyDescent="0.25">
      <c r="A2" s="4"/>
      <c r="B2" s="5"/>
    </row>
    <row r="3" spans="1:2" ht="113.25" customHeight="1" x14ac:dyDescent="0.25">
      <c r="A3" s="6" t="s">
        <v>2</v>
      </c>
      <c r="B3" s="6"/>
    </row>
    <row r="5" spans="1:2" x14ac:dyDescent="0.25">
      <c r="A5" s="1" t="s">
        <v>3</v>
      </c>
      <c r="B5" s="1" t="s">
        <v>0</v>
      </c>
    </row>
    <row r="6" spans="1:2" x14ac:dyDescent="0.25">
      <c r="A6">
        <v>1</v>
      </c>
      <c r="B6" t="str">
        <f>"201412006247"</f>
        <v>201412006247</v>
      </c>
    </row>
    <row r="7" spans="1:2" x14ac:dyDescent="0.25">
      <c r="A7">
        <v>2</v>
      </c>
      <c r="B7" t="str">
        <f>"201511039595"</f>
        <v>201511039595</v>
      </c>
    </row>
    <row r="8" spans="1:2" x14ac:dyDescent="0.25">
      <c r="A8">
        <v>3</v>
      </c>
      <c r="B8" t="str">
        <f>"200801003555"</f>
        <v>200801003555</v>
      </c>
    </row>
    <row r="9" spans="1:2" x14ac:dyDescent="0.25">
      <c r="A9">
        <v>4</v>
      </c>
      <c r="B9" t="str">
        <f>"00209352"</f>
        <v>00209352</v>
      </c>
    </row>
    <row r="10" spans="1:2" x14ac:dyDescent="0.25">
      <c r="A10">
        <v>5</v>
      </c>
      <c r="B10" t="str">
        <f>"00129200"</f>
        <v>00129200</v>
      </c>
    </row>
    <row r="11" spans="1:2" x14ac:dyDescent="0.25">
      <c r="A11">
        <v>6</v>
      </c>
      <c r="B11" t="str">
        <f>"200712003182"</f>
        <v>200712003182</v>
      </c>
    </row>
    <row r="12" spans="1:2" x14ac:dyDescent="0.25">
      <c r="A12">
        <v>7</v>
      </c>
      <c r="B12" t="str">
        <f>"200803000573"</f>
        <v>200803000573</v>
      </c>
    </row>
    <row r="13" spans="1:2" x14ac:dyDescent="0.25">
      <c r="A13">
        <v>8</v>
      </c>
      <c r="B13" t="str">
        <f>"00152744"</f>
        <v>00152744</v>
      </c>
    </row>
    <row r="14" spans="1:2" x14ac:dyDescent="0.25">
      <c r="A14">
        <v>9</v>
      </c>
      <c r="B14" t="str">
        <f>"00548527"</f>
        <v>00548527</v>
      </c>
    </row>
    <row r="15" spans="1:2" x14ac:dyDescent="0.25">
      <c r="A15">
        <v>10</v>
      </c>
      <c r="B15" t="str">
        <f>"201406002065"</f>
        <v>201406002065</v>
      </c>
    </row>
    <row r="16" spans="1:2" x14ac:dyDescent="0.25">
      <c r="A16">
        <v>11</v>
      </c>
      <c r="B16" t="str">
        <f>"00116864"</f>
        <v>00116864</v>
      </c>
    </row>
    <row r="17" spans="1:2" x14ac:dyDescent="0.25">
      <c r="A17">
        <v>12</v>
      </c>
      <c r="B17" t="str">
        <f>"00769559"</f>
        <v>00769559</v>
      </c>
    </row>
    <row r="18" spans="1:2" x14ac:dyDescent="0.25">
      <c r="A18">
        <v>13</v>
      </c>
      <c r="B18" t="str">
        <f>"00286646"</f>
        <v>00286646</v>
      </c>
    </row>
    <row r="19" spans="1:2" x14ac:dyDescent="0.25">
      <c r="A19">
        <v>14</v>
      </c>
      <c r="B19" t="str">
        <f>"201406016254"</f>
        <v>201406016254</v>
      </c>
    </row>
    <row r="20" spans="1:2" x14ac:dyDescent="0.25">
      <c r="A20">
        <v>15</v>
      </c>
      <c r="B20" t="str">
        <f>"00551240"</f>
        <v>00551240</v>
      </c>
    </row>
    <row r="21" spans="1:2" x14ac:dyDescent="0.25">
      <c r="A21">
        <v>16</v>
      </c>
      <c r="B21" t="str">
        <f>"200801001650"</f>
        <v>200801001650</v>
      </c>
    </row>
    <row r="22" spans="1:2" x14ac:dyDescent="0.25">
      <c r="A22">
        <v>17</v>
      </c>
      <c r="B22" t="str">
        <f>"00433347"</f>
        <v>00433347</v>
      </c>
    </row>
    <row r="23" spans="1:2" x14ac:dyDescent="0.25">
      <c r="A23">
        <v>18</v>
      </c>
      <c r="B23" t="str">
        <f>"00547869"</f>
        <v>00547869</v>
      </c>
    </row>
    <row r="24" spans="1:2" x14ac:dyDescent="0.25">
      <c r="A24">
        <v>19</v>
      </c>
      <c r="B24" t="str">
        <f>"201003000058"</f>
        <v>201003000058</v>
      </c>
    </row>
    <row r="25" spans="1:2" x14ac:dyDescent="0.25">
      <c r="A25">
        <v>20</v>
      </c>
      <c r="B25" t="str">
        <f>"00147673"</f>
        <v>00147673</v>
      </c>
    </row>
    <row r="26" spans="1:2" x14ac:dyDescent="0.25">
      <c r="A26">
        <v>21</v>
      </c>
      <c r="B26" t="str">
        <f>"201402005498"</f>
        <v>201402005498</v>
      </c>
    </row>
    <row r="27" spans="1:2" x14ac:dyDescent="0.25">
      <c r="A27">
        <v>22</v>
      </c>
      <c r="B27" t="str">
        <f>"201402010290"</f>
        <v>201402010290</v>
      </c>
    </row>
    <row r="28" spans="1:2" x14ac:dyDescent="0.25">
      <c r="A28">
        <v>23</v>
      </c>
      <c r="B28" t="str">
        <f>"200802001795"</f>
        <v>200802001795</v>
      </c>
    </row>
    <row r="29" spans="1:2" x14ac:dyDescent="0.25">
      <c r="A29">
        <v>24</v>
      </c>
      <c r="B29" t="str">
        <f>"00259326"</f>
        <v>00259326</v>
      </c>
    </row>
    <row r="30" spans="1:2" x14ac:dyDescent="0.25">
      <c r="A30">
        <v>25</v>
      </c>
      <c r="B30" t="str">
        <f>"200801001463"</f>
        <v>200801001463</v>
      </c>
    </row>
    <row r="31" spans="1:2" x14ac:dyDescent="0.25">
      <c r="A31">
        <v>26</v>
      </c>
      <c r="B31" t="str">
        <f>"00867667"</f>
        <v>00867667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sqref="A1:B1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2" t="s">
        <v>1</v>
      </c>
      <c r="B1" s="3"/>
    </row>
    <row r="2" spans="1:2" x14ac:dyDescent="0.25">
      <c r="A2" s="4"/>
      <c r="B2" s="5"/>
    </row>
    <row r="3" spans="1:2" ht="113.25" customHeight="1" x14ac:dyDescent="0.25">
      <c r="A3" s="6" t="s">
        <v>6</v>
      </c>
      <c r="B3" s="6"/>
    </row>
    <row r="5" spans="1:2" x14ac:dyDescent="0.25">
      <c r="A5" s="1" t="s">
        <v>3</v>
      </c>
      <c r="B5" s="1" t="s">
        <v>0</v>
      </c>
    </row>
    <row r="6" spans="1:2" x14ac:dyDescent="0.25">
      <c r="A6">
        <v>1</v>
      </c>
      <c r="B6" t="str">
        <f>"200712002362"</f>
        <v>200712002362</v>
      </c>
    </row>
    <row r="7" spans="1:2" x14ac:dyDescent="0.25">
      <c r="A7">
        <v>2</v>
      </c>
      <c r="B7" t="str">
        <f>"00044643"</f>
        <v>00044643</v>
      </c>
    </row>
    <row r="8" spans="1:2" x14ac:dyDescent="0.25">
      <c r="A8">
        <v>3</v>
      </c>
      <c r="B8" t="str">
        <f>"201511008253"</f>
        <v>201511008253</v>
      </c>
    </row>
    <row r="9" spans="1:2" x14ac:dyDescent="0.25">
      <c r="A9">
        <v>4</v>
      </c>
      <c r="B9" t="str">
        <f>"00041023"</f>
        <v>00041023</v>
      </c>
    </row>
    <row r="10" spans="1:2" x14ac:dyDescent="0.25">
      <c r="A10">
        <v>5</v>
      </c>
      <c r="B10" t="str">
        <f>"00419151"</f>
        <v>00419151</v>
      </c>
    </row>
    <row r="11" spans="1:2" x14ac:dyDescent="0.25">
      <c r="A11">
        <v>6</v>
      </c>
      <c r="B11" t="str">
        <f>"00195842"</f>
        <v>00195842</v>
      </c>
    </row>
    <row r="12" spans="1:2" x14ac:dyDescent="0.25">
      <c r="A12">
        <v>7</v>
      </c>
      <c r="B12" t="str">
        <f>"00704931"</f>
        <v>00704931</v>
      </c>
    </row>
    <row r="13" spans="1:2" x14ac:dyDescent="0.25">
      <c r="A13">
        <v>8</v>
      </c>
      <c r="B13" t="str">
        <f>"00392983"</f>
        <v>00392983</v>
      </c>
    </row>
    <row r="14" spans="1:2" x14ac:dyDescent="0.25">
      <c r="A14">
        <v>9</v>
      </c>
      <c r="B14" t="str">
        <f>"00451350"</f>
        <v>00451350</v>
      </c>
    </row>
    <row r="15" spans="1:2" x14ac:dyDescent="0.25">
      <c r="A15">
        <v>10</v>
      </c>
      <c r="B15" t="str">
        <f>"00358199"</f>
        <v>00358199</v>
      </c>
    </row>
    <row r="16" spans="1:2" x14ac:dyDescent="0.25">
      <c r="A16">
        <v>11</v>
      </c>
      <c r="B16" t="str">
        <f>"201512000623"</f>
        <v>201512000623</v>
      </c>
    </row>
    <row r="17" spans="1:2" x14ac:dyDescent="0.25">
      <c r="A17">
        <v>12</v>
      </c>
      <c r="B17" t="str">
        <f>"00391343"</f>
        <v>00391343</v>
      </c>
    </row>
    <row r="18" spans="1:2" x14ac:dyDescent="0.25">
      <c r="A18">
        <v>13</v>
      </c>
      <c r="B18" t="str">
        <f>"00556778"</f>
        <v>00556778</v>
      </c>
    </row>
    <row r="19" spans="1:2" x14ac:dyDescent="0.25">
      <c r="A19">
        <v>14</v>
      </c>
      <c r="B19" t="str">
        <f>"00403545"</f>
        <v>00403545</v>
      </c>
    </row>
    <row r="20" spans="1:2" x14ac:dyDescent="0.25">
      <c r="A20">
        <v>15</v>
      </c>
      <c r="B20" t="str">
        <f>"201510002343"</f>
        <v>201510002343</v>
      </c>
    </row>
    <row r="21" spans="1:2" x14ac:dyDescent="0.25">
      <c r="A21">
        <v>16</v>
      </c>
      <c r="B21" t="str">
        <f>"00020315"</f>
        <v>00020315</v>
      </c>
    </row>
    <row r="22" spans="1:2" x14ac:dyDescent="0.25">
      <c r="A22">
        <v>17</v>
      </c>
      <c r="B22" t="str">
        <f>"00873682"</f>
        <v>00873682</v>
      </c>
    </row>
    <row r="23" spans="1:2" x14ac:dyDescent="0.25">
      <c r="A23">
        <v>18</v>
      </c>
      <c r="B23" t="str">
        <f>"200802007013"</f>
        <v>200802007013</v>
      </c>
    </row>
    <row r="24" spans="1:2" x14ac:dyDescent="0.25">
      <c r="A24">
        <v>19</v>
      </c>
      <c r="B24" t="str">
        <f>"201511011244"</f>
        <v>201511011244</v>
      </c>
    </row>
    <row r="25" spans="1:2" x14ac:dyDescent="0.25">
      <c r="A25">
        <v>20</v>
      </c>
      <c r="B25" t="str">
        <f>"00379356"</f>
        <v>00379356</v>
      </c>
    </row>
    <row r="26" spans="1:2" x14ac:dyDescent="0.25">
      <c r="A26">
        <v>21</v>
      </c>
      <c r="B26" t="str">
        <f>"00404646"</f>
        <v>00404646</v>
      </c>
    </row>
    <row r="27" spans="1:2" x14ac:dyDescent="0.25">
      <c r="A27">
        <v>22</v>
      </c>
      <c r="B27" t="str">
        <f>"201511014679"</f>
        <v>201511014679</v>
      </c>
    </row>
    <row r="28" spans="1:2" x14ac:dyDescent="0.25">
      <c r="A28">
        <v>23</v>
      </c>
      <c r="B28" t="str">
        <f>"00776389"</f>
        <v>00776389</v>
      </c>
    </row>
    <row r="29" spans="1:2" x14ac:dyDescent="0.25">
      <c r="A29">
        <v>24</v>
      </c>
      <c r="B29" t="str">
        <f>"00819532"</f>
        <v>00819532</v>
      </c>
    </row>
    <row r="30" spans="1:2" x14ac:dyDescent="0.25">
      <c r="A30">
        <v>25</v>
      </c>
      <c r="B30" t="str">
        <f>"00769803"</f>
        <v>00769803</v>
      </c>
    </row>
    <row r="31" spans="1:2" x14ac:dyDescent="0.25">
      <c r="A31">
        <v>26</v>
      </c>
      <c r="B31" t="str">
        <f>"00135120"</f>
        <v>00135120</v>
      </c>
    </row>
    <row r="32" spans="1:2" x14ac:dyDescent="0.25">
      <c r="A32">
        <v>27</v>
      </c>
      <c r="B32" t="str">
        <f>"00015742"</f>
        <v>00015742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ΠΙΝΑΚΑΣ_ΠΕ_ΥΠΟΨΗΦΙΩΝ</vt:lpstr>
      <vt:lpstr>ΠΙΝΑΚΑΣ_ΤΕ_ΥΠΟΨΗΦΙΩΝ</vt:lpstr>
      <vt:lpstr>ΠΙΝΑΚΑΣ_ΔΕ_ΥΠΟΨΗΦΙΩΝ</vt:lpstr>
      <vt:lpstr>ΠΙΝΑΚΑΣ_ΥΕ_ΥΠΟΨΗΦΙΩΝ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2022-11-25T09:27:39Z</dcterms:created>
  <dcterms:modified xsi:type="dcterms:W3CDTF">2022-11-25T09:48:38Z</dcterms:modified>
</cp:coreProperties>
</file>