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itryfono\Desktop\ΠΡΟΣΚΛΗΣΕΙΣ\5Κ 2022\"/>
    </mc:Choice>
  </mc:AlternateContent>
  <bookViews>
    <workbookView xWindow="0" yWindow="0" windowWidth="13965" windowHeight="11940" activeTab="1"/>
  </bookViews>
  <sheets>
    <sheet name="ΠΙΝΑΚΑΣ_ΠΕ_ΥΠΟΨΗΦΙΩΝ" sheetId="3" r:id="rId1"/>
    <sheet name="ΠΙΝΑΚΑΣ_ΤΕ_ΥΠΟΨΗΦΙΩΝ" sheetId="4" r:id="rId2"/>
  </sheets>
  <definedNames>
    <definedName name="_xlnm._FilterDatabase" localSheetId="0" hidden="1">ΠΙΝΑΚΑΣ_ΠΕ_ΥΠΟΨΗΦΙΩΝ!$A$5:$B$5</definedName>
  </definedNames>
  <calcPr calcId="162913"/>
</workbook>
</file>

<file path=xl/calcChain.xml><?xml version="1.0" encoding="utf-8"?>
<calcChain xmlns="http://schemas.openxmlformats.org/spreadsheetml/2006/main">
  <c r="B36" i="4" l="1"/>
  <c r="B62" i="4"/>
  <c r="B27" i="4"/>
  <c r="B52" i="4"/>
  <c r="B35" i="4"/>
  <c r="B44" i="4"/>
  <c r="B46" i="4"/>
  <c r="B54" i="4"/>
  <c r="B51" i="4"/>
  <c r="B56" i="4"/>
  <c r="B30" i="4"/>
  <c r="B104" i="4"/>
  <c r="B105" i="4"/>
  <c r="B103" i="4"/>
  <c r="B45" i="4"/>
  <c r="B43" i="4"/>
  <c r="B12" i="4"/>
  <c r="B118" i="4"/>
  <c r="B110" i="4"/>
  <c r="B32" i="4"/>
  <c r="B13" i="4"/>
  <c r="B11" i="4"/>
  <c r="B10" i="4"/>
  <c r="B87" i="4"/>
  <c r="B22" i="4"/>
  <c r="B79" i="4"/>
  <c r="B102" i="4"/>
  <c r="B113" i="4"/>
  <c r="B39" i="4"/>
  <c r="B98" i="4"/>
  <c r="B15" i="4"/>
  <c r="B116" i="4"/>
  <c r="B69" i="4"/>
  <c r="B48" i="4"/>
  <c r="B91" i="4"/>
  <c r="B92" i="4"/>
  <c r="B81" i="4"/>
  <c r="B106" i="4"/>
  <c r="B17" i="4"/>
  <c r="B108" i="4"/>
  <c r="B23" i="4"/>
  <c r="B60" i="4"/>
  <c r="B53" i="4"/>
  <c r="B89" i="4"/>
  <c r="B6" i="4"/>
  <c r="B37" i="4"/>
  <c r="B94" i="4"/>
  <c r="B119" i="4"/>
  <c r="B8" i="4"/>
  <c r="B82" i="4"/>
  <c r="B21" i="4"/>
  <c r="B58" i="4"/>
  <c r="B24" i="4"/>
  <c r="B64" i="4"/>
  <c r="B29" i="4"/>
  <c r="B95" i="4"/>
  <c r="B31" i="4"/>
  <c r="B117" i="4"/>
  <c r="B14" i="4"/>
  <c r="B99" i="4"/>
  <c r="B70" i="4"/>
  <c r="B80" i="4"/>
  <c r="B112" i="4"/>
  <c r="B109" i="4"/>
  <c r="B38" i="4"/>
  <c r="B90" i="4"/>
  <c r="B75" i="4"/>
  <c r="B76" i="4"/>
  <c r="B115" i="4"/>
  <c r="B18" i="4"/>
  <c r="B9" i="4"/>
  <c r="B120" i="4"/>
  <c r="B86" i="4"/>
  <c r="B74" i="4"/>
  <c r="B41" i="4"/>
  <c r="B67" i="4"/>
  <c r="B97" i="4"/>
  <c r="B85" i="4"/>
  <c r="B20" i="4"/>
  <c r="B77" i="4"/>
  <c r="B59" i="4"/>
  <c r="B107" i="4"/>
  <c r="B33" i="4"/>
  <c r="B101" i="4"/>
  <c r="B93" i="4"/>
  <c r="B42" i="4"/>
  <c r="B34" i="4"/>
  <c r="B63" i="4"/>
  <c r="B7" i="4"/>
  <c r="B96" i="4"/>
  <c r="B57" i="4"/>
  <c r="B47" i="4"/>
  <c r="B28" i="4"/>
  <c r="B111" i="4"/>
  <c r="B65" i="4"/>
  <c r="B49" i="4"/>
  <c r="B88" i="4"/>
  <c r="B78" i="4"/>
  <c r="B26" i="4"/>
  <c r="B50" i="4"/>
  <c r="B55" i="4"/>
  <c r="B66" i="4"/>
  <c r="B73" i="4"/>
  <c r="B16" i="4"/>
  <c r="B83" i="4"/>
  <c r="B72" i="4"/>
  <c r="B68" i="4"/>
  <c r="B100" i="4"/>
  <c r="B25" i="4"/>
  <c r="B71" i="4"/>
  <c r="B61" i="4"/>
  <c r="B114" i="4"/>
  <c r="B40" i="4"/>
  <c r="B84" i="4"/>
  <c r="B19" i="4"/>
  <c r="B1186" i="3"/>
  <c r="B444" i="3"/>
  <c r="B184" i="3"/>
  <c r="B34" i="3"/>
  <c r="B197" i="3"/>
  <c r="B1871" i="3"/>
  <c r="B898" i="3"/>
  <c r="B350" i="3"/>
  <c r="B1075" i="3"/>
  <c r="B332" i="3"/>
  <c r="B207" i="3"/>
  <c r="B1048" i="3"/>
  <c r="B1957" i="3"/>
  <c r="B1763" i="3"/>
  <c r="B1113" i="3"/>
  <c r="B293" i="3"/>
  <c r="B793" i="3"/>
  <c r="B296" i="3"/>
  <c r="B315" i="3"/>
  <c r="B1448" i="3"/>
  <c r="B1771" i="3"/>
  <c r="B1566" i="3"/>
  <c r="B1619" i="3"/>
  <c r="B308" i="3"/>
  <c r="B1775" i="3"/>
  <c r="B1621" i="3"/>
  <c r="B306" i="3"/>
  <c r="B1497" i="3"/>
  <c r="B285" i="3"/>
  <c r="B317" i="3"/>
  <c r="B1452" i="3"/>
  <c r="B303" i="3"/>
  <c r="B1483" i="3"/>
  <c r="B134" i="3"/>
  <c r="B281" i="3"/>
  <c r="B1788" i="3"/>
  <c r="B1473" i="3"/>
  <c r="B1589" i="3"/>
  <c r="B1487" i="3"/>
  <c r="B1246" i="3"/>
  <c r="B218" i="3"/>
  <c r="B1624" i="3"/>
  <c r="B302" i="3"/>
  <c r="B316" i="3"/>
  <c r="B142" i="3"/>
  <c r="B361" i="3"/>
  <c r="B1656" i="3"/>
  <c r="B566" i="3"/>
  <c r="B834" i="3"/>
  <c r="B1305" i="3"/>
  <c r="B1244" i="3"/>
  <c r="B1373" i="3"/>
  <c r="B1380" i="3"/>
  <c r="B688" i="3"/>
  <c r="B209" i="3"/>
  <c r="B561" i="3"/>
  <c r="B133" i="3"/>
  <c r="B132" i="3"/>
  <c r="B762" i="3"/>
  <c r="B789" i="3"/>
  <c r="B126" i="3"/>
  <c r="B779" i="3"/>
  <c r="B770" i="3"/>
  <c r="B292" i="3"/>
  <c r="B1761" i="3"/>
  <c r="B782" i="3"/>
  <c r="B1765" i="3"/>
  <c r="B752" i="3"/>
  <c r="B179" i="3"/>
  <c r="B1300" i="3"/>
  <c r="B1386" i="3"/>
  <c r="B318" i="3"/>
  <c r="B137" i="3"/>
  <c r="B146" i="3"/>
  <c r="B1438" i="3"/>
  <c r="B1603" i="3"/>
  <c r="B604" i="3"/>
  <c r="B1238" i="3"/>
  <c r="B131" i="3"/>
  <c r="B263" i="3"/>
  <c r="B213" i="3"/>
  <c r="B1609" i="3"/>
  <c r="B217" i="3"/>
  <c r="B1544" i="3"/>
  <c r="B686" i="3"/>
  <c r="B552" i="3"/>
  <c r="B128" i="3"/>
  <c r="B278" i="3"/>
  <c r="B1335" i="3"/>
  <c r="B1767" i="3"/>
  <c r="B1627" i="3"/>
  <c r="B565" i="3"/>
  <c r="B304" i="3"/>
  <c r="B662" i="3"/>
  <c r="B781" i="3"/>
  <c r="B608" i="3"/>
  <c r="B1324" i="3"/>
  <c r="B298" i="3"/>
  <c r="B13" i="3"/>
  <c r="B1422" i="3"/>
  <c r="B1599" i="3"/>
  <c r="B1270" i="3"/>
  <c r="B1348" i="3"/>
  <c r="B1353" i="3"/>
  <c r="B1780" i="3"/>
  <c r="B1379" i="3"/>
  <c r="B740" i="3"/>
  <c r="B1392" i="3"/>
  <c r="B1469" i="3"/>
  <c r="B150" i="3"/>
  <c r="B697" i="3"/>
  <c r="B1758" i="3"/>
  <c r="B1588" i="3"/>
  <c r="B1607" i="3"/>
  <c r="B538" i="3"/>
  <c r="B780" i="3"/>
  <c r="B1190" i="3"/>
  <c r="B1472" i="3"/>
  <c r="B1235" i="3"/>
  <c r="B290" i="3"/>
  <c r="B182" i="3"/>
  <c r="B1510" i="3"/>
  <c r="B1600" i="3"/>
  <c r="B1312" i="3"/>
  <c r="B307" i="3"/>
  <c r="B145" i="3"/>
  <c r="B295" i="3"/>
  <c r="B792" i="3"/>
  <c r="B1653" i="3"/>
  <c r="B1546" i="3"/>
  <c r="B621" i="3"/>
  <c r="B272" i="3"/>
  <c r="B1253" i="3"/>
  <c r="B1171" i="3"/>
  <c r="B1258" i="3"/>
  <c r="B1358" i="3"/>
  <c r="B1794" i="3"/>
  <c r="B1477" i="3"/>
  <c r="B301" i="3"/>
  <c r="B1770" i="3"/>
  <c r="B559" i="3"/>
  <c r="B1798" i="3"/>
  <c r="B357" i="3"/>
  <c r="B300" i="3"/>
  <c r="B12" i="3"/>
  <c r="B294" i="3"/>
  <c r="B135" i="3"/>
  <c r="B1642" i="3"/>
  <c r="B291" i="3"/>
  <c r="B102" i="3"/>
  <c r="B1092" i="3"/>
  <c r="B107" i="3"/>
  <c r="B41" i="3"/>
  <c r="B144" i="3"/>
  <c r="B130" i="3"/>
  <c r="B127" i="3"/>
  <c r="B1440" i="3"/>
  <c r="B1460" i="3"/>
  <c r="B21" i="3"/>
  <c r="B216" i="3"/>
  <c r="B151" i="3"/>
  <c r="B1673" i="3"/>
  <c r="B1493" i="3"/>
  <c r="B1962" i="3"/>
  <c r="B1782" i="3"/>
  <c r="B140" i="3"/>
  <c r="B765" i="3"/>
  <c r="B1903" i="3"/>
  <c r="B984" i="3"/>
  <c r="B914" i="3"/>
  <c r="B1680" i="3"/>
  <c r="B1275" i="3"/>
  <c r="B1377" i="3"/>
  <c r="B650" i="3"/>
  <c r="B1398" i="3"/>
  <c r="B204" i="3"/>
  <c r="B518" i="3"/>
  <c r="B221" i="3"/>
  <c r="B1916" i="3"/>
  <c r="B1610" i="3"/>
  <c r="B630" i="3"/>
  <c r="B986" i="3"/>
  <c r="B563" i="3"/>
  <c r="B118" i="3"/>
  <c r="B948" i="3"/>
  <c r="B1509" i="3"/>
  <c r="B1553" i="3"/>
  <c r="B997" i="3"/>
  <c r="B741" i="3"/>
  <c r="B1479" i="3"/>
  <c r="B35" i="3"/>
  <c r="B1728" i="3"/>
  <c r="B1719" i="3"/>
  <c r="B1523" i="3"/>
  <c r="B1475" i="3"/>
  <c r="B954" i="3"/>
  <c r="B951" i="3"/>
  <c r="B1489" i="3"/>
  <c r="B353" i="3"/>
  <c r="B1188" i="3"/>
  <c r="B758" i="3"/>
  <c r="B1184" i="3"/>
  <c r="B396" i="3"/>
  <c r="B588" i="3"/>
  <c r="B1441" i="3"/>
  <c r="B1726" i="3"/>
  <c r="B1703" i="3"/>
  <c r="B1708" i="3"/>
  <c r="B1768" i="3"/>
  <c r="B1636" i="3"/>
  <c r="B1714" i="3"/>
  <c r="B703" i="3"/>
  <c r="B1417" i="3"/>
  <c r="B248" i="3"/>
  <c r="B1623" i="3"/>
  <c r="B113" i="3"/>
  <c r="B123" i="3"/>
  <c r="B826" i="3"/>
  <c r="B1675" i="3"/>
  <c r="B1341" i="3"/>
  <c r="B1233" i="3"/>
  <c r="B734" i="3"/>
  <c r="B1717" i="3"/>
  <c r="B1769" i="3"/>
  <c r="B1175" i="3"/>
  <c r="B1582" i="3"/>
  <c r="B219" i="3"/>
  <c r="B116" i="3"/>
  <c r="B1690" i="3"/>
  <c r="B705" i="3"/>
  <c r="B1665" i="3"/>
  <c r="B1825" i="3"/>
  <c r="B1859" i="3"/>
  <c r="B799" i="3"/>
  <c r="B31" i="3"/>
  <c r="B1166" i="3"/>
  <c r="B208" i="3"/>
  <c r="B1733" i="3"/>
  <c r="B32" i="3"/>
  <c r="B1693" i="3"/>
  <c r="B564" i="3"/>
  <c r="B1177" i="3"/>
  <c r="B247" i="3"/>
  <c r="B1567" i="3"/>
  <c r="B1681" i="3"/>
  <c r="B165" i="3"/>
  <c r="B1515" i="3"/>
  <c r="B1530" i="3"/>
  <c r="B36" i="3"/>
  <c r="B1723" i="3"/>
  <c r="B101" i="3"/>
  <c r="B1699" i="3"/>
  <c r="B1504" i="3"/>
  <c r="B1495" i="3"/>
  <c r="B1419" i="3"/>
  <c r="B90" i="3"/>
  <c r="B1737" i="3"/>
  <c r="B1671" i="3"/>
  <c r="B120" i="3"/>
  <c r="B29" i="3"/>
  <c r="B310" i="3"/>
  <c r="B760" i="3"/>
  <c r="B28" i="3"/>
  <c r="B9" i="3"/>
  <c r="B1654" i="3"/>
  <c r="B888" i="3"/>
  <c r="B1180" i="3"/>
  <c r="B749" i="3"/>
  <c r="B1500" i="3"/>
  <c r="B543" i="3"/>
  <c r="B655" i="3"/>
  <c r="B270" i="3"/>
  <c r="B720" i="3"/>
  <c r="B1722" i="3"/>
  <c r="B185" i="3"/>
  <c r="B23" i="3"/>
  <c r="B1664" i="3"/>
  <c r="B1971" i="3"/>
  <c r="B1468" i="3"/>
  <c r="B757" i="3"/>
  <c r="B100" i="3"/>
  <c r="B1670" i="3"/>
  <c r="B108" i="3"/>
  <c r="B722" i="3"/>
  <c r="B1655" i="3"/>
  <c r="B1963" i="3"/>
  <c r="B1732" i="3"/>
  <c r="B259" i="3"/>
  <c r="B558" i="3"/>
  <c r="B1652" i="3"/>
  <c r="B555" i="3"/>
  <c r="B551" i="3"/>
  <c r="B1706" i="3"/>
  <c r="B1454" i="3"/>
  <c r="B92" i="3"/>
  <c r="B143" i="3"/>
  <c r="B288" i="3"/>
  <c r="B1631" i="3"/>
  <c r="B110" i="3"/>
  <c r="B129" i="3"/>
  <c r="B1961" i="3"/>
  <c r="B1729" i="3"/>
  <c r="B1551" i="3"/>
  <c r="B1608" i="3"/>
  <c r="B24" i="3"/>
  <c r="B1742" i="3"/>
  <c r="B1738" i="3"/>
  <c r="B312" i="3"/>
  <c r="B545" i="3"/>
  <c r="B1730" i="3"/>
  <c r="B1508" i="3"/>
  <c r="B450" i="3"/>
  <c r="B684" i="3"/>
  <c r="B639" i="3"/>
  <c r="B1436" i="3"/>
  <c r="B1700" i="3"/>
  <c r="B1973" i="3"/>
  <c r="B27" i="3"/>
  <c r="B1666" i="3"/>
  <c r="B1424" i="3"/>
  <c r="B775" i="3"/>
  <c r="B629" i="3"/>
  <c r="B1456" i="3"/>
  <c r="B1704" i="3"/>
  <c r="B33" i="3"/>
  <c r="B553" i="3"/>
  <c r="B1629" i="3"/>
  <c r="B202" i="3"/>
  <c r="B541" i="3"/>
  <c r="B1694" i="3"/>
  <c r="B1826" i="3"/>
  <c r="B1548" i="3"/>
  <c r="B1911" i="3"/>
  <c r="B875" i="3"/>
  <c r="B1893" i="3"/>
  <c r="B961" i="3"/>
  <c r="B702" i="3"/>
  <c r="B777" i="3"/>
  <c r="B1620" i="3"/>
  <c r="B1439" i="3"/>
  <c r="B1573" i="3"/>
  <c r="B1740" i="3"/>
  <c r="B1663" i="3"/>
  <c r="B1709" i="3"/>
  <c r="B1814" i="3"/>
  <c r="B1542" i="3"/>
  <c r="B568" i="3"/>
  <c r="B1725" i="3"/>
  <c r="B434" i="3"/>
  <c r="B1698" i="3"/>
  <c r="B1946" i="3"/>
  <c r="B228" i="3"/>
  <c r="B114" i="3"/>
  <c r="B1374" i="3"/>
  <c r="B103" i="3"/>
  <c r="B1543" i="3"/>
  <c r="B429" i="3"/>
  <c r="B627" i="3"/>
  <c r="B1018" i="3"/>
  <c r="B299" i="3"/>
  <c r="B1465" i="3"/>
  <c r="B1356" i="3"/>
  <c r="B1287" i="3"/>
  <c r="B1745" i="3"/>
  <c r="B10" i="3"/>
  <c r="B1222" i="3"/>
  <c r="B428" i="3"/>
  <c r="B220" i="3"/>
  <c r="B337" i="3"/>
  <c r="B1867" i="3"/>
  <c r="B1843" i="3"/>
  <c r="B1478" i="3"/>
  <c r="B550" i="3"/>
  <c r="B746" i="3"/>
  <c r="B571" i="3"/>
  <c r="B778" i="3"/>
  <c r="B637" i="3"/>
  <c r="B39" i="3"/>
  <c r="B1905" i="3"/>
  <c r="B1863" i="3"/>
  <c r="B1196" i="3"/>
  <c r="B1397" i="3"/>
  <c r="B1467" i="3"/>
  <c r="B1968" i="3"/>
  <c r="B231" i="3"/>
  <c r="B227" i="3"/>
  <c r="B1450" i="3"/>
  <c r="B276" i="3"/>
  <c r="B1562" i="3"/>
  <c r="B1427" i="3"/>
  <c r="B1381" i="3"/>
  <c r="B391" i="3"/>
  <c r="B1285" i="3"/>
  <c r="B772" i="3"/>
  <c r="B1191" i="3"/>
  <c r="B665" i="3"/>
  <c r="B1219" i="3"/>
  <c r="B1189" i="3"/>
  <c r="B747" i="3"/>
  <c r="B1405" i="3"/>
  <c r="B419" i="3"/>
  <c r="B769" i="3"/>
  <c r="B38" i="3"/>
  <c r="B273" i="3"/>
  <c r="B66" i="3"/>
  <c r="B673" i="3"/>
  <c r="B1029" i="3"/>
  <c r="B973" i="3"/>
  <c r="B1945" i="3"/>
  <c r="B614" i="3"/>
  <c r="B570" i="3"/>
  <c r="B1816" i="3"/>
  <c r="B1848" i="3"/>
  <c r="B60" i="3"/>
  <c r="B40" i="3"/>
  <c r="B65" i="3"/>
  <c r="B927" i="3"/>
  <c r="B1820" i="3"/>
  <c r="B924" i="3"/>
  <c r="B1210" i="3"/>
  <c r="B591" i="3"/>
  <c r="B378" i="3"/>
  <c r="B1793" i="3"/>
  <c r="B84" i="3"/>
  <c r="B1844" i="3"/>
  <c r="B1527" i="3"/>
  <c r="B1123" i="3"/>
  <c r="B249" i="3"/>
  <c r="B486" i="3"/>
  <c r="B1536" i="3"/>
  <c r="B77" i="3"/>
  <c r="B80" i="3"/>
  <c r="B1879" i="3"/>
  <c r="B1870" i="3"/>
  <c r="B1942" i="3"/>
  <c r="B1789" i="3"/>
  <c r="B971" i="3"/>
  <c r="B1023" i="3"/>
  <c r="B502" i="3"/>
  <c r="B1027" i="3"/>
  <c r="B911" i="3"/>
  <c r="B222" i="3"/>
  <c r="B487" i="3"/>
  <c r="B1164" i="3"/>
  <c r="B879" i="3"/>
  <c r="B371" i="3"/>
  <c r="B1926" i="3"/>
  <c r="B687" i="3"/>
  <c r="B117" i="3"/>
  <c r="B1368" i="3"/>
  <c r="B1408" i="3"/>
  <c r="B1182" i="3"/>
  <c r="B592" i="3"/>
  <c r="B811" i="3"/>
  <c r="B1269" i="3"/>
  <c r="B634" i="3"/>
  <c r="B1303" i="3"/>
  <c r="B715" i="3"/>
  <c r="B795" i="3"/>
  <c r="B1022" i="3"/>
  <c r="B1949" i="3"/>
  <c r="B1355" i="3"/>
  <c r="B1203" i="3"/>
  <c r="B509" i="3"/>
  <c r="B385" i="3"/>
  <c r="B1094" i="3"/>
  <c r="B1124" i="3"/>
  <c r="B321" i="3"/>
  <c r="B239" i="3"/>
  <c r="B1395" i="3"/>
  <c r="B540" i="3"/>
  <c r="B714" i="3"/>
  <c r="B809" i="3"/>
  <c r="B284" i="3"/>
  <c r="B577" i="3"/>
  <c r="B369" i="3"/>
  <c r="B1019" i="3"/>
  <c r="B1753" i="3"/>
  <c r="B1217" i="3"/>
  <c r="B506" i="3"/>
  <c r="B1195" i="3"/>
  <c r="B1923" i="3"/>
  <c r="B1149" i="3"/>
  <c r="B235" i="3"/>
  <c r="B364" i="3"/>
  <c r="B1540" i="3"/>
  <c r="B930" i="3"/>
  <c r="B1173" i="3"/>
  <c r="B1593" i="3"/>
  <c r="B1834" i="3"/>
  <c r="B1781" i="3"/>
  <c r="B804" i="3"/>
  <c r="B1512" i="3"/>
  <c r="B1165" i="3"/>
  <c r="B1526" i="3"/>
  <c r="B1785" i="3"/>
  <c r="B1053" i="3"/>
  <c r="B88" i="3"/>
  <c r="B64" i="3"/>
  <c r="B67" i="3"/>
  <c r="B1121" i="3"/>
  <c r="B1939" i="3"/>
  <c r="B1499" i="3"/>
  <c r="B94" i="3"/>
  <c r="B1815" i="3"/>
  <c r="B407" i="3"/>
  <c r="B1056" i="3"/>
  <c r="B327" i="3"/>
  <c r="B1000" i="3"/>
  <c r="B526" i="3"/>
  <c r="B1757" i="3"/>
  <c r="B1013" i="3"/>
  <c r="B418" i="3"/>
  <c r="B833" i="3"/>
  <c r="B701" i="3"/>
  <c r="B1800" i="3"/>
  <c r="B1432" i="3"/>
  <c r="B1792" i="3"/>
  <c r="B1777" i="3"/>
  <c r="B1812" i="3"/>
  <c r="B435" i="3"/>
  <c r="B917" i="3"/>
  <c r="B1787" i="3"/>
  <c r="B237" i="3"/>
  <c r="B717" i="3"/>
  <c r="B1804" i="3"/>
  <c r="B1872" i="3"/>
  <c r="B1967" i="3"/>
  <c r="B1773" i="3"/>
  <c r="B1754" i="3"/>
  <c r="B1081" i="3"/>
  <c r="B305" i="3"/>
  <c r="B1956" i="3"/>
  <c r="B751" i="3"/>
  <c r="B253" i="3"/>
  <c r="B1928" i="3"/>
  <c r="B181" i="3"/>
  <c r="B1168" i="3"/>
  <c r="B1836" i="3"/>
  <c r="B1451" i="3"/>
  <c r="B1537" i="3"/>
  <c r="B1964" i="3"/>
  <c r="B611" i="3"/>
  <c r="B1323" i="3"/>
  <c r="B1647" i="3"/>
  <c r="B1894" i="3"/>
  <c r="B1810" i="3"/>
  <c r="B156" i="3"/>
  <c r="B1918" i="3"/>
  <c r="B1932" i="3"/>
  <c r="B1672" i="3"/>
  <c r="B1880" i="3"/>
  <c r="B1756" i="3"/>
  <c r="B887" i="3"/>
  <c r="B1152" i="3"/>
  <c r="B382" i="3"/>
  <c r="B269" i="3"/>
  <c r="B1339" i="3"/>
  <c r="B1953" i="3"/>
  <c r="B535" i="3"/>
  <c r="B1677" i="3"/>
  <c r="B963" i="3"/>
  <c r="B1264" i="3"/>
  <c r="B992" i="3"/>
  <c r="B742" i="3"/>
  <c r="B443" i="3"/>
  <c r="B313" i="3"/>
  <c r="B442" i="3"/>
  <c r="B1808" i="3"/>
  <c r="B476" i="3"/>
  <c r="B196" i="3"/>
  <c r="B496" i="3"/>
  <c r="B1229" i="3"/>
  <c r="B214" i="3"/>
  <c r="B1644" i="3"/>
  <c r="B928" i="3"/>
  <c r="B892" i="3"/>
  <c r="B388" i="3"/>
  <c r="B1007" i="3"/>
  <c r="B53" i="3"/>
  <c r="B85" i="3"/>
  <c r="B1418" i="3"/>
  <c r="B1853" i="3"/>
  <c r="B1955" i="3"/>
  <c r="B91" i="3"/>
  <c r="B572" i="3"/>
  <c r="B89" i="3"/>
  <c r="B1595" i="3"/>
  <c r="B58" i="3"/>
  <c r="B78" i="3"/>
  <c r="B192" i="3"/>
  <c r="B289" i="3"/>
  <c r="B232" i="3"/>
  <c r="B1533" i="3"/>
  <c r="B1133" i="3"/>
  <c r="B71" i="3"/>
  <c r="B62" i="3"/>
  <c r="B1688" i="3"/>
  <c r="B1390" i="3"/>
  <c r="B1239" i="3"/>
  <c r="B1336" i="3"/>
  <c r="B1376" i="3"/>
  <c r="B820" i="3"/>
  <c r="B759" i="3"/>
  <c r="B952" i="3"/>
  <c r="B381" i="3"/>
  <c r="B1106" i="3"/>
  <c r="B821" i="3"/>
  <c r="B876" i="3"/>
  <c r="B1657" i="3"/>
  <c r="B696" i="3"/>
  <c r="B170" i="3"/>
  <c r="B1130" i="3"/>
  <c r="B1824" i="3"/>
  <c r="B1898" i="3"/>
  <c r="B1488" i="3"/>
  <c r="B392" i="3"/>
  <c r="B19" i="3"/>
  <c r="B671" i="3"/>
  <c r="B42" i="3"/>
  <c r="B1455" i="3"/>
  <c r="B610" i="3"/>
  <c r="B812" i="3"/>
  <c r="B379" i="3"/>
  <c r="B338" i="3"/>
  <c r="B1809" i="3"/>
  <c r="B1564" i="3"/>
  <c r="B57" i="3"/>
  <c r="B69" i="3"/>
  <c r="B1811" i="3"/>
  <c r="B579" i="3"/>
  <c r="B1948" i="3"/>
  <c r="B372" i="3"/>
  <c r="B56" i="3"/>
  <c r="B1556" i="3"/>
  <c r="B37" i="3"/>
  <c r="B1676" i="3"/>
  <c r="B477" i="3"/>
  <c r="B1120" i="3"/>
  <c r="B255" i="3"/>
  <c r="B750" i="3"/>
  <c r="B322" i="3"/>
  <c r="B1491" i="3"/>
  <c r="B195" i="3"/>
  <c r="B586" i="3"/>
  <c r="B55" i="3"/>
  <c r="B636" i="3"/>
  <c r="B845" i="3"/>
  <c r="B374" i="3"/>
  <c r="B659" i="3"/>
  <c r="B1276" i="3"/>
  <c r="B494" i="3"/>
  <c r="B1151" i="3"/>
  <c r="B490" i="3"/>
  <c r="B8" i="3"/>
  <c r="B383" i="3"/>
  <c r="B1200" i="3"/>
  <c r="B484" i="3"/>
  <c r="B1954" i="3"/>
  <c r="B366" i="3"/>
  <c r="B831" i="3"/>
  <c r="B1930" i="3"/>
  <c r="B1884" i="3"/>
  <c r="B400" i="3"/>
  <c r="B1581" i="3"/>
  <c r="B328" i="3"/>
  <c r="B1570" i="3"/>
  <c r="B1047" i="3"/>
  <c r="B427" i="3"/>
  <c r="B48" i="3"/>
  <c r="B733" i="3"/>
  <c r="B1791" i="3"/>
  <c r="B807" i="3"/>
  <c r="B1437" i="3"/>
  <c r="B340" i="3"/>
  <c r="B1492" i="3"/>
  <c r="B168" i="3"/>
  <c r="B7" i="3"/>
  <c r="B623" i="3"/>
  <c r="B536" i="3"/>
  <c r="B1286" i="3"/>
  <c r="B843" i="3"/>
  <c r="B417" i="3"/>
  <c r="B1835" i="3"/>
  <c r="B801" i="3"/>
  <c r="B61" i="3"/>
  <c r="B1232" i="3"/>
  <c r="B813" i="3"/>
  <c r="B1580" i="3"/>
  <c r="B1428" i="3"/>
  <c r="B847" i="3"/>
  <c r="B1667" i="3"/>
  <c r="B1801" i="3"/>
  <c r="B988" i="3"/>
  <c r="B1108" i="3"/>
  <c r="B1068" i="3"/>
  <c r="B1637" i="3"/>
  <c r="B348" i="3"/>
  <c r="B252" i="3"/>
  <c r="B1660" i="3"/>
  <c r="B124" i="3"/>
  <c r="B1759" i="3"/>
  <c r="B1744" i="3"/>
  <c r="B1931" i="3"/>
  <c r="B773" i="3"/>
  <c r="B1895" i="3"/>
  <c r="B1505" i="3"/>
  <c r="B251" i="3"/>
  <c r="B160" i="3"/>
  <c r="B1449" i="3"/>
  <c r="B432" i="3"/>
  <c r="B1919" i="3"/>
  <c r="B174" i="3"/>
  <c r="B1212" i="3"/>
  <c r="B1304" i="3"/>
  <c r="B681" i="3"/>
  <c r="B1026" i="3"/>
  <c r="B1061" i="3"/>
  <c r="B839" i="3"/>
  <c r="B719" i="3"/>
  <c r="B1783" i="3"/>
  <c r="B837" i="3"/>
  <c r="B832" i="3"/>
  <c r="B1283" i="3"/>
  <c r="B389" i="3"/>
  <c r="B1309" i="3"/>
  <c r="B838" i="3"/>
  <c r="B933" i="3"/>
  <c r="B1002" i="3"/>
  <c r="B732" i="3"/>
  <c r="B968" i="3"/>
  <c r="B718" i="3"/>
  <c r="B1278" i="3"/>
  <c r="B1050" i="3"/>
  <c r="B1032" i="3"/>
  <c r="B865" i="3"/>
  <c r="B1299" i="3"/>
  <c r="B402" i="3"/>
  <c r="B657" i="3"/>
  <c r="B523" i="3"/>
  <c r="B354" i="3"/>
  <c r="B727" i="3"/>
  <c r="B82" i="3"/>
  <c r="B355" i="3"/>
  <c r="B969" i="3"/>
  <c r="B707" i="3"/>
  <c r="B394" i="3"/>
  <c r="B75" i="3"/>
  <c r="B1784" i="3"/>
  <c r="B199" i="3"/>
  <c r="B1861" i="3"/>
  <c r="B1476" i="3"/>
  <c r="B1889" i="3"/>
  <c r="B1790" i="3"/>
  <c r="B1471" i="3"/>
  <c r="B1545" i="3"/>
  <c r="B367" i="3"/>
  <c r="B155" i="3"/>
  <c r="B121" i="3"/>
  <c r="B1447" i="3"/>
  <c r="B1144" i="3"/>
  <c r="B994" i="3"/>
  <c r="B492" i="3"/>
  <c r="B279" i="3"/>
  <c r="B900" i="3"/>
  <c r="B1858" i="3"/>
  <c r="B440" i="3"/>
  <c r="B1640" i="3"/>
  <c r="B1051" i="3"/>
  <c r="B79" i="3"/>
  <c r="B1558" i="3"/>
  <c r="B576" i="3"/>
  <c r="B1878" i="3"/>
  <c r="B63" i="3"/>
  <c r="B1445" i="3"/>
  <c r="B1778" i="3"/>
  <c r="B1444" i="3"/>
  <c r="B1813" i="3"/>
  <c r="B995" i="3"/>
  <c r="B1174" i="3"/>
  <c r="B177" i="3"/>
  <c r="B241" i="3"/>
  <c r="B848" i="3"/>
  <c r="B1650" i="3"/>
  <c r="B98" i="3"/>
  <c r="B1774" i="3"/>
  <c r="B1554" i="3"/>
  <c r="B599" i="3"/>
  <c r="B597" i="3"/>
  <c r="B730" i="3"/>
  <c r="B226" i="3"/>
  <c r="B1921" i="3"/>
  <c r="B397" i="3"/>
  <c r="B1678" i="3"/>
  <c r="B76" i="3"/>
  <c r="B560" i="3"/>
  <c r="B1579" i="3"/>
  <c r="B1192" i="3"/>
  <c r="B567" i="3"/>
  <c r="B1060" i="3"/>
  <c r="B1592" i="3"/>
  <c r="B745" i="3"/>
  <c r="B261" i="3"/>
  <c r="B1017" i="3"/>
  <c r="B1414" i="3"/>
  <c r="B729" i="3"/>
  <c r="B1163" i="3"/>
  <c r="B1322" i="3"/>
  <c r="B936" i="3"/>
  <c r="B1242" i="3"/>
  <c r="B1169" i="3"/>
  <c r="B958" i="3"/>
  <c r="B815" i="3"/>
  <c r="B1040" i="3"/>
  <c r="B1088" i="3"/>
  <c r="B1030" i="3"/>
  <c r="B468" i="3"/>
  <c r="B1143" i="3"/>
  <c r="B635" i="3"/>
  <c r="B859" i="3"/>
  <c r="B1254" i="3"/>
  <c r="B1311" i="3"/>
  <c r="B1158" i="3"/>
  <c r="B1077" i="3"/>
  <c r="B728" i="3"/>
  <c r="B736" i="3"/>
  <c r="B738" i="3"/>
  <c r="B1823" i="3"/>
  <c r="B1807" i="3"/>
  <c r="B1327" i="3"/>
  <c r="B1296" i="3"/>
  <c r="B360" i="3"/>
  <c r="B138" i="3"/>
  <c r="B1288" i="3"/>
  <c r="B861" i="3"/>
  <c r="B1318" i="3"/>
  <c r="B1090" i="3"/>
  <c r="B275" i="3"/>
  <c r="B380" i="3"/>
  <c r="B573" i="3"/>
  <c r="B716" i="3"/>
  <c r="B475" i="3"/>
  <c r="B158" i="3"/>
  <c r="B1352" i="3"/>
  <c r="B25" i="3"/>
  <c r="B414" i="3"/>
  <c r="B1940" i="3"/>
  <c r="B713" i="3"/>
  <c r="B786" i="3"/>
  <c r="B802" i="3"/>
  <c r="B784" i="3"/>
  <c r="B1015" i="3"/>
  <c r="B1025" i="3"/>
  <c r="B723" i="3"/>
  <c r="B234" i="3"/>
  <c r="B1415" i="3"/>
  <c r="B398" i="3"/>
  <c r="B47" i="3"/>
  <c r="B1746" i="3"/>
  <c r="B598" i="3"/>
  <c r="B721" i="3"/>
  <c r="B589" i="3"/>
  <c r="B161" i="3"/>
  <c r="B431" i="3"/>
  <c r="B1795" i="3"/>
  <c r="B1873" i="3"/>
  <c r="B1443" i="3"/>
  <c r="B51" i="3"/>
  <c r="B415" i="3"/>
  <c r="B1868" i="3"/>
  <c r="B109" i="3"/>
  <c r="B1176" i="3"/>
  <c r="B180" i="3"/>
  <c r="B1840" i="3"/>
  <c r="B1764" i="3"/>
  <c r="B215" i="3"/>
  <c r="B189" i="3"/>
  <c r="B411" i="3"/>
  <c r="B851" i="3"/>
  <c r="B870" i="3"/>
  <c r="B1683" i="3"/>
  <c r="B1616" i="3"/>
  <c r="B1891" i="3"/>
  <c r="B262" i="3"/>
  <c r="B1908" i="3"/>
  <c r="B1755" i="3"/>
  <c r="B1055" i="3"/>
  <c r="B869" i="3"/>
  <c r="B744" i="3"/>
  <c r="B365" i="3"/>
  <c r="B889" i="3"/>
  <c r="B664" i="3"/>
  <c r="B708" i="3"/>
  <c r="B256" i="3"/>
  <c r="B682" i="3"/>
  <c r="B401" i="3"/>
  <c r="B95" i="3"/>
  <c r="B70" i="3"/>
  <c r="B602" i="3"/>
  <c r="B1464" i="3"/>
  <c r="B547" i="3"/>
  <c r="B171" i="3"/>
  <c r="B515" i="3"/>
  <c r="B436" i="3"/>
  <c r="B230" i="3"/>
  <c r="B993" i="3"/>
  <c r="B22" i="3"/>
  <c r="B805" i="3"/>
  <c r="B97" i="3"/>
  <c r="B1587" i="3"/>
  <c r="B583" i="3"/>
  <c r="B439" i="3"/>
  <c r="B1947" i="3"/>
  <c r="B814" i="3"/>
  <c r="B497" i="3"/>
  <c r="B73" i="3"/>
  <c r="B1098" i="3"/>
  <c r="B1514" i="3"/>
  <c r="B1772" i="3"/>
  <c r="B163" i="3"/>
  <c r="B376" i="3"/>
  <c r="B373" i="3"/>
  <c r="B1557" i="3"/>
  <c r="B1779" i="3"/>
  <c r="B413" i="3"/>
  <c r="B507" i="3"/>
  <c r="B287" i="3"/>
  <c r="B356" i="3"/>
  <c r="B176" i="3"/>
  <c r="B254" i="3"/>
  <c r="B525" i="3"/>
  <c r="B438" i="3"/>
  <c r="B271" i="3"/>
  <c r="B172" i="3"/>
  <c r="B1112" i="3"/>
  <c r="B1805" i="3"/>
  <c r="B323" i="3"/>
  <c r="B1372" i="3"/>
  <c r="B351" i="3"/>
  <c r="B774" i="3"/>
  <c r="B949" i="3"/>
  <c r="B1293" i="3"/>
  <c r="B229" i="3"/>
  <c r="B238" i="3"/>
  <c r="B1517" i="3"/>
  <c r="B430" i="3"/>
  <c r="B768" i="3"/>
  <c r="B224" i="3"/>
  <c r="B1822" i="3"/>
  <c r="B81" i="3"/>
  <c r="B1760" i="3"/>
  <c r="B878" i="3"/>
  <c r="B433" i="3"/>
  <c r="B425" i="3"/>
  <c r="B1116" i="3"/>
  <c r="B421" i="3"/>
  <c r="B1507" i="3"/>
  <c r="B1747" i="3"/>
  <c r="B1662" i="3"/>
  <c r="B819" i="3"/>
  <c r="B1511" i="3"/>
  <c r="B1806" i="3"/>
  <c r="B157" i="3"/>
  <c r="B1213" i="3"/>
  <c r="B503" i="3"/>
  <c r="B1802" i="3"/>
  <c r="B1611" i="3"/>
  <c r="B236" i="3"/>
  <c r="B409" i="3"/>
  <c r="B68" i="3"/>
  <c r="B549" i="3"/>
  <c r="B1869" i="3"/>
  <c r="B462" i="3"/>
  <c r="B210" i="3"/>
  <c r="B164" i="3"/>
  <c r="B1856" i="3"/>
  <c r="B274" i="3"/>
  <c r="B1410" i="3"/>
  <c r="B880" i="3"/>
  <c r="B1674" i="3"/>
  <c r="B675" i="3"/>
  <c r="B1021" i="3"/>
  <c r="B193" i="3"/>
  <c r="B1265" i="3"/>
  <c r="B966" i="3"/>
  <c r="B52" i="3"/>
  <c r="B244" i="3"/>
  <c r="B1052" i="3"/>
  <c r="B1321" i="3"/>
  <c r="B725" i="3"/>
  <c r="B709" i="3"/>
  <c r="B726" i="3"/>
  <c r="B1965" i="3"/>
  <c r="B1012" i="3"/>
  <c r="B342" i="3"/>
  <c r="B646" i="3"/>
  <c r="B556" i="3"/>
  <c r="B1350" i="3"/>
  <c r="B554" i="3"/>
  <c r="B93" i="3"/>
  <c r="B1480" i="3"/>
  <c r="B1583" i="3"/>
  <c r="B1917" i="3"/>
  <c r="B1865" i="3"/>
  <c r="B441" i="3"/>
  <c r="B1328" i="3"/>
  <c r="B1628" i="3"/>
  <c r="B1829" i="3"/>
  <c r="B412" i="3"/>
  <c r="B169" i="3"/>
  <c r="B416" i="3"/>
  <c r="B1909" i="3"/>
  <c r="B1799" i="3"/>
  <c r="B437" i="3"/>
  <c r="B534" i="3"/>
  <c r="B345" i="3"/>
  <c r="B1796" i="3"/>
  <c r="B311" i="3"/>
  <c r="B1091" i="3"/>
  <c r="B964" i="3"/>
  <c r="B1330" i="3"/>
  <c r="B578" i="3"/>
  <c r="B1516" i="3"/>
  <c r="B386" i="3"/>
  <c r="B1838" i="3"/>
  <c r="B166" i="3"/>
  <c r="B1118" i="3"/>
  <c r="B1310" i="3"/>
  <c r="B1141" i="3"/>
  <c r="B663" i="3"/>
  <c r="B260" i="3"/>
  <c r="B72" i="3"/>
  <c r="B403" i="3"/>
  <c r="B1864" i="3"/>
  <c r="B825" i="3"/>
  <c r="B370" i="3"/>
  <c r="B1938" i="3"/>
  <c r="B1034" i="3"/>
  <c r="B1606" i="3"/>
  <c r="B111" i="3"/>
  <c r="B1139" i="3"/>
  <c r="B580" i="3"/>
  <c r="B1059" i="3"/>
  <c r="B593" i="3"/>
  <c r="B422" i="3"/>
  <c r="B1204" i="3"/>
  <c r="B1129" i="3"/>
  <c r="B1384" i="3"/>
  <c r="B1104" i="3"/>
  <c r="B384" i="3"/>
  <c r="B297" i="3"/>
  <c r="B654" i="3"/>
  <c r="B755" i="3"/>
  <c r="B167" i="3"/>
  <c r="B512" i="3"/>
  <c r="B1146" i="3"/>
  <c r="B1096" i="3"/>
  <c r="B1093" i="3"/>
  <c r="B1952" i="3"/>
  <c r="B1434" i="3"/>
  <c r="B325" i="3"/>
  <c r="B1412" i="3"/>
  <c r="B877" i="3"/>
  <c r="B44" i="3"/>
  <c r="B669" i="3"/>
  <c r="B1941" i="3"/>
  <c r="B1131" i="3"/>
  <c r="B926" i="3"/>
  <c r="B529" i="3"/>
  <c r="B1888" i="3"/>
  <c r="B524" i="3"/>
  <c r="B1855" i="3"/>
  <c r="B1658" i="3"/>
  <c r="B1897" i="3"/>
  <c r="B326" i="3"/>
  <c r="B96" i="3"/>
  <c r="B198" i="3"/>
  <c r="B1279" i="3"/>
  <c r="B233" i="3"/>
  <c r="B1435" i="3"/>
  <c r="B800" i="3"/>
  <c r="B1072" i="3"/>
  <c r="B678" i="3"/>
  <c r="B1457" i="3"/>
  <c r="B50" i="3"/>
  <c r="B706" i="3"/>
  <c r="B1959" i="3"/>
  <c r="B1568" i="3"/>
  <c r="B607" i="3"/>
  <c r="B1442" i="3"/>
  <c r="B1839" i="3"/>
  <c r="B1659" i="3"/>
  <c r="B1430" i="3"/>
  <c r="B1649" i="3"/>
  <c r="B45" i="3"/>
  <c r="B1899" i="3"/>
  <c r="B49" i="3"/>
  <c r="B346" i="3"/>
  <c r="B1153" i="3"/>
  <c r="B393" i="3"/>
  <c r="B46" i="3"/>
  <c r="B1519" i="3"/>
  <c r="B1494" i="3"/>
  <c r="B866" i="3"/>
  <c r="B43" i="3"/>
  <c r="B324" i="3"/>
  <c r="B446" i="3"/>
  <c r="B1028" i="3"/>
  <c r="B817" i="3"/>
  <c r="B863" i="3"/>
  <c r="B808" i="3"/>
  <c r="B1400" i="3"/>
  <c r="B153" i="3"/>
  <c r="B1066" i="3"/>
  <c r="B575" i="3"/>
  <c r="B1915" i="3"/>
  <c r="B647" i="3"/>
  <c r="B1140" i="3"/>
  <c r="B622" i="3"/>
  <c r="B737" i="3"/>
  <c r="B139" i="3"/>
  <c r="B939" i="3"/>
  <c r="B680" i="3"/>
  <c r="B399" i="3"/>
  <c r="B368" i="3"/>
  <c r="B105" i="3"/>
  <c r="B1972" i="3"/>
  <c r="B1766" i="3"/>
  <c r="B99" i="3"/>
  <c r="B162" i="3"/>
  <c r="B59" i="3"/>
  <c r="B245" i="3"/>
  <c r="B404" i="3"/>
  <c r="B788" i="3"/>
  <c r="B1014" i="3"/>
  <c r="B358" i="3"/>
  <c r="B1827" i="3"/>
  <c r="B858" i="3"/>
  <c r="B74" i="3"/>
  <c r="B83" i="3"/>
  <c r="B152" i="3"/>
  <c r="B829" i="3"/>
  <c r="B1559" i="3"/>
  <c r="B1496" i="3"/>
  <c r="B1185" i="3"/>
  <c r="B1668" i="3"/>
  <c r="B362" i="3"/>
  <c r="B856" i="3"/>
  <c r="B344" i="3"/>
  <c r="B1591" i="3"/>
  <c r="B860" i="3"/>
  <c r="B1385" i="3"/>
  <c r="B1482" i="3"/>
  <c r="B112" i="3"/>
  <c r="B743" i="3"/>
  <c r="B1426" i="3"/>
  <c r="B474" i="3"/>
  <c r="B1900" i="3"/>
  <c r="B1819" i="3"/>
  <c r="B246" i="3"/>
  <c r="B1901" i="3"/>
  <c r="B1073" i="3"/>
  <c r="B651" i="3"/>
  <c r="B699" i="3"/>
  <c r="B1534" i="3"/>
  <c r="B1679" i="3"/>
  <c r="B1524" i="3"/>
  <c r="B1187" i="3"/>
  <c r="B1020" i="3"/>
  <c r="B483" i="3"/>
  <c r="B960" i="3"/>
  <c r="B514" i="3"/>
  <c r="B1413" i="3"/>
  <c r="B1079" i="3"/>
  <c r="B115" i="3"/>
  <c r="B1817" i="3"/>
  <c r="B242" i="3"/>
  <c r="B200" i="3"/>
  <c r="B1818" i="3"/>
  <c r="B1038" i="3"/>
  <c r="B54" i="3"/>
  <c r="B881" i="3"/>
  <c r="B467" i="3"/>
  <c r="B735" i="3"/>
  <c r="B1461" i="3"/>
  <c r="B921" i="3"/>
  <c r="B1651" i="3"/>
  <c r="B1506" i="3"/>
  <c r="B1727" i="3"/>
  <c r="B1697" i="3"/>
  <c r="B1713" i="3"/>
  <c r="B148" i="3"/>
  <c r="B1648" i="3"/>
  <c r="B1735" i="3"/>
  <c r="B408" i="3"/>
  <c r="B119" i="3"/>
  <c r="B1459" i="3"/>
  <c r="B1741" i="3"/>
  <c r="B920" i="3"/>
  <c r="B1561" i="3"/>
  <c r="B1484" i="3"/>
  <c r="B1555" i="3"/>
  <c r="B1776" i="3"/>
  <c r="B1705" i="3"/>
  <c r="B1702" i="3"/>
  <c r="B451" i="3"/>
  <c r="B1803" i="3"/>
  <c r="B1710" i="3"/>
  <c r="B191" i="3"/>
  <c r="B1712" i="3"/>
  <c r="B1739" i="3"/>
  <c r="B569" i="3"/>
  <c r="B1715" i="3"/>
  <c r="B349" i="3"/>
  <c r="B1716" i="3"/>
  <c r="B136" i="3"/>
  <c r="B624" i="3"/>
  <c r="B1721" i="3"/>
  <c r="B539" i="3"/>
  <c r="B1661" i="3"/>
  <c r="B1684" i="3"/>
  <c r="B1485" i="3"/>
  <c r="B1215" i="3"/>
  <c r="B1821" i="3"/>
  <c r="B1617" i="3"/>
  <c r="B1724" i="3"/>
  <c r="B122" i="3"/>
  <c r="B1622" i="3"/>
  <c r="B587" i="3"/>
  <c r="B1576" i="3"/>
  <c r="B106" i="3"/>
  <c r="B1585" i="3"/>
  <c r="B1470" i="3"/>
  <c r="B1696" i="3"/>
  <c r="B1731" i="3"/>
  <c r="B1718" i="3"/>
  <c r="B1669" i="3"/>
  <c r="B1577" i="3"/>
  <c r="B448" i="3"/>
  <c r="B30" i="3"/>
  <c r="B1626" i="3"/>
  <c r="B1692" i="3"/>
  <c r="B482" i="3"/>
  <c r="B1720" i="3"/>
  <c r="B1691" i="3"/>
  <c r="B258" i="3"/>
  <c r="B1701" i="3"/>
  <c r="B1707" i="3"/>
  <c r="B753" i="3"/>
  <c r="B1251" i="3"/>
  <c r="B967" i="3"/>
  <c r="B981" i="3"/>
  <c r="B1458" i="3"/>
  <c r="B913" i="3"/>
  <c r="B1885" i="3"/>
  <c r="B1063" i="3"/>
  <c r="B1315" i="3"/>
  <c r="B359" i="3"/>
  <c r="B223" i="3"/>
  <c r="B1240" i="3"/>
  <c r="B940" i="3"/>
  <c r="B1084" i="3"/>
  <c r="B447" i="3"/>
  <c r="B1199" i="3"/>
  <c r="B1267" i="3"/>
  <c r="B159" i="3"/>
  <c r="B998" i="3"/>
  <c r="B1313" i="3"/>
  <c r="B1004" i="3"/>
  <c r="B1006" i="3"/>
  <c r="B1378" i="3"/>
  <c r="B893" i="3"/>
  <c r="B1951" i="3"/>
  <c r="B1054" i="3"/>
  <c r="B377" i="3"/>
  <c r="B175" i="3"/>
  <c r="B1832" i="3"/>
  <c r="B1044" i="3"/>
  <c r="B1645" i="3"/>
  <c r="B698" i="3"/>
  <c r="B1194" i="3"/>
  <c r="B1364" i="3"/>
  <c r="B548" i="3"/>
  <c r="B1882" i="3"/>
  <c r="B1057" i="3"/>
  <c r="B818" i="3"/>
  <c r="B828" i="3"/>
  <c r="B594" i="3"/>
  <c r="B1280" i="3"/>
  <c r="B459" i="3"/>
  <c r="B194" i="3"/>
  <c r="B18" i="3"/>
  <c r="B1351" i="3"/>
  <c r="B925" i="3"/>
  <c r="B978" i="3"/>
  <c r="B625" i="3"/>
  <c r="B1237" i="3"/>
  <c r="B1910" i="3"/>
  <c r="B1109" i="3"/>
  <c r="B500" i="3"/>
  <c r="B205" i="3"/>
  <c r="B1325" i="3"/>
  <c r="B141" i="3"/>
  <c r="B1162" i="3"/>
  <c r="B731" i="3"/>
  <c r="B970" i="3"/>
  <c r="B544" i="3"/>
  <c r="B1058" i="3"/>
  <c r="B1340" i="3"/>
  <c r="B1245" i="3"/>
  <c r="B955" i="3"/>
  <c r="B1036" i="3"/>
  <c r="B974" i="3"/>
  <c r="B1518" i="3"/>
  <c r="B1344" i="3"/>
  <c r="B901" i="3"/>
  <c r="B495" i="3"/>
  <c r="B842" i="3"/>
  <c r="B1433" i="3"/>
  <c r="B1750" i="3"/>
  <c r="B1078" i="3"/>
  <c r="B1349" i="3"/>
  <c r="B950" i="3"/>
  <c r="B1338" i="3"/>
  <c r="B972" i="3"/>
  <c r="B857" i="3"/>
  <c r="B1211" i="3"/>
  <c r="B1498" i="3"/>
  <c r="B240" i="3"/>
  <c r="B478" i="3"/>
  <c r="B1272" i="3"/>
  <c r="B1302" i="3"/>
  <c r="B1083" i="3"/>
  <c r="B1214" i="3"/>
  <c r="B976" i="3"/>
  <c r="B1142" i="3"/>
  <c r="B266" i="3"/>
  <c r="B1292" i="3"/>
  <c r="B1892" i="3"/>
  <c r="B1425" i="3"/>
  <c r="B331" i="3"/>
  <c r="B528" i="3"/>
  <c r="B557" i="3"/>
  <c r="B904" i="3"/>
  <c r="B542" i="3"/>
  <c r="B1575" i="3"/>
  <c r="B1612" i="3"/>
  <c r="B694" i="3"/>
  <c r="B1135" i="3"/>
  <c r="B1646" i="3"/>
  <c r="B798" i="3"/>
  <c r="B685" i="3"/>
  <c r="B1115" i="3"/>
  <c r="B1262" i="3"/>
  <c r="B690" i="3"/>
  <c r="B1641" i="3"/>
  <c r="B330" i="3"/>
  <c r="B909" i="3"/>
  <c r="B335" i="3"/>
  <c r="B480" i="3"/>
  <c r="B516" i="3"/>
  <c r="B1682" i="3"/>
  <c r="B1277" i="3"/>
  <c r="B1259" i="3"/>
  <c r="B868" i="3"/>
  <c r="B1462" i="3"/>
  <c r="B873" i="3"/>
  <c r="B16" i="3"/>
  <c r="B1734" i="3"/>
  <c r="B1850" i="3"/>
  <c r="B390" i="3"/>
  <c r="B853" i="3"/>
  <c r="B1343" i="3"/>
  <c r="B1501" i="3"/>
  <c r="B695" i="3"/>
  <c r="B677" i="3"/>
  <c r="B1308" i="3"/>
  <c r="B1086" i="3"/>
  <c r="B1230" i="3"/>
  <c r="B1331" i="3"/>
  <c r="B26" i="3"/>
  <c r="B1183" i="3"/>
  <c r="B1132" i="3"/>
  <c r="B1216" i="3"/>
  <c r="B1762" i="3"/>
  <c r="B395" i="3"/>
  <c r="B1202" i="3"/>
  <c r="B1089" i="3"/>
  <c r="B1160" i="3"/>
  <c r="B375" i="3"/>
  <c r="B1005" i="3"/>
  <c r="B585" i="3"/>
  <c r="B1009" i="3"/>
  <c r="B1453" i="3"/>
  <c r="B1925" i="3"/>
  <c r="B1689" i="3"/>
  <c r="B902" i="3"/>
  <c r="B641" i="3"/>
  <c r="B1969" i="3"/>
  <c r="B1907" i="3"/>
  <c r="B1334" i="3"/>
  <c r="B334" i="3"/>
  <c r="B190" i="3"/>
  <c r="B521" i="3"/>
  <c r="B1849" i="3"/>
  <c r="B1148" i="3"/>
  <c r="B852" i="3"/>
  <c r="B225" i="3"/>
  <c r="B481" i="3"/>
  <c r="B1064" i="3"/>
  <c r="B854" i="3"/>
  <c r="B1252" i="3"/>
  <c r="B1711" i="3"/>
  <c r="B188" i="3"/>
  <c r="B1966" i="3"/>
  <c r="B532" i="3"/>
  <c r="B387" i="3"/>
  <c r="B1266" i="3"/>
  <c r="B1011" i="3"/>
  <c r="B683" i="3"/>
  <c r="B862" i="3"/>
  <c r="B479" i="3"/>
  <c r="B1145" i="3"/>
  <c r="B1522" i="3"/>
  <c r="B1490" i="3"/>
  <c r="B849" i="3"/>
  <c r="B527" i="3"/>
  <c r="B1830" i="3"/>
  <c r="B631" i="3"/>
  <c r="B149" i="3"/>
  <c r="B1605" i="3"/>
  <c r="B472" i="3"/>
  <c r="B473" i="3"/>
  <c r="B508" i="3"/>
  <c r="B511" i="3"/>
  <c r="B86" i="3"/>
  <c r="B991" i="3"/>
  <c r="B667" i="3"/>
  <c r="B1357" i="3"/>
  <c r="B764" i="3"/>
  <c r="B1935" i="3"/>
  <c r="B1087" i="3"/>
  <c r="B596" i="3"/>
  <c r="B790" i="3"/>
  <c r="B1529" i="3"/>
  <c r="B1403" i="3"/>
  <c r="B17" i="3"/>
  <c r="B469" i="3"/>
  <c r="B537" i="3"/>
  <c r="B1486" i="3"/>
  <c r="B504" i="3"/>
  <c r="B491" i="3"/>
  <c r="B1042" i="3"/>
  <c r="B212" i="3"/>
  <c r="B1401" i="3"/>
  <c r="B1749" i="3"/>
  <c r="B363" i="3"/>
  <c r="B488" i="3"/>
  <c r="B466" i="3"/>
  <c r="B1297" i="3"/>
  <c r="B87" i="3"/>
  <c r="B1365" i="3"/>
  <c r="B582" i="3"/>
  <c r="B676" i="3"/>
  <c r="B912" i="3"/>
  <c r="B211" i="3"/>
  <c r="B1362" i="3"/>
  <c r="B286" i="3"/>
  <c r="B652" i="3"/>
  <c r="B595" i="3"/>
  <c r="B1010" i="3"/>
  <c r="B1085" i="3"/>
  <c r="B1221" i="3"/>
  <c r="B609" i="3"/>
  <c r="B899" i="3"/>
  <c r="B1137" i="3"/>
  <c r="B693" i="3"/>
  <c r="B797" i="3"/>
  <c r="B1578" i="3"/>
  <c r="B1234" i="3"/>
  <c r="B1596" i="3"/>
  <c r="B1569" i="3"/>
  <c r="B1535" i="3"/>
  <c r="B810" i="3"/>
  <c r="B1257" i="3"/>
  <c r="B517" i="3"/>
  <c r="B1181" i="3"/>
  <c r="B906" i="3"/>
  <c r="B173" i="3"/>
  <c r="B619" i="3"/>
  <c r="B546" i="3"/>
  <c r="B1236" i="3"/>
  <c r="B1363" i="3"/>
  <c r="B1247" i="3"/>
  <c r="B910" i="3"/>
  <c r="B1752" i="3"/>
  <c r="B824" i="3"/>
  <c r="B1256" i="3"/>
  <c r="B1317" i="3"/>
  <c r="B711" i="3"/>
  <c r="B125" i="3"/>
  <c r="B712" i="3"/>
  <c r="B267" i="3"/>
  <c r="B670" i="3"/>
  <c r="B339" i="3"/>
  <c r="B953" i="3"/>
  <c r="B1243" i="3"/>
  <c r="B957" i="3"/>
  <c r="B1625" i="3"/>
  <c r="B1345" i="3"/>
  <c r="B934" i="3"/>
  <c r="B1250" i="3"/>
  <c r="B1396" i="3"/>
  <c r="B882" i="3"/>
  <c r="B935" i="3"/>
  <c r="B1960" i="3"/>
  <c r="B1598" i="3"/>
  <c r="B1914" i="3"/>
  <c r="B1290" i="3"/>
  <c r="B1354" i="3"/>
  <c r="B1241" i="3"/>
  <c r="B498" i="3"/>
  <c r="B1360" i="3"/>
  <c r="B1382" i="3"/>
  <c r="B1261" i="3"/>
  <c r="B1359" i="3"/>
  <c r="B962" i="3"/>
  <c r="B823" i="3"/>
  <c r="B638" i="3"/>
  <c r="B767" i="3"/>
  <c r="B872" i="3"/>
  <c r="B456" i="3"/>
  <c r="B1209" i="3"/>
  <c r="B347" i="3"/>
  <c r="B1633" i="3"/>
  <c r="B1179" i="3"/>
  <c r="B1389" i="3"/>
  <c r="B1024" i="3"/>
  <c r="B894" i="3"/>
  <c r="B897" i="3"/>
  <c r="B581" i="3"/>
  <c r="B846" i="3"/>
  <c r="B756" i="3"/>
  <c r="B903" i="3"/>
  <c r="B1520" i="3"/>
  <c r="B1601" i="3"/>
  <c r="B943" i="3"/>
  <c r="B739" i="3"/>
  <c r="B1416" i="3"/>
  <c r="B1205" i="3"/>
  <c r="B1404" i="3"/>
  <c r="B1041" i="3"/>
  <c r="B1854" i="3"/>
  <c r="B510" i="3"/>
  <c r="B754" i="3"/>
  <c r="B941" i="3"/>
  <c r="B1161" i="3"/>
  <c r="B277" i="3"/>
  <c r="B806" i="3"/>
  <c r="B1797" i="3"/>
  <c r="B1320" i="3"/>
  <c r="B1295" i="3"/>
  <c r="B1375" i="3"/>
  <c r="B1394" i="3"/>
  <c r="B1686" i="3"/>
  <c r="B1411" i="3"/>
  <c r="B1294" i="3"/>
  <c r="B977" i="3"/>
  <c r="B1046" i="3"/>
  <c r="B1560" i="3"/>
  <c r="B1513" i="3"/>
  <c r="B1615" i="3"/>
  <c r="B1847" i="3"/>
  <c r="B613" i="3"/>
  <c r="B1231" i="3"/>
  <c r="B1157" i="3"/>
  <c r="B1842" i="3"/>
  <c r="B203" i="3"/>
  <c r="B787" i="3"/>
  <c r="B1604" i="3"/>
  <c r="B1167" i="3"/>
  <c r="B1876" i="3"/>
  <c r="B867" i="3"/>
  <c r="B1045" i="3"/>
  <c r="B929" i="3"/>
  <c r="B1881" i="3"/>
  <c r="B1147" i="3"/>
  <c r="B464" i="3"/>
  <c r="B883" i="3"/>
  <c r="B1393" i="3"/>
  <c r="B1828" i="3"/>
  <c r="B1618" i="3"/>
  <c r="B410" i="3"/>
  <c r="B1466" i="3"/>
  <c r="B1613" i="3"/>
  <c r="B1565" i="3"/>
  <c r="B633" i="3"/>
  <c r="B1100" i="3"/>
  <c r="B1043" i="3"/>
  <c r="B1549" i="3"/>
  <c r="B1366" i="3"/>
  <c r="B616" i="3"/>
  <c r="B1361" i="3"/>
  <c r="B499" i="3"/>
  <c r="B783" i="3"/>
  <c r="B794" i="3"/>
  <c r="B590" i="3"/>
  <c r="B1114" i="3"/>
  <c r="B923" i="3"/>
  <c r="B1634" i="3"/>
  <c r="B1008" i="3"/>
  <c r="B1170" i="3"/>
  <c r="B1274" i="3"/>
  <c r="B1913" i="3"/>
  <c r="B1067" i="3"/>
  <c r="B1943" i="3"/>
  <c r="B1301" i="3"/>
  <c r="B1429" i="3"/>
  <c r="B1846" i="3"/>
  <c r="B965" i="3"/>
  <c r="B1298" i="3"/>
  <c r="B1097" i="3"/>
  <c r="B763" i="3"/>
  <c r="B644" i="3"/>
  <c r="B1883" i="3"/>
  <c r="B1049" i="3"/>
  <c r="B1223" i="3"/>
  <c r="B1070" i="3"/>
  <c r="B1367" i="3"/>
  <c r="B1224" i="3"/>
  <c r="B1271" i="3"/>
  <c r="B710" i="3"/>
  <c r="B1307" i="3"/>
  <c r="B937" i="3"/>
  <c r="B987" i="3"/>
  <c r="B1225" i="3"/>
  <c r="B1260" i="3"/>
  <c r="B850" i="3"/>
  <c r="B660" i="3"/>
  <c r="B666" i="3"/>
  <c r="B648" i="3"/>
  <c r="B1370" i="3"/>
  <c r="B1284" i="3"/>
  <c r="B885" i="3"/>
  <c r="B942" i="3"/>
  <c r="B827" i="3"/>
  <c r="B463" i="3"/>
  <c r="B932" i="3"/>
  <c r="B840" i="3"/>
  <c r="B982" i="3"/>
  <c r="B1207" i="3"/>
  <c r="B424" i="3"/>
  <c r="B1590" i="3"/>
  <c r="B1528" i="3"/>
  <c r="B1632" i="3"/>
  <c r="B1117" i="3"/>
  <c r="B1110" i="3"/>
  <c r="B264" i="3"/>
  <c r="B1111" i="3"/>
  <c r="B1033" i="3"/>
  <c r="B1857" i="3"/>
  <c r="B14" i="3"/>
  <c r="B1922" i="3"/>
  <c r="B1845" i="3"/>
  <c r="B426" i="3"/>
  <c r="B1103" i="3"/>
  <c r="B314" i="3"/>
  <c r="B461" i="3"/>
  <c r="B1572" i="3"/>
  <c r="B1105" i="3"/>
  <c r="B1255" i="3"/>
  <c r="B1852" i="3"/>
  <c r="B1886" i="3"/>
  <c r="B187" i="3"/>
  <c r="B1314" i="3"/>
  <c r="B183" i="3"/>
  <c r="B656" i="3"/>
  <c r="B1958" i="3"/>
  <c r="B1342" i="3"/>
  <c r="B493" i="3"/>
  <c r="B1550" i="3"/>
  <c r="B1597" i="3"/>
  <c r="B405" i="3"/>
  <c r="B489" i="3"/>
  <c r="B1887" i="3"/>
  <c r="B452" i="3"/>
  <c r="B457" i="3"/>
  <c r="B661" i="3"/>
  <c r="B612" i="3"/>
  <c r="B1446" i="3"/>
  <c r="B1502" i="3"/>
  <c r="B104" i="3"/>
  <c r="B147" i="3"/>
  <c r="B871" i="3"/>
  <c r="B985" i="3"/>
  <c r="B830" i="3"/>
  <c r="B1122" i="3"/>
  <c r="B1150" i="3"/>
  <c r="B841" i="3"/>
  <c r="B919" i="3"/>
  <c r="B1156" i="3"/>
  <c r="B896" i="3"/>
  <c r="B672" i="3"/>
  <c r="B154" i="3"/>
  <c r="B1333" i="3"/>
  <c r="B615" i="3"/>
  <c r="B1281" i="3"/>
  <c r="B445" i="3"/>
  <c r="B574" i="3"/>
  <c r="B704" i="3"/>
  <c r="B352" i="3"/>
  <c r="B1391" i="3"/>
  <c r="B1155" i="3"/>
  <c r="B1197" i="3"/>
  <c r="B946" i="3"/>
  <c r="B785" i="3"/>
  <c r="B983" i="3"/>
  <c r="B1736" i="3"/>
  <c r="B606" i="3"/>
  <c r="B1248" i="3"/>
  <c r="B956" i="3"/>
  <c r="B1866" i="3"/>
  <c r="B766" i="3"/>
  <c r="B333" i="3"/>
  <c r="B1228" i="3"/>
  <c r="B1037" i="3"/>
  <c r="B1289" i="3"/>
  <c r="B454" i="3"/>
  <c r="B282" i="3"/>
  <c r="B771" i="3"/>
  <c r="B1101" i="3"/>
  <c r="B1159" i="3"/>
  <c r="B1136" i="3"/>
  <c r="B1263" i="3"/>
  <c r="B796" i="3"/>
  <c r="B886" i="3"/>
  <c r="B1538" i="3"/>
  <c r="B471" i="3"/>
  <c r="B530" i="3"/>
  <c r="B1128" i="3"/>
  <c r="B1319" i="3"/>
  <c r="B341" i="3"/>
  <c r="B835" i="3"/>
  <c r="B1420" i="3"/>
  <c r="B668" i="3"/>
  <c r="B1227" i="3"/>
  <c r="B1786" i="3"/>
  <c r="B700" i="3"/>
  <c r="B15" i="3"/>
  <c r="B1912" i="3"/>
  <c r="B1974" i="3"/>
  <c r="B1387" i="3"/>
  <c r="B890" i="3"/>
  <c r="B918" i="3"/>
  <c r="B748" i="3"/>
  <c r="B1125" i="3"/>
  <c r="B1172" i="3"/>
  <c r="B855" i="3"/>
  <c r="B1399" i="3"/>
  <c r="B465" i="3"/>
  <c r="B420" i="3"/>
  <c r="B1896" i="3"/>
  <c r="B679" i="3"/>
  <c r="B1950" i="3"/>
  <c r="B1531" i="3"/>
  <c r="B1208" i="3"/>
  <c r="B531" i="3"/>
  <c r="B1920" i="3"/>
  <c r="B1875" i="3"/>
  <c r="B1851" i="3"/>
  <c r="B1890" i="3"/>
  <c r="B1126" i="3"/>
  <c r="B1521" i="3"/>
  <c r="B816" i="3"/>
  <c r="B1138" i="3"/>
  <c r="B836" i="3"/>
  <c r="B915" i="3"/>
  <c r="B922" i="3"/>
  <c r="B1602" i="3"/>
  <c r="B724" i="3"/>
  <c r="B11" i="3"/>
  <c r="B1643" i="3"/>
  <c r="B640" i="3"/>
  <c r="B603" i="3"/>
  <c r="B1541" i="3"/>
  <c r="B458" i="3"/>
  <c r="B449" i="3"/>
  <c r="B628" i="3"/>
  <c r="B1220" i="3"/>
  <c r="B1154" i="3"/>
  <c r="B1539" i="3"/>
  <c r="B1273" i="3"/>
  <c r="B1226" i="3"/>
  <c r="B776" i="3"/>
  <c r="B761" i="3"/>
  <c r="B822" i="3"/>
  <c r="B605" i="3"/>
  <c r="B1249" i="3"/>
  <c r="B178" i="3"/>
  <c r="B643" i="3"/>
  <c r="B1069" i="3"/>
  <c r="B1743" i="3"/>
  <c r="B1937" i="3"/>
  <c r="B1586" i="3"/>
  <c r="B959" i="3"/>
  <c r="B1178" i="3"/>
  <c r="B1099" i="3"/>
  <c r="B1877" i="3"/>
  <c r="B931" i="3"/>
  <c r="B1638" i="3"/>
  <c r="B1201" i="3"/>
  <c r="B1127" i="3"/>
  <c r="B1695" i="3"/>
  <c r="B617" i="3"/>
  <c r="B1970" i="3"/>
  <c r="B1347" i="3"/>
  <c r="B1291" i="3"/>
  <c r="B980" i="3"/>
  <c r="B1833" i="3"/>
  <c r="B895" i="3"/>
  <c r="B520" i="3"/>
  <c r="B1936" i="3"/>
  <c r="B1193" i="3"/>
  <c r="B1383" i="3"/>
  <c r="B691" i="3"/>
  <c r="B501" i="3"/>
  <c r="B1547" i="3"/>
  <c r="B1206" i="3"/>
  <c r="B645" i="3"/>
  <c r="B1306" i="3"/>
  <c r="B1571" i="3"/>
  <c r="B1218" i="3"/>
  <c r="B460" i="3"/>
  <c r="B1630" i="3"/>
  <c r="B1976" i="3"/>
  <c r="B455" i="3"/>
  <c r="B632" i="3"/>
  <c r="B1837" i="3"/>
  <c r="B653" i="3"/>
  <c r="B1552" i="3"/>
  <c r="B1924" i="3"/>
  <c r="B1841" i="3"/>
  <c r="B257" i="3"/>
  <c r="B1039" i="3"/>
  <c r="B1862" i="3"/>
  <c r="B996" i="3"/>
  <c r="B1687" i="3"/>
  <c r="B975" i="3"/>
  <c r="B1904" i="3"/>
  <c r="B1933" i="3"/>
  <c r="B1003" i="3"/>
  <c r="B1503" i="3"/>
  <c r="B618" i="3"/>
  <c r="B6" i="3"/>
  <c r="B1065" i="3"/>
  <c r="B1929" i="3"/>
  <c r="B519" i="3"/>
  <c r="B1031" i="3"/>
  <c r="B1095" i="3"/>
  <c r="B1282" i="3"/>
  <c r="B453" i="3"/>
  <c r="B1402" i="3"/>
  <c r="B1563" i="3"/>
  <c r="B938" i="3"/>
  <c r="B1035" i="3"/>
  <c r="B1332" i="3"/>
  <c r="B1594" i="3"/>
  <c r="B1532" i="3"/>
  <c r="B944" i="3"/>
  <c r="B649" i="3"/>
  <c r="B206" i="3"/>
  <c r="B250" i="3"/>
  <c r="B990" i="3"/>
  <c r="B1584" i="3"/>
  <c r="B584" i="3"/>
  <c r="B1975" i="3"/>
  <c r="B265" i="3"/>
  <c r="B1134" i="3"/>
  <c r="B1406" i="3"/>
  <c r="B336" i="3"/>
  <c r="B999" i="3"/>
  <c r="B513" i="3"/>
  <c r="B1076" i="3"/>
  <c r="B1326" i="3"/>
  <c r="B1329" i="3"/>
  <c r="B1268" i="3"/>
  <c r="B600" i="3"/>
  <c r="B891" i="3"/>
  <c r="B20" i="3"/>
  <c r="B1902" i="3"/>
  <c r="B1944" i="3"/>
  <c r="B309" i="3"/>
  <c r="B522" i="3"/>
  <c r="B864" i="3"/>
  <c r="B1107" i="3"/>
  <c r="B803" i="3"/>
  <c r="B689" i="3"/>
  <c r="B406" i="3"/>
  <c r="B1080" i="3"/>
  <c r="B533" i="3"/>
  <c r="B1409" i="3"/>
  <c r="B319" i="3"/>
  <c r="B1388" i="3"/>
  <c r="B1748" i="3"/>
  <c r="B505" i="3"/>
  <c r="B201" i="3"/>
  <c r="B1082" i="3"/>
  <c r="B979" i="3"/>
  <c r="B1369" i="3"/>
  <c r="B642" i="3"/>
  <c r="B1421" i="3"/>
  <c r="B692" i="3"/>
  <c r="B280" i="3"/>
  <c r="B1574" i="3"/>
  <c r="B1635" i="3"/>
  <c r="B1102" i="3"/>
  <c r="B989" i="3"/>
  <c r="B243" i="3"/>
  <c r="B1346" i="3"/>
  <c r="B620" i="3"/>
  <c r="B1001" i="3"/>
  <c r="B485" i="3"/>
  <c r="B1431" i="3"/>
  <c r="B1525" i="3"/>
  <c r="B916" i="3"/>
  <c r="B320" i="3"/>
  <c r="B1474" i="3"/>
  <c r="B1119" i="3"/>
  <c r="B874" i="3"/>
  <c r="B1463" i="3"/>
  <c r="B1860" i="3"/>
  <c r="B844" i="3"/>
  <c r="B1934" i="3"/>
  <c r="B945" i="3"/>
  <c r="B905" i="3"/>
  <c r="B1685" i="3"/>
  <c r="B1316" i="3"/>
  <c r="B1614" i="3"/>
  <c r="B1639" i="3"/>
  <c r="B908" i="3"/>
  <c r="B884" i="3"/>
  <c r="B674" i="3"/>
  <c r="B1337" i="3"/>
  <c r="B562" i="3"/>
  <c r="B1927" i="3"/>
  <c r="B947" i="3"/>
  <c r="B329" i="3"/>
  <c r="B1074" i="3"/>
  <c r="B1198" i="3"/>
  <c r="B268" i="3"/>
  <c r="B791" i="3"/>
  <c r="B1481" i="3"/>
  <c r="B1407" i="3"/>
  <c r="B907" i="3"/>
  <c r="B601" i="3"/>
  <c r="B658" i="3"/>
  <c r="B423" i="3"/>
  <c r="B1371" i="3"/>
  <c r="B1874" i="3"/>
  <c r="B1906" i="3"/>
  <c r="B1062" i="3"/>
  <c r="B470" i="3"/>
  <c r="B1071" i="3"/>
  <c r="B1423" i="3"/>
  <c r="B186" i="3"/>
  <c r="B283" i="3"/>
  <c r="B1016" i="3"/>
  <c r="B1751" i="3"/>
  <c r="B1831" i="3"/>
  <c r="B343" i="3"/>
  <c r="B626" i="3"/>
</calcChain>
</file>

<file path=xl/sharedStrings.xml><?xml version="1.0" encoding="utf-8"?>
<sst xmlns="http://schemas.openxmlformats.org/spreadsheetml/2006/main" count="8" uniqueCount="5">
  <si>
    <t>ΜΟΝΑΔΙΚΟΣ ΚΩΔΙΚΟΣ</t>
  </si>
  <si>
    <t>ΑΣΕΠ
Β΄ΔΙΕΥΘΥΝΣΗ ΕΠΙΛΟΓΗΣ ΠΡΟΣΩΠΙΚΟΥ</t>
  </si>
  <si>
    <t>Α/Α</t>
  </si>
  <si>
    <t>ΠΡΟΚΗΡΥΞΗ 5Κ/2022
ΚΑΤΗΓΟΡΙΑ ΤΕΧΝΟΛΟΓΙΚΗΣ ΕΚΠΑΙΔΕΥΣΗΣ
Α΄ΠΡΟΣΚΛΗΣΗ ΥΠΟΨΗΦΙΩΝ
ΓΙΑ ΥΠΟΒΟΛΗ ΔΙΚΑΙΟΛΟΓΗΤΙΚΩΝ</t>
  </si>
  <si>
    <t>ΠΡΟΚΗΡΥΞΗ 5Κ/2022
ΚΑΤΗΓΟΡΙΑ ΠΑΝΕΠΙΣΤΗΜΙΑΚΗΣ ΕΚΠΑΙΔΕΥΣΗΣ
Α΄ΠΡΟΣΚΛΗΣΗ ΥΠΟΨΗΦΙΩΝ
ΓΙΑ ΥΠΟΒΟΛΗ ΔΙΚΑΙΟΛΟΓΗΤΙΚΩΝ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</si>
</sst>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9">
    <xf numFmtId="0" fontId="0" fillId="0" borderId="0" xfId="0"/>
    <xf numFmtId="0" fontId="16" fillId="0" borderId="10" xfId="0" applyFont="1" applyBorder="1" applyAlignment="1">
      <alignment horizontal="left" vertical="center" wrapText="1"/>
    </xf>
    <xf numFmtId="0" fontId="16" fillId="0" borderId="11" xfId="0" applyFont="1" applyBorder="1" applyAlignment="1">
      <alignment horizontal="left" vertical="center" wrapText="1"/>
    </xf>
    <xf numFmtId="0" fontId="16" fillId="0" borderId="10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6" fillId="0" borderId="12" xfId="0" applyFont="1" applyBorder="1" applyAlignment="1">
      <alignment horizontal="center" vertical="center" wrapText="1"/>
    </xf>
    <xf numFmtId="0" fontId="0" fillId="0" borderId="12" xfId="0" applyBorder="1"/>
    <xf numFmtId="0" fontId="16" fillId="0" borderId="12" xfId="0" applyFont="1" applyBorder="1" applyAlignment="1">
      <alignment horizontal="center"/>
    </xf>
    <xf numFmtId="0" fontId="0" fillId="0" borderId="12" xfId="0" applyBorder="1" applyAlignment="1">
      <alignment horizontal="center"/>
    </xf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76"/>
  <sheetViews>
    <sheetView workbookViewId="0">
      <selection activeCell="F5" sqref="F5"/>
    </sheetView>
  </sheetViews>
  <sheetFormatPr defaultRowHeight="15" x14ac:dyDescent="0.25"/>
  <cols>
    <col min="2" max="2" width="33.28515625" customWidth="1"/>
    <col min="3" max="3" width="13.140625" bestFit="1" customWidth="1"/>
  </cols>
  <sheetData>
    <row r="1" spans="1:2" ht="64.5" customHeight="1" x14ac:dyDescent="0.25">
      <c r="A1" s="1" t="s">
        <v>1</v>
      </c>
      <c r="B1" s="2"/>
    </row>
    <row r="2" spans="1:2" x14ac:dyDescent="0.25">
      <c r="A2" s="3"/>
      <c r="B2" s="4"/>
    </row>
    <row r="3" spans="1:2" ht="113.25" customHeight="1" x14ac:dyDescent="0.25">
      <c r="A3" s="5" t="s">
        <v>4</v>
      </c>
      <c r="B3" s="5"/>
    </row>
    <row r="5" spans="1:2" x14ac:dyDescent="0.25">
      <c r="A5" s="7" t="s">
        <v>2</v>
      </c>
      <c r="B5" s="7" t="s">
        <v>0</v>
      </c>
    </row>
    <row r="6" spans="1:2" x14ac:dyDescent="0.25">
      <c r="A6" s="6">
        <v>1</v>
      </c>
      <c r="B6" s="8" t="str">
        <f>"00001399"</f>
        <v>00001399</v>
      </c>
    </row>
    <row r="7" spans="1:2" x14ac:dyDescent="0.25">
      <c r="A7" s="6">
        <v>2</v>
      </c>
      <c r="B7" s="8" t="str">
        <f>"00001768"</f>
        <v>00001768</v>
      </c>
    </row>
    <row r="8" spans="1:2" x14ac:dyDescent="0.25">
      <c r="A8" s="6">
        <v>3</v>
      </c>
      <c r="B8" s="8" t="str">
        <f>"00001784"</f>
        <v>00001784</v>
      </c>
    </row>
    <row r="9" spans="1:2" x14ac:dyDescent="0.25">
      <c r="A9" s="6">
        <v>4</v>
      </c>
      <c r="B9" s="8" t="str">
        <f>"00002886"</f>
        <v>00002886</v>
      </c>
    </row>
    <row r="10" spans="1:2" x14ac:dyDescent="0.25">
      <c r="A10" s="6">
        <v>5</v>
      </c>
      <c r="B10" s="8" t="str">
        <f>"00003184"</f>
        <v>00003184</v>
      </c>
    </row>
    <row r="11" spans="1:2" x14ac:dyDescent="0.25">
      <c r="A11" s="6">
        <v>6</v>
      </c>
      <c r="B11" s="8" t="str">
        <f>"00003347"</f>
        <v>00003347</v>
      </c>
    </row>
    <row r="12" spans="1:2" x14ac:dyDescent="0.25">
      <c r="A12" s="6">
        <v>7</v>
      </c>
      <c r="B12" s="8" t="str">
        <f>"00003565"</f>
        <v>00003565</v>
      </c>
    </row>
    <row r="13" spans="1:2" x14ac:dyDescent="0.25">
      <c r="A13" s="6">
        <v>8</v>
      </c>
      <c r="B13" s="8" t="str">
        <f>"00003837"</f>
        <v>00003837</v>
      </c>
    </row>
    <row r="14" spans="1:2" x14ac:dyDescent="0.25">
      <c r="A14" s="6">
        <v>9</v>
      </c>
      <c r="B14" s="8" t="str">
        <f>"00006405"</f>
        <v>00006405</v>
      </c>
    </row>
    <row r="15" spans="1:2" x14ac:dyDescent="0.25">
      <c r="A15" s="6">
        <v>10</v>
      </c>
      <c r="B15" s="8" t="str">
        <f>"00006570"</f>
        <v>00006570</v>
      </c>
    </row>
    <row r="16" spans="1:2" x14ac:dyDescent="0.25">
      <c r="A16" s="6">
        <v>11</v>
      </c>
      <c r="B16" s="8" t="str">
        <f>"00006571"</f>
        <v>00006571</v>
      </c>
    </row>
    <row r="17" spans="1:2" x14ac:dyDescent="0.25">
      <c r="A17" s="6">
        <v>12</v>
      </c>
      <c r="B17" s="8" t="str">
        <f>"00008774"</f>
        <v>00008774</v>
      </c>
    </row>
    <row r="18" spans="1:2" x14ac:dyDescent="0.25">
      <c r="A18" s="6">
        <v>13</v>
      </c>
      <c r="B18" s="8" t="str">
        <f>"00009125"</f>
        <v>00009125</v>
      </c>
    </row>
    <row r="19" spans="1:2" x14ac:dyDescent="0.25">
      <c r="A19" s="6">
        <v>14</v>
      </c>
      <c r="B19" s="8" t="str">
        <f>"00009469"</f>
        <v>00009469</v>
      </c>
    </row>
    <row r="20" spans="1:2" x14ac:dyDescent="0.25">
      <c r="A20" s="6">
        <v>15</v>
      </c>
      <c r="B20" s="8" t="str">
        <f>"00009650"</f>
        <v>00009650</v>
      </c>
    </row>
    <row r="21" spans="1:2" x14ac:dyDescent="0.25">
      <c r="A21" s="6">
        <v>16</v>
      </c>
      <c r="B21" s="8" t="str">
        <f>"00009900"</f>
        <v>00009900</v>
      </c>
    </row>
    <row r="22" spans="1:2" x14ac:dyDescent="0.25">
      <c r="A22" s="6">
        <v>17</v>
      </c>
      <c r="B22" s="8" t="str">
        <f>"00010176"</f>
        <v>00010176</v>
      </c>
    </row>
    <row r="23" spans="1:2" x14ac:dyDescent="0.25">
      <c r="A23" s="6">
        <v>18</v>
      </c>
      <c r="B23" s="8" t="str">
        <f>"00010733"</f>
        <v>00010733</v>
      </c>
    </row>
    <row r="24" spans="1:2" x14ac:dyDescent="0.25">
      <c r="A24" s="6">
        <v>19</v>
      </c>
      <c r="B24" s="8" t="str">
        <f>"00010823"</f>
        <v>00010823</v>
      </c>
    </row>
    <row r="25" spans="1:2" x14ac:dyDescent="0.25">
      <c r="A25" s="6">
        <v>20</v>
      </c>
      <c r="B25" s="8" t="str">
        <f>"00010938"</f>
        <v>00010938</v>
      </c>
    </row>
    <row r="26" spans="1:2" x14ac:dyDescent="0.25">
      <c r="A26" s="6">
        <v>21</v>
      </c>
      <c r="B26" s="8" t="str">
        <f>"00011219"</f>
        <v>00011219</v>
      </c>
    </row>
    <row r="27" spans="1:2" x14ac:dyDescent="0.25">
      <c r="A27" s="6">
        <v>22</v>
      </c>
      <c r="B27" s="8" t="str">
        <f>"00011259"</f>
        <v>00011259</v>
      </c>
    </row>
    <row r="28" spans="1:2" x14ac:dyDescent="0.25">
      <c r="A28" s="6">
        <v>23</v>
      </c>
      <c r="B28" s="8" t="str">
        <f>"00011528"</f>
        <v>00011528</v>
      </c>
    </row>
    <row r="29" spans="1:2" x14ac:dyDescent="0.25">
      <c r="A29" s="6">
        <v>24</v>
      </c>
      <c r="B29" s="8" t="str">
        <f>"00011555"</f>
        <v>00011555</v>
      </c>
    </row>
    <row r="30" spans="1:2" x14ac:dyDescent="0.25">
      <c r="A30" s="6">
        <v>25</v>
      </c>
      <c r="B30" s="8" t="str">
        <f>"00011747"</f>
        <v>00011747</v>
      </c>
    </row>
    <row r="31" spans="1:2" x14ac:dyDescent="0.25">
      <c r="A31" s="6">
        <v>26</v>
      </c>
      <c r="B31" s="8" t="str">
        <f>"00011769"</f>
        <v>00011769</v>
      </c>
    </row>
    <row r="32" spans="1:2" x14ac:dyDescent="0.25">
      <c r="A32" s="6">
        <v>27</v>
      </c>
      <c r="B32" s="8" t="str">
        <f>"00012316"</f>
        <v>00012316</v>
      </c>
    </row>
    <row r="33" spans="1:2" x14ac:dyDescent="0.25">
      <c r="A33" s="6">
        <v>28</v>
      </c>
      <c r="B33" s="8" t="str">
        <f>"00012412"</f>
        <v>00012412</v>
      </c>
    </row>
    <row r="34" spans="1:2" x14ac:dyDescent="0.25">
      <c r="A34" s="6">
        <v>29</v>
      </c>
      <c r="B34" s="8" t="str">
        <f>"00012450"</f>
        <v>00012450</v>
      </c>
    </row>
    <row r="35" spans="1:2" x14ac:dyDescent="0.25">
      <c r="A35" s="6">
        <v>30</v>
      </c>
      <c r="B35" s="8" t="str">
        <f>"00012791"</f>
        <v>00012791</v>
      </c>
    </row>
    <row r="36" spans="1:2" x14ac:dyDescent="0.25">
      <c r="A36" s="6">
        <v>31</v>
      </c>
      <c r="B36" s="8" t="str">
        <f>"00012836"</f>
        <v>00012836</v>
      </c>
    </row>
    <row r="37" spans="1:2" x14ac:dyDescent="0.25">
      <c r="A37" s="6">
        <v>32</v>
      </c>
      <c r="B37" s="8" t="str">
        <f>"00013232"</f>
        <v>00013232</v>
      </c>
    </row>
    <row r="38" spans="1:2" x14ac:dyDescent="0.25">
      <c r="A38" s="6">
        <v>33</v>
      </c>
      <c r="B38" s="8" t="str">
        <f>"00013920"</f>
        <v>00013920</v>
      </c>
    </row>
    <row r="39" spans="1:2" x14ac:dyDescent="0.25">
      <c r="A39" s="6">
        <v>34</v>
      </c>
      <c r="B39" s="8" t="str">
        <f>"00014149"</f>
        <v>00014149</v>
      </c>
    </row>
    <row r="40" spans="1:2" x14ac:dyDescent="0.25">
      <c r="A40" s="6">
        <v>35</v>
      </c>
      <c r="B40" s="8" t="str">
        <f>"00014164"</f>
        <v>00014164</v>
      </c>
    </row>
    <row r="41" spans="1:2" x14ac:dyDescent="0.25">
      <c r="A41" s="6">
        <v>36</v>
      </c>
      <c r="B41" s="8" t="str">
        <f>"00014871"</f>
        <v>00014871</v>
      </c>
    </row>
    <row r="42" spans="1:2" x14ac:dyDescent="0.25">
      <c r="A42" s="6">
        <v>37</v>
      </c>
      <c r="B42" s="8" t="str">
        <f>"00015505"</f>
        <v>00015505</v>
      </c>
    </row>
    <row r="43" spans="1:2" x14ac:dyDescent="0.25">
      <c r="A43" s="6">
        <v>38</v>
      </c>
      <c r="B43" s="8" t="str">
        <f>"00015785"</f>
        <v>00015785</v>
      </c>
    </row>
    <row r="44" spans="1:2" x14ac:dyDescent="0.25">
      <c r="A44" s="6">
        <v>39</v>
      </c>
      <c r="B44" s="8" t="str">
        <f>"00016017"</f>
        <v>00016017</v>
      </c>
    </row>
    <row r="45" spans="1:2" x14ac:dyDescent="0.25">
      <c r="A45" s="6">
        <v>40</v>
      </c>
      <c r="B45" s="8" t="str">
        <f>"00016175"</f>
        <v>00016175</v>
      </c>
    </row>
    <row r="46" spans="1:2" x14ac:dyDescent="0.25">
      <c r="A46" s="6">
        <v>41</v>
      </c>
      <c r="B46" s="8" t="str">
        <f>"00017167"</f>
        <v>00017167</v>
      </c>
    </row>
    <row r="47" spans="1:2" x14ac:dyDescent="0.25">
      <c r="A47" s="6">
        <v>42</v>
      </c>
      <c r="B47" s="8" t="str">
        <f>"00017411"</f>
        <v>00017411</v>
      </c>
    </row>
    <row r="48" spans="1:2" x14ac:dyDescent="0.25">
      <c r="A48" s="6">
        <v>43</v>
      </c>
      <c r="B48" s="8" t="str">
        <f>"00017435"</f>
        <v>00017435</v>
      </c>
    </row>
    <row r="49" spans="1:2" x14ac:dyDescent="0.25">
      <c r="A49" s="6">
        <v>44</v>
      </c>
      <c r="B49" s="8" t="str">
        <f>"00017476"</f>
        <v>00017476</v>
      </c>
    </row>
    <row r="50" spans="1:2" x14ac:dyDescent="0.25">
      <c r="A50" s="6">
        <v>45</v>
      </c>
      <c r="B50" s="8" t="str">
        <f>"00017619"</f>
        <v>00017619</v>
      </c>
    </row>
    <row r="51" spans="1:2" x14ac:dyDescent="0.25">
      <c r="A51" s="6">
        <v>46</v>
      </c>
      <c r="B51" s="8" t="str">
        <f>"00018019"</f>
        <v>00018019</v>
      </c>
    </row>
    <row r="52" spans="1:2" x14ac:dyDescent="0.25">
      <c r="A52" s="6">
        <v>47</v>
      </c>
      <c r="B52" s="8" t="str">
        <f>"00018085"</f>
        <v>00018085</v>
      </c>
    </row>
    <row r="53" spans="1:2" x14ac:dyDescent="0.25">
      <c r="A53" s="6">
        <v>48</v>
      </c>
      <c r="B53" s="8" t="str">
        <f>"00018158"</f>
        <v>00018158</v>
      </c>
    </row>
    <row r="54" spans="1:2" x14ac:dyDescent="0.25">
      <c r="A54" s="6">
        <v>49</v>
      </c>
      <c r="B54" s="8" t="str">
        <f>"00018224"</f>
        <v>00018224</v>
      </c>
    </row>
    <row r="55" spans="1:2" x14ac:dyDescent="0.25">
      <c r="A55" s="6">
        <v>50</v>
      </c>
      <c r="B55" s="8" t="str">
        <f>"00018310"</f>
        <v>00018310</v>
      </c>
    </row>
    <row r="56" spans="1:2" x14ac:dyDescent="0.25">
      <c r="A56" s="6">
        <v>51</v>
      </c>
      <c r="B56" s="8" t="str">
        <f>"00018346"</f>
        <v>00018346</v>
      </c>
    </row>
    <row r="57" spans="1:2" x14ac:dyDescent="0.25">
      <c r="A57" s="6">
        <v>52</v>
      </c>
      <c r="B57" s="8" t="str">
        <f>"00018383"</f>
        <v>00018383</v>
      </c>
    </row>
    <row r="58" spans="1:2" x14ac:dyDescent="0.25">
      <c r="A58" s="6">
        <v>53</v>
      </c>
      <c r="B58" s="8" t="str">
        <f>"00018882"</f>
        <v>00018882</v>
      </c>
    </row>
    <row r="59" spans="1:2" x14ac:dyDescent="0.25">
      <c r="A59" s="6">
        <v>54</v>
      </c>
      <c r="B59" s="8" t="str">
        <f>"00018963"</f>
        <v>00018963</v>
      </c>
    </row>
    <row r="60" spans="1:2" x14ac:dyDescent="0.25">
      <c r="A60" s="6">
        <v>55</v>
      </c>
      <c r="B60" s="8" t="str">
        <f>"00019492"</f>
        <v>00019492</v>
      </c>
    </row>
    <row r="61" spans="1:2" x14ac:dyDescent="0.25">
      <c r="A61" s="6">
        <v>56</v>
      </c>
      <c r="B61" s="8" t="str">
        <f>"00019565"</f>
        <v>00019565</v>
      </c>
    </row>
    <row r="62" spans="1:2" x14ac:dyDescent="0.25">
      <c r="A62" s="6">
        <v>57</v>
      </c>
      <c r="B62" s="8" t="str">
        <f>"00020050"</f>
        <v>00020050</v>
      </c>
    </row>
    <row r="63" spans="1:2" x14ac:dyDescent="0.25">
      <c r="A63" s="6">
        <v>58</v>
      </c>
      <c r="B63" s="8" t="str">
        <f>"00020231"</f>
        <v>00020231</v>
      </c>
    </row>
    <row r="64" spans="1:2" x14ac:dyDescent="0.25">
      <c r="A64" s="6">
        <v>59</v>
      </c>
      <c r="B64" s="8" t="str">
        <f>"00020260"</f>
        <v>00020260</v>
      </c>
    </row>
    <row r="65" spans="1:2" x14ac:dyDescent="0.25">
      <c r="A65" s="6">
        <v>60</v>
      </c>
      <c r="B65" s="8" t="str">
        <f>"00021976"</f>
        <v>00021976</v>
      </c>
    </row>
    <row r="66" spans="1:2" x14ac:dyDescent="0.25">
      <c r="A66" s="6">
        <v>61</v>
      </c>
      <c r="B66" s="8" t="str">
        <f>"00022483"</f>
        <v>00022483</v>
      </c>
    </row>
    <row r="67" spans="1:2" x14ac:dyDescent="0.25">
      <c r="A67" s="6">
        <v>62</v>
      </c>
      <c r="B67" s="8" t="str">
        <f>"00022581"</f>
        <v>00022581</v>
      </c>
    </row>
    <row r="68" spans="1:2" x14ac:dyDescent="0.25">
      <c r="A68" s="6">
        <v>63</v>
      </c>
      <c r="B68" s="8" t="str">
        <f>"00022957"</f>
        <v>00022957</v>
      </c>
    </row>
    <row r="69" spans="1:2" x14ac:dyDescent="0.25">
      <c r="A69" s="6">
        <v>64</v>
      </c>
      <c r="B69" s="8" t="str">
        <f>"00023297"</f>
        <v>00023297</v>
      </c>
    </row>
    <row r="70" spans="1:2" x14ac:dyDescent="0.25">
      <c r="A70" s="6">
        <v>65</v>
      </c>
      <c r="B70" s="8" t="str">
        <f>"00023353"</f>
        <v>00023353</v>
      </c>
    </row>
    <row r="71" spans="1:2" x14ac:dyDescent="0.25">
      <c r="A71" s="6">
        <v>66</v>
      </c>
      <c r="B71" s="8" t="str">
        <f>"00025543"</f>
        <v>00025543</v>
      </c>
    </row>
    <row r="72" spans="1:2" x14ac:dyDescent="0.25">
      <c r="A72" s="6">
        <v>67</v>
      </c>
      <c r="B72" s="8" t="str">
        <f>"00028438"</f>
        <v>00028438</v>
      </c>
    </row>
    <row r="73" spans="1:2" x14ac:dyDescent="0.25">
      <c r="A73" s="6">
        <v>68</v>
      </c>
      <c r="B73" s="8" t="str">
        <f>"00028478"</f>
        <v>00028478</v>
      </c>
    </row>
    <row r="74" spans="1:2" x14ac:dyDescent="0.25">
      <c r="A74" s="6">
        <v>69</v>
      </c>
      <c r="B74" s="8" t="str">
        <f>"00030453"</f>
        <v>00030453</v>
      </c>
    </row>
    <row r="75" spans="1:2" x14ac:dyDescent="0.25">
      <c r="A75" s="6">
        <v>70</v>
      </c>
      <c r="B75" s="8" t="str">
        <f>"00030602"</f>
        <v>00030602</v>
      </c>
    </row>
    <row r="76" spans="1:2" x14ac:dyDescent="0.25">
      <c r="A76" s="6">
        <v>71</v>
      </c>
      <c r="B76" s="8" t="str">
        <f>"00031192"</f>
        <v>00031192</v>
      </c>
    </row>
    <row r="77" spans="1:2" x14ac:dyDescent="0.25">
      <c r="A77" s="6">
        <v>72</v>
      </c>
      <c r="B77" s="8" t="str">
        <f>"00031277"</f>
        <v>00031277</v>
      </c>
    </row>
    <row r="78" spans="1:2" x14ac:dyDescent="0.25">
      <c r="A78" s="6">
        <v>73</v>
      </c>
      <c r="B78" s="8" t="str">
        <f>"00032536"</f>
        <v>00032536</v>
      </c>
    </row>
    <row r="79" spans="1:2" x14ac:dyDescent="0.25">
      <c r="A79" s="6">
        <v>74</v>
      </c>
      <c r="B79" s="8" t="str">
        <f>"00034486"</f>
        <v>00034486</v>
      </c>
    </row>
    <row r="80" spans="1:2" x14ac:dyDescent="0.25">
      <c r="A80" s="6">
        <v>75</v>
      </c>
      <c r="B80" s="8" t="str">
        <f>"00036290"</f>
        <v>00036290</v>
      </c>
    </row>
    <row r="81" spans="1:2" x14ac:dyDescent="0.25">
      <c r="A81" s="6">
        <v>76</v>
      </c>
      <c r="B81" s="8" t="str">
        <f>"00036648"</f>
        <v>00036648</v>
      </c>
    </row>
    <row r="82" spans="1:2" x14ac:dyDescent="0.25">
      <c r="A82" s="6">
        <v>77</v>
      </c>
      <c r="B82" s="8" t="str">
        <f>"00037427"</f>
        <v>00037427</v>
      </c>
    </row>
    <row r="83" spans="1:2" x14ac:dyDescent="0.25">
      <c r="A83" s="6">
        <v>78</v>
      </c>
      <c r="B83" s="8" t="str">
        <f>"00037528"</f>
        <v>00037528</v>
      </c>
    </row>
    <row r="84" spans="1:2" x14ac:dyDescent="0.25">
      <c r="A84" s="6">
        <v>79</v>
      </c>
      <c r="B84" s="8" t="str">
        <f>"00037783"</f>
        <v>00037783</v>
      </c>
    </row>
    <row r="85" spans="1:2" x14ac:dyDescent="0.25">
      <c r="A85" s="6">
        <v>80</v>
      </c>
      <c r="B85" s="8" t="str">
        <f>"00038048"</f>
        <v>00038048</v>
      </c>
    </row>
    <row r="86" spans="1:2" x14ac:dyDescent="0.25">
      <c r="A86" s="6">
        <v>81</v>
      </c>
      <c r="B86" s="8" t="str">
        <f>"00040851"</f>
        <v>00040851</v>
      </c>
    </row>
    <row r="87" spans="1:2" x14ac:dyDescent="0.25">
      <c r="A87" s="6">
        <v>82</v>
      </c>
      <c r="B87" s="8" t="str">
        <f>"00040931"</f>
        <v>00040931</v>
      </c>
    </row>
    <row r="88" spans="1:2" x14ac:dyDescent="0.25">
      <c r="A88" s="6">
        <v>83</v>
      </c>
      <c r="B88" s="8" t="str">
        <f>"00041772"</f>
        <v>00041772</v>
      </c>
    </row>
    <row r="89" spans="1:2" x14ac:dyDescent="0.25">
      <c r="A89" s="6">
        <v>84</v>
      </c>
      <c r="B89" s="8" t="str">
        <f>"00071078"</f>
        <v>00071078</v>
      </c>
    </row>
    <row r="90" spans="1:2" x14ac:dyDescent="0.25">
      <c r="A90" s="6">
        <v>85</v>
      </c>
      <c r="B90" s="8" t="str">
        <f>"00073491"</f>
        <v>00073491</v>
      </c>
    </row>
    <row r="91" spans="1:2" x14ac:dyDescent="0.25">
      <c r="A91" s="6">
        <v>86</v>
      </c>
      <c r="B91" s="8" t="str">
        <f>"00075783"</f>
        <v>00075783</v>
      </c>
    </row>
    <row r="92" spans="1:2" x14ac:dyDescent="0.25">
      <c r="A92" s="6">
        <v>87</v>
      </c>
      <c r="B92" s="8" t="str">
        <f>"00077697"</f>
        <v>00077697</v>
      </c>
    </row>
    <row r="93" spans="1:2" x14ac:dyDescent="0.25">
      <c r="A93" s="6">
        <v>88</v>
      </c>
      <c r="B93" s="8" t="str">
        <f>"00081897"</f>
        <v>00081897</v>
      </c>
    </row>
    <row r="94" spans="1:2" x14ac:dyDescent="0.25">
      <c r="A94" s="6">
        <v>89</v>
      </c>
      <c r="B94" s="8" t="str">
        <f>"00082762"</f>
        <v>00082762</v>
      </c>
    </row>
    <row r="95" spans="1:2" x14ac:dyDescent="0.25">
      <c r="A95" s="6">
        <v>90</v>
      </c>
      <c r="B95" s="8" t="str">
        <f>"00082807"</f>
        <v>00082807</v>
      </c>
    </row>
    <row r="96" spans="1:2" x14ac:dyDescent="0.25">
      <c r="A96" s="6">
        <v>91</v>
      </c>
      <c r="B96" s="8" t="str">
        <f>"00083339"</f>
        <v>00083339</v>
      </c>
    </row>
    <row r="97" spans="1:2" x14ac:dyDescent="0.25">
      <c r="A97" s="6">
        <v>92</v>
      </c>
      <c r="B97" s="8" t="str">
        <f>"00083967"</f>
        <v>00083967</v>
      </c>
    </row>
    <row r="98" spans="1:2" x14ac:dyDescent="0.25">
      <c r="A98" s="6">
        <v>93</v>
      </c>
      <c r="B98" s="8" t="str">
        <f>"00084223"</f>
        <v>00084223</v>
      </c>
    </row>
    <row r="99" spans="1:2" x14ac:dyDescent="0.25">
      <c r="A99" s="6">
        <v>94</v>
      </c>
      <c r="B99" s="8" t="str">
        <f>"00084896"</f>
        <v>00084896</v>
      </c>
    </row>
    <row r="100" spans="1:2" x14ac:dyDescent="0.25">
      <c r="A100" s="6">
        <v>95</v>
      </c>
      <c r="B100" s="8" t="str">
        <f>"00086443"</f>
        <v>00086443</v>
      </c>
    </row>
    <row r="101" spans="1:2" x14ac:dyDescent="0.25">
      <c r="A101" s="6">
        <v>96</v>
      </c>
      <c r="B101" s="8" t="str">
        <f>"00088341"</f>
        <v>00088341</v>
      </c>
    </row>
    <row r="102" spans="1:2" x14ac:dyDescent="0.25">
      <c r="A102" s="6">
        <v>97</v>
      </c>
      <c r="B102" s="8" t="str">
        <f>"00096019"</f>
        <v>00096019</v>
      </c>
    </row>
    <row r="103" spans="1:2" x14ac:dyDescent="0.25">
      <c r="A103" s="6">
        <v>98</v>
      </c>
      <c r="B103" s="8" t="str">
        <f>"00101950"</f>
        <v>00101950</v>
      </c>
    </row>
    <row r="104" spans="1:2" x14ac:dyDescent="0.25">
      <c r="A104" s="6">
        <v>99</v>
      </c>
      <c r="B104" s="8" t="str">
        <f>"00103665"</f>
        <v>00103665</v>
      </c>
    </row>
    <row r="105" spans="1:2" x14ac:dyDescent="0.25">
      <c r="A105" s="6">
        <v>100</v>
      </c>
      <c r="B105" s="8" t="str">
        <f>"00104416"</f>
        <v>00104416</v>
      </c>
    </row>
    <row r="106" spans="1:2" x14ac:dyDescent="0.25">
      <c r="A106" s="6">
        <v>101</v>
      </c>
      <c r="B106" s="8" t="str">
        <f>"00104766"</f>
        <v>00104766</v>
      </c>
    </row>
    <row r="107" spans="1:2" x14ac:dyDescent="0.25">
      <c r="A107" s="6">
        <v>102</v>
      </c>
      <c r="B107" s="8" t="str">
        <f>"00106608"</f>
        <v>00106608</v>
      </c>
    </row>
    <row r="108" spans="1:2" x14ac:dyDescent="0.25">
      <c r="A108" s="6">
        <v>103</v>
      </c>
      <c r="B108" s="8" t="str">
        <f>"00107114"</f>
        <v>00107114</v>
      </c>
    </row>
    <row r="109" spans="1:2" x14ac:dyDescent="0.25">
      <c r="A109" s="6">
        <v>104</v>
      </c>
      <c r="B109" s="8" t="str">
        <f>"00107485"</f>
        <v>00107485</v>
      </c>
    </row>
    <row r="110" spans="1:2" x14ac:dyDescent="0.25">
      <c r="A110" s="6">
        <v>105</v>
      </c>
      <c r="B110" s="8" t="str">
        <f>"00108092"</f>
        <v>00108092</v>
      </c>
    </row>
    <row r="111" spans="1:2" x14ac:dyDescent="0.25">
      <c r="A111" s="6">
        <v>106</v>
      </c>
      <c r="B111" s="8" t="str">
        <f>"00108735"</f>
        <v>00108735</v>
      </c>
    </row>
    <row r="112" spans="1:2" x14ac:dyDescent="0.25">
      <c r="A112" s="6">
        <v>107</v>
      </c>
      <c r="B112" s="8" t="str">
        <f>"00108764"</f>
        <v>00108764</v>
      </c>
    </row>
    <row r="113" spans="1:2" x14ac:dyDescent="0.25">
      <c r="A113" s="6">
        <v>108</v>
      </c>
      <c r="B113" s="8" t="str">
        <f>"00109066"</f>
        <v>00109066</v>
      </c>
    </row>
    <row r="114" spans="1:2" x14ac:dyDescent="0.25">
      <c r="A114" s="6">
        <v>109</v>
      </c>
      <c r="B114" s="8" t="str">
        <f>"00109630"</f>
        <v>00109630</v>
      </c>
    </row>
    <row r="115" spans="1:2" x14ac:dyDescent="0.25">
      <c r="A115" s="6">
        <v>110</v>
      </c>
      <c r="B115" s="8" t="str">
        <f>"00110721"</f>
        <v>00110721</v>
      </c>
    </row>
    <row r="116" spans="1:2" x14ac:dyDescent="0.25">
      <c r="A116" s="6">
        <v>111</v>
      </c>
      <c r="B116" s="8" t="str">
        <f>"00111341"</f>
        <v>00111341</v>
      </c>
    </row>
    <row r="117" spans="1:2" x14ac:dyDescent="0.25">
      <c r="A117" s="6">
        <v>112</v>
      </c>
      <c r="B117" s="8" t="str">
        <f>"00111441"</f>
        <v>00111441</v>
      </c>
    </row>
    <row r="118" spans="1:2" x14ac:dyDescent="0.25">
      <c r="A118" s="6">
        <v>113</v>
      </c>
      <c r="B118" s="8" t="str">
        <f>"00111895"</f>
        <v>00111895</v>
      </c>
    </row>
    <row r="119" spans="1:2" x14ac:dyDescent="0.25">
      <c r="A119" s="6">
        <v>114</v>
      </c>
      <c r="B119" s="8" t="str">
        <f>"00112196"</f>
        <v>00112196</v>
      </c>
    </row>
    <row r="120" spans="1:2" x14ac:dyDescent="0.25">
      <c r="A120" s="6">
        <v>115</v>
      </c>
      <c r="B120" s="8" t="str">
        <f>"00112402"</f>
        <v>00112402</v>
      </c>
    </row>
    <row r="121" spans="1:2" x14ac:dyDescent="0.25">
      <c r="A121" s="6">
        <v>116</v>
      </c>
      <c r="B121" s="8" t="str">
        <f>"00112890"</f>
        <v>00112890</v>
      </c>
    </row>
    <row r="122" spans="1:2" x14ac:dyDescent="0.25">
      <c r="A122" s="6">
        <v>117</v>
      </c>
      <c r="B122" s="8" t="str">
        <f>"00113039"</f>
        <v>00113039</v>
      </c>
    </row>
    <row r="123" spans="1:2" x14ac:dyDescent="0.25">
      <c r="A123" s="6">
        <v>118</v>
      </c>
      <c r="B123" s="8" t="str">
        <f>"00113769"</f>
        <v>00113769</v>
      </c>
    </row>
    <row r="124" spans="1:2" x14ac:dyDescent="0.25">
      <c r="A124" s="6">
        <v>119</v>
      </c>
      <c r="B124" s="8" t="str">
        <f>"00115995"</f>
        <v>00115995</v>
      </c>
    </row>
    <row r="125" spans="1:2" x14ac:dyDescent="0.25">
      <c r="A125" s="6">
        <v>120</v>
      </c>
      <c r="B125" s="8" t="str">
        <f>"00116859"</f>
        <v>00116859</v>
      </c>
    </row>
    <row r="126" spans="1:2" x14ac:dyDescent="0.25">
      <c r="A126" s="6">
        <v>121</v>
      </c>
      <c r="B126" s="8" t="str">
        <f>"00117006"</f>
        <v>00117006</v>
      </c>
    </row>
    <row r="127" spans="1:2" x14ac:dyDescent="0.25">
      <c r="A127" s="6">
        <v>122</v>
      </c>
      <c r="B127" s="8" t="str">
        <f>"00117624"</f>
        <v>00117624</v>
      </c>
    </row>
    <row r="128" spans="1:2" x14ac:dyDescent="0.25">
      <c r="A128" s="6">
        <v>123</v>
      </c>
      <c r="B128" s="8" t="str">
        <f>"00118113"</f>
        <v>00118113</v>
      </c>
    </row>
    <row r="129" spans="1:2" x14ac:dyDescent="0.25">
      <c r="A129" s="6">
        <v>124</v>
      </c>
      <c r="B129" s="8" t="str">
        <f>"00118879"</f>
        <v>00118879</v>
      </c>
    </row>
    <row r="130" spans="1:2" x14ac:dyDescent="0.25">
      <c r="A130" s="6">
        <v>125</v>
      </c>
      <c r="B130" s="8" t="str">
        <f>"00119423"</f>
        <v>00119423</v>
      </c>
    </row>
    <row r="131" spans="1:2" x14ac:dyDescent="0.25">
      <c r="A131" s="6">
        <v>126</v>
      </c>
      <c r="B131" s="8" t="str">
        <f>"00121324"</f>
        <v>00121324</v>
      </c>
    </row>
    <row r="132" spans="1:2" x14ac:dyDescent="0.25">
      <c r="A132" s="6">
        <v>127</v>
      </c>
      <c r="B132" s="8" t="str">
        <f>"00122866"</f>
        <v>00122866</v>
      </c>
    </row>
    <row r="133" spans="1:2" x14ac:dyDescent="0.25">
      <c r="A133" s="6">
        <v>128</v>
      </c>
      <c r="B133" s="8" t="str">
        <f>"00122997"</f>
        <v>00122997</v>
      </c>
    </row>
    <row r="134" spans="1:2" x14ac:dyDescent="0.25">
      <c r="A134" s="6">
        <v>129</v>
      </c>
      <c r="B134" s="8" t="str">
        <f>"00125548"</f>
        <v>00125548</v>
      </c>
    </row>
    <row r="135" spans="1:2" x14ac:dyDescent="0.25">
      <c r="A135" s="6">
        <v>130</v>
      </c>
      <c r="B135" s="8" t="str">
        <f>"00126604"</f>
        <v>00126604</v>
      </c>
    </row>
    <row r="136" spans="1:2" x14ac:dyDescent="0.25">
      <c r="A136" s="6">
        <v>131</v>
      </c>
      <c r="B136" s="8" t="str">
        <f>"00126906"</f>
        <v>00126906</v>
      </c>
    </row>
    <row r="137" spans="1:2" x14ac:dyDescent="0.25">
      <c r="A137" s="6">
        <v>132</v>
      </c>
      <c r="B137" s="8" t="str">
        <f>"00127642"</f>
        <v>00127642</v>
      </c>
    </row>
    <row r="138" spans="1:2" x14ac:dyDescent="0.25">
      <c r="A138" s="6">
        <v>133</v>
      </c>
      <c r="B138" s="8" t="str">
        <f>"00127694"</f>
        <v>00127694</v>
      </c>
    </row>
    <row r="139" spans="1:2" x14ac:dyDescent="0.25">
      <c r="A139" s="6">
        <v>134</v>
      </c>
      <c r="B139" s="8" t="str">
        <f>"00127872"</f>
        <v>00127872</v>
      </c>
    </row>
    <row r="140" spans="1:2" x14ac:dyDescent="0.25">
      <c r="A140" s="6">
        <v>135</v>
      </c>
      <c r="B140" s="8" t="str">
        <f>"00128049"</f>
        <v>00128049</v>
      </c>
    </row>
    <row r="141" spans="1:2" x14ac:dyDescent="0.25">
      <c r="A141" s="6">
        <v>136</v>
      </c>
      <c r="B141" s="8" t="str">
        <f>"00128130"</f>
        <v>00128130</v>
      </c>
    </row>
    <row r="142" spans="1:2" x14ac:dyDescent="0.25">
      <c r="A142" s="6">
        <v>137</v>
      </c>
      <c r="B142" s="8" t="str">
        <f>"00128167"</f>
        <v>00128167</v>
      </c>
    </row>
    <row r="143" spans="1:2" x14ac:dyDescent="0.25">
      <c r="A143" s="6">
        <v>138</v>
      </c>
      <c r="B143" s="8" t="str">
        <f>"00129500"</f>
        <v>00129500</v>
      </c>
    </row>
    <row r="144" spans="1:2" x14ac:dyDescent="0.25">
      <c r="A144" s="6">
        <v>139</v>
      </c>
      <c r="B144" s="8" t="str">
        <f>"00129517"</f>
        <v>00129517</v>
      </c>
    </row>
    <row r="145" spans="1:2" x14ac:dyDescent="0.25">
      <c r="A145" s="6">
        <v>140</v>
      </c>
      <c r="B145" s="8" t="str">
        <f>"00129704"</f>
        <v>00129704</v>
      </c>
    </row>
    <row r="146" spans="1:2" x14ac:dyDescent="0.25">
      <c r="A146" s="6">
        <v>141</v>
      </c>
      <c r="B146" s="8" t="str">
        <f>"00130555"</f>
        <v>00130555</v>
      </c>
    </row>
    <row r="147" spans="1:2" x14ac:dyDescent="0.25">
      <c r="A147" s="6">
        <v>142</v>
      </c>
      <c r="B147" s="8" t="str">
        <f>"00130668"</f>
        <v>00130668</v>
      </c>
    </row>
    <row r="148" spans="1:2" x14ac:dyDescent="0.25">
      <c r="A148" s="6">
        <v>143</v>
      </c>
      <c r="B148" s="8" t="str">
        <f>"00130813"</f>
        <v>00130813</v>
      </c>
    </row>
    <row r="149" spans="1:2" x14ac:dyDescent="0.25">
      <c r="A149" s="6">
        <v>144</v>
      </c>
      <c r="B149" s="8" t="str">
        <f>"00131903"</f>
        <v>00131903</v>
      </c>
    </row>
    <row r="150" spans="1:2" x14ac:dyDescent="0.25">
      <c r="A150" s="6">
        <v>145</v>
      </c>
      <c r="B150" s="8" t="str">
        <f>"00135249"</f>
        <v>00135249</v>
      </c>
    </row>
    <row r="151" spans="1:2" x14ac:dyDescent="0.25">
      <c r="A151" s="6">
        <v>146</v>
      </c>
      <c r="B151" s="8" t="str">
        <f>"00137058"</f>
        <v>00137058</v>
      </c>
    </row>
    <row r="152" spans="1:2" x14ac:dyDescent="0.25">
      <c r="A152" s="6">
        <v>147</v>
      </c>
      <c r="B152" s="8" t="str">
        <f>"00138109"</f>
        <v>00138109</v>
      </c>
    </row>
    <row r="153" spans="1:2" x14ac:dyDescent="0.25">
      <c r="A153" s="6">
        <v>148</v>
      </c>
      <c r="B153" s="8" t="str">
        <f>"00138418"</f>
        <v>00138418</v>
      </c>
    </row>
    <row r="154" spans="1:2" x14ac:dyDescent="0.25">
      <c r="A154" s="6">
        <v>149</v>
      </c>
      <c r="B154" s="8" t="str">
        <f>"00138468"</f>
        <v>00138468</v>
      </c>
    </row>
    <row r="155" spans="1:2" x14ac:dyDescent="0.25">
      <c r="A155" s="6">
        <v>150</v>
      </c>
      <c r="B155" s="8" t="str">
        <f>"00139353"</f>
        <v>00139353</v>
      </c>
    </row>
    <row r="156" spans="1:2" x14ac:dyDescent="0.25">
      <c r="A156" s="6">
        <v>151</v>
      </c>
      <c r="B156" s="8" t="str">
        <f>"00139778"</f>
        <v>00139778</v>
      </c>
    </row>
    <row r="157" spans="1:2" x14ac:dyDescent="0.25">
      <c r="A157" s="6">
        <v>152</v>
      </c>
      <c r="B157" s="8" t="str">
        <f>"00139828"</f>
        <v>00139828</v>
      </c>
    </row>
    <row r="158" spans="1:2" x14ac:dyDescent="0.25">
      <c r="A158" s="6">
        <v>153</v>
      </c>
      <c r="B158" s="8" t="str">
        <f>"00139852"</f>
        <v>00139852</v>
      </c>
    </row>
    <row r="159" spans="1:2" x14ac:dyDescent="0.25">
      <c r="A159" s="6">
        <v>154</v>
      </c>
      <c r="B159" s="8" t="str">
        <f>"00139966"</f>
        <v>00139966</v>
      </c>
    </row>
    <row r="160" spans="1:2" x14ac:dyDescent="0.25">
      <c r="A160" s="6">
        <v>155</v>
      </c>
      <c r="B160" s="8" t="str">
        <f>"00140154"</f>
        <v>00140154</v>
      </c>
    </row>
    <row r="161" spans="1:2" x14ac:dyDescent="0.25">
      <c r="A161" s="6">
        <v>156</v>
      </c>
      <c r="B161" s="8" t="str">
        <f>"00140214"</f>
        <v>00140214</v>
      </c>
    </row>
    <row r="162" spans="1:2" x14ac:dyDescent="0.25">
      <c r="A162" s="6">
        <v>157</v>
      </c>
      <c r="B162" s="8" t="str">
        <f>"00140528"</f>
        <v>00140528</v>
      </c>
    </row>
    <row r="163" spans="1:2" x14ac:dyDescent="0.25">
      <c r="A163" s="6">
        <v>158</v>
      </c>
      <c r="B163" s="8" t="str">
        <f>"00141370"</f>
        <v>00141370</v>
      </c>
    </row>
    <row r="164" spans="1:2" x14ac:dyDescent="0.25">
      <c r="A164" s="6">
        <v>159</v>
      </c>
      <c r="B164" s="8" t="str">
        <f>"00141520"</f>
        <v>00141520</v>
      </c>
    </row>
    <row r="165" spans="1:2" x14ac:dyDescent="0.25">
      <c r="A165" s="6">
        <v>160</v>
      </c>
      <c r="B165" s="8" t="str">
        <f>"00142770"</f>
        <v>00142770</v>
      </c>
    </row>
    <row r="166" spans="1:2" x14ac:dyDescent="0.25">
      <c r="A166" s="6">
        <v>161</v>
      </c>
      <c r="B166" s="8" t="str">
        <f>"00142825"</f>
        <v>00142825</v>
      </c>
    </row>
    <row r="167" spans="1:2" x14ac:dyDescent="0.25">
      <c r="A167" s="6">
        <v>162</v>
      </c>
      <c r="B167" s="8" t="str">
        <f>"00143724"</f>
        <v>00143724</v>
      </c>
    </row>
    <row r="168" spans="1:2" x14ac:dyDescent="0.25">
      <c r="A168" s="6">
        <v>163</v>
      </c>
      <c r="B168" s="8" t="str">
        <f>"00143794"</f>
        <v>00143794</v>
      </c>
    </row>
    <row r="169" spans="1:2" x14ac:dyDescent="0.25">
      <c r="A169" s="6">
        <v>164</v>
      </c>
      <c r="B169" s="8" t="str">
        <f>"00144836"</f>
        <v>00144836</v>
      </c>
    </row>
    <row r="170" spans="1:2" x14ac:dyDescent="0.25">
      <c r="A170" s="6">
        <v>165</v>
      </c>
      <c r="B170" s="8" t="str">
        <f>"00144988"</f>
        <v>00144988</v>
      </c>
    </row>
    <row r="171" spans="1:2" x14ac:dyDescent="0.25">
      <c r="A171" s="6">
        <v>166</v>
      </c>
      <c r="B171" s="8" t="str">
        <f>"00145188"</f>
        <v>00145188</v>
      </c>
    </row>
    <row r="172" spans="1:2" x14ac:dyDescent="0.25">
      <c r="A172" s="6">
        <v>167</v>
      </c>
      <c r="B172" s="8" t="str">
        <f>"00145259"</f>
        <v>00145259</v>
      </c>
    </row>
    <row r="173" spans="1:2" x14ac:dyDescent="0.25">
      <c r="A173" s="6">
        <v>168</v>
      </c>
      <c r="B173" s="8" t="str">
        <f>"00145458"</f>
        <v>00145458</v>
      </c>
    </row>
    <row r="174" spans="1:2" x14ac:dyDescent="0.25">
      <c r="A174" s="6">
        <v>169</v>
      </c>
      <c r="B174" s="8" t="str">
        <f>"00145515"</f>
        <v>00145515</v>
      </c>
    </row>
    <row r="175" spans="1:2" x14ac:dyDescent="0.25">
      <c r="A175" s="6">
        <v>170</v>
      </c>
      <c r="B175" s="8" t="str">
        <f>"00145610"</f>
        <v>00145610</v>
      </c>
    </row>
    <row r="176" spans="1:2" x14ac:dyDescent="0.25">
      <c r="A176" s="6">
        <v>171</v>
      </c>
      <c r="B176" s="8" t="str">
        <f>"00146494"</f>
        <v>00146494</v>
      </c>
    </row>
    <row r="177" spans="1:2" x14ac:dyDescent="0.25">
      <c r="A177" s="6">
        <v>172</v>
      </c>
      <c r="B177" s="8" t="str">
        <f>"00147200"</f>
        <v>00147200</v>
      </c>
    </row>
    <row r="178" spans="1:2" x14ac:dyDescent="0.25">
      <c r="A178" s="6">
        <v>173</v>
      </c>
      <c r="B178" s="8" t="str">
        <f>"00147762"</f>
        <v>00147762</v>
      </c>
    </row>
    <row r="179" spans="1:2" x14ac:dyDescent="0.25">
      <c r="A179" s="6">
        <v>174</v>
      </c>
      <c r="B179" s="8" t="str">
        <f>"00147875"</f>
        <v>00147875</v>
      </c>
    </row>
    <row r="180" spans="1:2" x14ac:dyDescent="0.25">
      <c r="A180" s="6">
        <v>175</v>
      </c>
      <c r="B180" s="8" t="str">
        <f>"00147972"</f>
        <v>00147972</v>
      </c>
    </row>
    <row r="181" spans="1:2" x14ac:dyDescent="0.25">
      <c r="A181" s="6">
        <v>176</v>
      </c>
      <c r="B181" s="8" t="str">
        <f>"00148960"</f>
        <v>00148960</v>
      </c>
    </row>
    <row r="182" spans="1:2" x14ac:dyDescent="0.25">
      <c r="A182" s="6">
        <v>177</v>
      </c>
      <c r="B182" s="8" t="str">
        <f>"00149068"</f>
        <v>00149068</v>
      </c>
    </row>
    <row r="183" spans="1:2" x14ac:dyDescent="0.25">
      <c r="A183" s="6">
        <v>178</v>
      </c>
      <c r="B183" s="8" t="str">
        <f>"00149181"</f>
        <v>00149181</v>
      </c>
    </row>
    <row r="184" spans="1:2" x14ac:dyDescent="0.25">
      <c r="A184" s="6">
        <v>179</v>
      </c>
      <c r="B184" s="8" t="str">
        <f>"00149999"</f>
        <v>00149999</v>
      </c>
    </row>
    <row r="185" spans="1:2" x14ac:dyDescent="0.25">
      <c r="A185" s="6">
        <v>180</v>
      </c>
      <c r="B185" s="8" t="str">
        <f>"00150416"</f>
        <v>00150416</v>
      </c>
    </row>
    <row r="186" spans="1:2" x14ac:dyDescent="0.25">
      <c r="A186" s="6">
        <v>181</v>
      </c>
      <c r="B186" s="8" t="str">
        <f>"00151206"</f>
        <v>00151206</v>
      </c>
    </row>
    <row r="187" spans="1:2" x14ac:dyDescent="0.25">
      <c r="A187" s="6">
        <v>182</v>
      </c>
      <c r="B187" s="8" t="str">
        <f>"00151329"</f>
        <v>00151329</v>
      </c>
    </row>
    <row r="188" spans="1:2" x14ac:dyDescent="0.25">
      <c r="A188" s="6">
        <v>183</v>
      </c>
      <c r="B188" s="8" t="str">
        <f>"00152114"</f>
        <v>00152114</v>
      </c>
    </row>
    <row r="189" spans="1:2" x14ac:dyDescent="0.25">
      <c r="A189" s="6">
        <v>184</v>
      </c>
      <c r="B189" s="8" t="str">
        <f>"00152819"</f>
        <v>00152819</v>
      </c>
    </row>
    <row r="190" spans="1:2" x14ac:dyDescent="0.25">
      <c r="A190" s="6">
        <v>185</v>
      </c>
      <c r="B190" s="8" t="str">
        <f>"00153244"</f>
        <v>00153244</v>
      </c>
    </row>
    <row r="191" spans="1:2" x14ac:dyDescent="0.25">
      <c r="A191" s="6">
        <v>186</v>
      </c>
      <c r="B191" s="8" t="str">
        <f>"00153617"</f>
        <v>00153617</v>
      </c>
    </row>
    <row r="192" spans="1:2" x14ac:dyDescent="0.25">
      <c r="A192" s="6">
        <v>187</v>
      </c>
      <c r="B192" s="8" t="str">
        <f>"00155944"</f>
        <v>00155944</v>
      </c>
    </row>
    <row r="193" spans="1:2" x14ac:dyDescent="0.25">
      <c r="A193" s="6">
        <v>188</v>
      </c>
      <c r="B193" s="8" t="str">
        <f>"00155997"</f>
        <v>00155997</v>
      </c>
    </row>
    <row r="194" spans="1:2" x14ac:dyDescent="0.25">
      <c r="A194" s="6">
        <v>189</v>
      </c>
      <c r="B194" s="8" t="str">
        <f>"00156440"</f>
        <v>00156440</v>
      </c>
    </row>
    <row r="195" spans="1:2" x14ac:dyDescent="0.25">
      <c r="A195" s="6">
        <v>190</v>
      </c>
      <c r="B195" s="8" t="str">
        <f>"00157169"</f>
        <v>00157169</v>
      </c>
    </row>
    <row r="196" spans="1:2" x14ac:dyDescent="0.25">
      <c r="A196" s="6">
        <v>191</v>
      </c>
      <c r="B196" s="8" t="str">
        <f>"00157596"</f>
        <v>00157596</v>
      </c>
    </row>
    <row r="197" spans="1:2" x14ac:dyDescent="0.25">
      <c r="A197" s="6">
        <v>192</v>
      </c>
      <c r="B197" s="8" t="str">
        <f>"00157647"</f>
        <v>00157647</v>
      </c>
    </row>
    <row r="198" spans="1:2" x14ac:dyDescent="0.25">
      <c r="A198" s="6">
        <v>193</v>
      </c>
      <c r="B198" s="8" t="str">
        <f>"00157976"</f>
        <v>00157976</v>
      </c>
    </row>
    <row r="199" spans="1:2" x14ac:dyDescent="0.25">
      <c r="A199" s="6">
        <v>194</v>
      </c>
      <c r="B199" s="8" t="str">
        <f>"00158083"</f>
        <v>00158083</v>
      </c>
    </row>
    <row r="200" spans="1:2" x14ac:dyDescent="0.25">
      <c r="A200" s="6">
        <v>195</v>
      </c>
      <c r="B200" s="8" t="str">
        <f>"00159676"</f>
        <v>00159676</v>
      </c>
    </row>
    <row r="201" spans="1:2" x14ac:dyDescent="0.25">
      <c r="A201" s="6">
        <v>196</v>
      </c>
      <c r="B201" s="8" t="str">
        <f>"00159959"</f>
        <v>00159959</v>
      </c>
    </row>
    <row r="202" spans="1:2" x14ac:dyDescent="0.25">
      <c r="A202" s="6">
        <v>197</v>
      </c>
      <c r="B202" s="8" t="str">
        <f>"00159961"</f>
        <v>00159961</v>
      </c>
    </row>
    <row r="203" spans="1:2" x14ac:dyDescent="0.25">
      <c r="A203" s="6">
        <v>198</v>
      </c>
      <c r="B203" s="8" t="str">
        <f>"00161996"</f>
        <v>00161996</v>
      </c>
    </row>
    <row r="204" spans="1:2" x14ac:dyDescent="0.25">
      <c r="A204" s="6">
        <v>199</v>
      </c>
      <c r="B204" s="8" t="str">
        <f>"00162381"</f>
        <v>00162381</v>
      </c>
    </row>
    <row r="205" spans="1:2" x14ac:dyDescent="0.25">
      <c r="A205" s="6">
        <v>200</v>
      </c>
      <c r="B205" s="8" t="str">
        <f>"00162398"</f>
        <v>00162398</v>
      </c>
    </row>
    <row r="206" spans="1:2" x14ac:dyDescent="0.25">
      <c r="A206" s="6">
        <v>201</v>
      </c>
      <c r="B206" s="8" t="str">
        <f>"00162750"</f>
        <v>00162750</v>
      </c>
    </row>
    <row r="207" spans="1:2" x14ac:dyDescent="0.25">
      <c r="A207" s="6">
        <v>202</v>
      </c>
      <c r="B207" s="8" t="str">
        <f>"00163070"</f>
        <v>00163070</v>
      </c>
    </row>
    <row r="208" spans="1:2" x14ac:dyDescent="0.25">
      <c r="A208" s="6">
        <v>203</v>
      </c>
      <c r="B208" s="8" t="str">
        <f>"00163275"</f>
        <v>00163275</v>
      </c>
    </row>
    <row r="209" spans="1:2" x14ac:dyDescent="0.25">
      <c r="A209" s="6">
        <v>204</v>
      </c>
      <c r="B209" s="8" t="str">
        <f>"00163504"</f>
        <v>00163504</v>
      </c>
    </row>
    <row r="210" spans="1:2" x14ac:dyDescent="0.25">
      <c r="A210" s="6">
        <v>205</v>
      </c>
      <c r="B210" s="8" t="str">
        <f>"00165875"</f>
        <v>00165875</v>
      </c>
    </row>
    <row r="211" spans="1:2" x14ac:dyDescent="0.25">
      <c r="A211" s="6">
        <v>206</v>
      </c>
      <c r="B211" s="8" t="str">
        <f>"00165958"</f>
        <v>00165958</v>
      </c>
    </row>
    <row r="212" spans="1:2" x14ac:dyDescent="0.25">
      <c r="A212" s="6">
        <v>207</v>
      </c>
      <c r="B212" s="8" t="str">
        <f>"00166124"</f>
        <v>00166124</v>
      </c>
    </row>
    <row r="213" spans="1:2" x14ac:dyDescent="0.25">
      <c r="A213" s="6">
        <v>208</v>
      </c>
      <c r="B213" s="8" t="str">
        <f>"00166774"</f>
        <v>00166774</v>
      </c>
    </row>
    <row r="214" spans="1:2" x14ac:dyDescent="0.25">
      <c r="A214" s="6">
        <v>209</v>
      </c>
      <c r="B214" s="8" t="str">
        <f>"00167505"</f>
        <v>00167505</v>
      </c>
    </row>
    <row r="215" spans="1:2" x14ac:dyDescent="0.25">
      <c r="A215" s="6">
        <v>210</v>
      </c>
      <c r="B215" s="8" t="str">
        <f>"00167590"</f>
        <v>00167590</v>
      </c>
    </row>
    <row r="216" spans="1:2" x14ac:dyDescent="0.25">
      <c r="A216" s="6">
        <v>211</v>
      </c>
      <c r="B216" s="8" t="str">
        <f>"00167670"</f>
        <v>00167670</v>
      </c>
    </row>
    <row r="217" spans="1:2" x14ac:dyDescent="0.25">
      <c r="A217" s="6">
        <v>212</v>
      </c>
      <c r="B217" s="8" t="str">
        <f>"00167676"</f>
        <v>00167676</v>
      </c>
    </row>
    <row r="218" spans="1:2" x14ac:dyDescent="0.25">
      <c r="A218" s="6">
        <v>213</v>
      </c>
      <c r="B218" s="8" t="str">
        <f>"00167687"</f>
        <v>00167687</v>
      </c>
    </row>
    <row r="219" spans="1:2" x14ac:dyDescent="0.25">
      <c r="A219" s="6">
        <v>214</v>
      </c>
      <c r="B219" s="8" t="str">
        <f>"00167819"</f>
        <v>00167819</v>
      </c>
    </row>
    <row r="220" spans="1:2" x14ac:dyDescent="0.25">
      <c r="A220" s="6">
        <v>215</v>
      </c>
      <c r="B220" s="8" t="str">
        <f>"00168521"</f>
        <v>00168521</v>
      </c>
    </row>
    <row r="221" spans="1:2" x14ac:dyDescent="0.25">
      <c r="A221" s="6">
        <v>216</v>
      </c>
      <c r="B221" s="8" t="str">
        <f>"00170020"</f>
        <v>00170020</v>
      </c>
    </row>
    <row r="222" spans="1:2" x14ac:dyDescent="0.25">
      <c r="A222" s="6">
        <v>217</v>
      </c>
      <c r="B222" s="8" t="str">
        <f>"00170539"</f>
        <v>00170539</v>
      </c>
    </row>
    <row r="223" spans="1:2" x14ac:dyDescent="0.25">
      <c r="A223" s="6">
        <v>218</v>
      </c>
      <c r="B223" s="8" t="str">
        <f>"00173202"</f>
        <v>00173202</v>
      </c>
    </row>
    <row r="224" spans="1:2" x14ac:dyDescent="0.25">
      <c r="A224" s="6">
        <v>219</v>
      </c>
      <c r="B224" s="8" t="str">
        <f>"00173659"</f>
        <v>00173659</v>
      </c>
    </row>
    <row r="225" spans="1:2" x14ac:dyDescent="0.25">
      <c r="A225" s="6">
        <v>220</v>
      </c>
      <c r="B225" s="8" t="str">
        <f>"00175737"</f>
        <v>00175737</v>
      </c>
    </row>
    <row r="226" spans="1:2" x14ac:dyDescent="0.25">
      <c r="A226" s="6">
        <v>221</v>
      </c>
      <c r="B226" s="8" t="str">
        <f>"00178737"</f>
        <v>00178737</v>
      </c>
    </row>
    <row r="227" spans="1:2" x14ac:dyDescent="0.25">
      <c r="A227" s="6">
        <v>222</v>
      </c>
      <c r="B227" s="8" t="str">
        <f>"00178960"</f>
        <v>00178960</v>
      </c>
    </row>
    <row r="228" spans="1:2" x14ac:dyDescent="0.25">
      <c r="A228" s="6">
        <v>223</v>
      </c>
      <c r="B228" s="8" t="str">
        <f>"00182875"</f>
        <v>00182875</v>
      </c>
    </row>
    <row r="229" spans="1:2" x14ac:dyDescent="0.25">
      <c r="A229" s="6">
        <v>224</v>
      </c>
      <c r="B229" s="8" t="str">
        <f>"00183153"</f>
        <v>00183153</v>
      </c>
    </row>
    <row r="230" spans="1:2" x14ac:dyDescent="0.25">
      <c r="A230" s="6">
        <v>225</v>
      </c>
      <c r="B230" s="8" t="str">
        <f>"00183170"</f>
        <v>00183170</v>
      </c>
    </row>
    <row r="231" spans="1:2" x14ac:dyDescent="0.25">
      <c r="A231" s="6">
        <v>226</v>
      </c>
      <c r="B231" s="8" t="str">
        <f>"00184003"</f>
        <v>00184003</v>
      </c>
    </row>
    <row r="232" spans="1:2" x14ac:dyDescent="0.25">
      <c r="A232" s="6">
        <v>227</v>
      </c>
      <c r="B232" s="8" t="str">
        <f>"00184030"</f>
        <v>00184030</v>
      </c>
    </row>
    <row r="233" spans="1:2" x14ac:dyDescent="0.25">
      <c r="A233" s="6">
        <v>228</v>
      </c>
      <c r="B233" s="8" t="str">
        <f>"00184859"</f>
        <v>00184859</v>
      </c>
    </row>
    <row r="234" spans="1:2" x14ac:dyDescent="0.25">
      <c r="A234" s="6">
        <v>229</v>
      </c>
      <c r="B234" s="8" t="str">
        <f>"00185048"</f>
        <v>00185048</v>
      </c>
    </row>
    <row r="235" spans="1:2" x14ac:dyDescent="0.25">
      <c r="A235" s="6">
        <v>230</v>
      </c>
      <c r="B235" s="8" t="str">
        <f>"00185129"</f>
        <v>00185129</v>
      </c>
    </row>
    <row r="236" spans="1:2" x14ac:dyDescent="0.25">
      <c r="A236" s="6">
        <v>231</v>
      </c>
      <c r="B236" s="8" t="str">
        <f>"00185402"</f>
        <v>00185402</v>
      </c>
    </row>
    <row r="237" spans="1:2" x14ac:dyDescent="0.25">
      <c r="A237" s="6">
        <v>232</v>
      </c>
      <c r="B237" s="8" t="str">
        <f>"00185532"</f>
        <v>00185532</v>
      </c>
    </row>
    <row r="238" spans="1:2" x14ac:dyDescent="0.25">
      <c r="A238" s="6">
        <v>233</v>
      </c>
      <c r="B238" s="8" t="str">
        <f>"00186033"</f>
        <v>00186033</v>
      </c>
    </row>
    <row r="239" spans="1:2" x14ac:dyDescent="0.25">
      <c r="A239" s="6">
        <v>234</v>
      </c>
      <c r="B239" s="8" t="str">
        <f>"00186906"</f>
        <v>00186906</v>
      </c>
    </row>
    <row r="240" spans="1:2" x14ac:dyDescent="0.25">
      <c r="A240" s="6">
        <v>235</v>
      </c>
      <c r="B240" s="8" t="str">
        <f>"00188192"</f>
        <v>00188192</v>
      </c>
    </row>
    <row r="241" spans="1:2" x14ac:dyDescent="0.25">
      <c r="A241" s="6">
        <v>236</v>
      </c>
      <c r="B241" s="8" t="str">
        <f>"00189477"</f>
        <v>00189477</v>
      </c>
    </row>
    <row r="242" spans="1:2" x14ac:dyDescent="0.25">
      <c r="A242" s="6">
        <v>237</v>
      </c>
      <c r="B242" s="8" t="str">
        <f>"00192463"</f>
        <v>00192463</v>
      </c>
    </row>
    <row r="243" spans="1:2" x14ac:dyDescent="0.25">
      <c r="A243" s="6">
        <v>238</v>
      </c>
      <c r="B243" s="8" t="str">
        <f>"00192656"</f>
        <v>00192656</v>
      </c>
    </row>
    <row r="244" spans="1:2" x14ac:dyDescent="0.25">
      <c r="A244" s="6">
        <v>239</v>
      </c>
      <c r="B244" s="8" t="str">
        <f>"00195472"</f>
        <v>00195472</v>
      </c>
    </row>
    <row r="245" spans="1:2" x14ac:dyDescent="0.25">
      <c r="A245" s="6">
        <v>240</v>
      </c>
      <c r="B245" s="8" t="str">
        <f>"00196706"</f>
        <v>00196706</v>
      </c>
    </row>
    <row r="246" spans="1:2" x14ac:dyDescent="0.25">
      <c r="A246" s="6">
        <v>241</v>
      </c>
      <c r="B246" s="8" t="str">
        <f>"00198329"</f>
        <v>00198329</v>
      </c>
    </row>
    <row r="247" spans="1:2" x14ac:dyDescent="0.25">
      <c r="A247" s="6">
        <v>242</v>
      </c>
      <c r="B247" s="8" t="str">
        <f>"00198831"</f>
        <v>00198831</v>
      </c>
    </row>
    <row r="248" spans="1:2" x14ac:dyDescent="0.25">
      <c r="A248" s="6">
        <v>243</v>
      </c>
      <c r="B248" s="8" t="str">
        <f>"00199730"</f>
        <v>00199730</v>
      </c>
    </row>
    <row r="249" spans="1:2" x14ac:dyDescent="0.25">
      <c r="A249" s="6">
        <v>244</v>
      </c>
      <c r="B249" s="8" t="str">
        <f>"00208766"</f>
        <v>00208766</v>
      </c>
    </row>
    <row r="250" spans="1:2" x14ac:dyDescent="0.25">
      <c r="A250" s="6">
        <v>245</v>
      </c>
      <c r="B250" s="8" t="str">
        <f>"00210061"</f>
        <v>00210061</v>
      </c>
    </row>
    <row r="251" spans="1:2" x14ac:dyDescent="0.25">
      <c r="A251" s="6">
        <v>246</v>
      </c>
      <c r="B251" s="8" t="str">
        <f>"00212259"</f>
        <v>00212259</v>
      </c>
    </row>
    <row r="252" spans="1:2" x14ac:dyDescent="0.25">
      <c r="A252" s="6">
        <v>247</v>
      </c>
      <c r="B252" s="8" t="str">
        <f>"00212794"</f>
        <v>00212794</v>
      </c>
    </row>
    <row r="253" spans="1:2" x14ac:dyDescent="0.25">
      <c r="A253" s="6">
        <v>248</v>
      </c>
      <c r="B253" s="8" t="str">
        <f>"00212812"</f>
        <v>00212812</v>
      </c>
    </row>
    <row r="254" spans="1:2" x14ac:dyDescent="0.25">
      <c r="A254" s="6">
        <v>249</v>
      </c>
      <c r="B254" s="8" t="str">
        <f>"00215027"</f>
        <v>00215027</v>
      </c>
    </row>
    <row r="255" spans="1:2" x14ac:dyDescent="0.25">
      <c r="A255" s="6">
        <v>250</v>
      </c>
      <c r="B255" s="8" t="str">
        <f>"00215423"</f>
        <v>00215423</v>
      </c>
    </row>
    <row r="256" spans="1:2" x14ac:dyDescent="0.25">
      <c r="A256" s="6">
        <v>251</v>
      </c>
      <c r="B256" s="8" t="str">
        <f>"00215424"</f>
        <v>00215424</v>
      </c>
    </row>
    <row r="257" spans="1:2" x14ac:dyDescent="0.25">
      <c r="A257" s="6">
        <v>252</v>
      </c>
      <c r="B257" s="8" t="str">
        <f>"00215822"</f>
        <v>00215822</v>
      </c>
    </row>
    <row r="258" spans="1:2" x14ac:dyDescent="0.25">
      <c r="A258" s="6">
        <v>253</v>
      </c>
      <c r="B258" s="8" t="str">
        <f>"00216974"</f>
        <v>00216974</v>
      </c>
    </row>
    <row r="259" spans="1:2" x14ac:dyDescent="0.25">
      <c r="A259" s="6">
        <v>254</v>
      </c>
      <c r="B259" s="8" t="str">
        <f>"00217269"</f>
        <v>00217269</v>
      </c>
    </row>
    <row r="260" spans="1:2" x14ac:dyDescent="0.25">
      <c r="A260" s="6">
        <v>255</v>
      </c>
      <c r="B260" s="8" t="str">
        <f>"00217343"</f>
        <v>00217343</v>
      </c>
    </row>
    <row r="261" spans="1:2" x14ac:dyDescent="0.25">
      <c r="A261" s="6">
        <v>256</v>
      </c>
      <c r="B261" s="8" t="str">
        <f>"00217836"</f>
        <v>00217836</v>
      </c>
    </row>
    <row r="262" spans="1:2" x14ac:dyDescent="0.25">
      <c r="A262" s="6">
        <v>257</v>
      </c>
      <c r="B262" s="8" t="str">
        <f>"00217910"</f>
        <v>00217910</v>
      </c>
    </row>
    <row r="263" spans="1:2" x14ac:dyDescent="0.25">
      <c r="A263" s="6">
        <v>258</v>
      </c>
      <c r="B263" s="8" t="str">
        <f>"00218150"</f>
        <v>00218150</v>
      </c>
    </row>
    <row r="264" spans="1:2" x14ac:dyDescent="0.25">
      <c r="A264" s="6">
        <v>259</v>
      </c>
      <c r="B264" s="8" t="str">
        <f>"00219967"</f>
        <v>00219967</v>
      </c>
    </row>
    <row r="265" spans="1:2" x14ac:dyDescent="0.25">
      <c r="A265" s="6">
        <v>260</v>
      </c>
      <c r="B265" s="8" t="str">
        <f>"00221314"</f>
        <v>00221314</v>
      </c>
    </row>
    <row r="266" spans="1:2" x14ac:dyDescent="0.25">
      <c r="A266" s="6">
        <v>261</v>
      </c>
      <c r="B266" s="8" t="str">
        <f>"00222239"</f>
        <v>00222239</v>
      </c>
    </row>
    <row r="267" spans="1:2" x14ac:dyDescent="0.25">
      <c r="A267" s="6">
        <v>262</v>
      </c>
      <c r="B267" s="8" t="str">
        <f>"00222616"</f>
        <v>00222616</v>
      </c>
    </row>
    <row r="268" spans="1:2" x14ac:dyDescent="0.25">
      <c r="A268" s="6">
        <v>263</v>
      </c>
      <c r="B268" s="8" t="str">
        <f>"00222641"</f>
        <v>00222641</v>
      </c>
    </row>
    <row r="269" spans="1:2" x14ac:dyDescent="0.25">
      <c r="A269" s="6">
        <v>264</v>
      </c>
      <c r="B269" s="8" t="str">
        <f>"00222817"</f>
        <v>00222817</v>
      </c>
    </row>
    <row r="270" spans="1:2" x14ac:dyDescent="0.25">
      <c r="A270" s="6">
        <v>265</v>
      </c>
      <c r="B270" s="8" t="str">
        <f>"00222920"</f>
        <v>00222920</v>
      </c>
    </row>
    <row r="271" spans="1:2" x14ac:dyDescent="0.25">
      <c r="A271" s="6">
        <v>266</v>
      </c>
      <c r="B271" s="8" t="str">
        <f>"00223552"</f>
        <v>00223552</v>
      </c>
    </row>
    <row r="272" spans="1:2" x14ac:dyDescent="0.25">
      <c r="A272" s="6">
        <v>267</v>
      </c>
      <c r="B272" s="8" t="str">
        <f>"00223607"</f>
        <v>00223607</v>
      </c>
    </row>
    <row r="273" spans="1:2" x14ac:dyDescent="0.25">
      <c r="A273" s="6">
        <v>268</v>
      </c>
      <c r="B273" s="8" t="str">
        <f>"00224118"</f>
        <v>00224118</v>
      </c>
    </row>
    <row r="274" spans="1:2" x14ac:dyDescent="0.25">
      <c r="A274" s="6">
        <v>269</v>
      </c>
      <c r="B274" s="8" t="str">
        <f>"00224630"</f>
        <v>00224630</v>
      </c>
    </row>
    <row r="275" spans="1:2" x14ac:dyDescent="0.25">
      <c r="A275" s="6">
        <v>270</v>
      </c>
      <c r="B275" s="8" t="str">
        <f>"00225543"</f>
        <v>00225543</v>
      </c>
    </row>
    <row r="276" spans="1:2" x14ac:dyDescent="0.25">
      <c r="A276" s="6">
        <v>271</v>
      </c>
      <c r="B276" s="8" t="str">
        <f>"00226460"</f>
        <v>00226460</v>
      </c>
    </row>
    <row r="277" spans="1:2" x14ac:dyDescent="0.25">
      <c r="A277" s="6">
        <v>272</v>
      </c>
      <c r="B277" s="8" t="str">
        <f>"00226618"</f>
        <v>00226618</v>
      </c>
    </row>
    <row r="278" spans="1:2" x14ac:dyDescent="0.25">
      <c r="A278" s="6">
        <v>273</v>
      </c>
      <c r="B278" s="8" t="str">
        <f>"00226947"</f>
        <v>00226947</v>
      </c>
    </row>
    <row r="279" spans="1:2" x14ac:dyDescent="0.25">
      <c r="A279" s="6">
        <v>274</v>
      </c>
      <c r="B279" s="8" t="str">
        <f>"00228657"</f>
        <v>00228657</v>
      </c>
    </row>
    <row r="280" spans="1:2" x14ac:dyDescent="0.25">
      <c r="A280" s="6">
        <v>275</v>
      </c>
      <c r="B280" s="8" t="str">
        <f>"00231020"</f>
        <v>00231020</v>
      </c>
    </row>
    <row r="281" spans="1:2" x14ac:dyDescent="0.25">
      <c r="A281" s="6">
        <v>276</v>
      </c>
      <c r="B281" s="8" t="str">
        <f>"00232009"</f>
        <v>00232009</v>
      </c>
    </row>
    <row r="282" spans="1:2" x14ac:dyDescent="0.25">
      <c r="A282" s="6">
        <v>277</v>
      </c>
      <c r="B282" s="8" t="str">
        <f>"00232144"</f>
        <v>00232144</v>
      </c>
    </row>
    <row r="283" spans="1:2" x14ac:dyDescent="0.25">
      <c r="A283" s="6">
        <v>278</v>
      </c>
      <c r="B283" s="8" t="str">
        <f>"00232928"</f>
        <v>00232928</v>
      </c>
    </row>
    <row r="284" spans="1:2" x14ac:dyDescent="0.25">
      <c r="A284" s="6">
        <v>279</v>
      </c>
      <c r="B284" s="8" t="str">
        <f>"00233417"</f>
        <v>00233417</v>
      </c>
    </row>
    <row r="285" spans="1:2" x14ac:dyDescent="0.25">
      <c r="A285" s="6">
        <v>280</v>
      </c>
      <c r="B285" s="8" t="str">
        <f>"00233624"</f>
        <v>00233624</v>
      </c>
    </row>
    <row r="286" spans="1:2" x14ac:dyDescent="0.25">
      <c r="A286" s="6">
        <v>281</v>
      </c>
      <c r="B286" s="8" t="str">
        <f>"00234195"</f>
        <v>00234195</v>
      </c>
    </row>
    <row r="287" spans="1:2" x14ac:dyDescent="0.25">
      <c r="A287" s="6">
        <v>282</v>
      </c>
      <c r="B287" s="8" t="str">
        <f>"00234276"</f>
        <v>00234276</v>
      </c>
    </row>
    <row r="288" spans="1:2" x14ac:dyDescent="0.25">
      <c r="A288" s="6">
        <v>283</v>
      </c>
      <c r="B288" s="8" t="str">
        <f>"00235211"</f>
        <v>00235211</v>
      </c>
    </row>
    <row r="289" spans="1:2" x14ac:dyDescent="0.25">
      <c r="A289" s="6">
        <v>284</v>
      </c>
      <c r="B289" s="8" t="str">
        <f>"00235255"</f>
        <v>00235255</v>
      </c>
    </row>
    <row r="290" spans="1:2" x14ac:dyDescent="0.25">
      <c r="A290" s="6">
        <v>285</v>
      </c>
      <c r="B290" s="8" t="str">
        <f>"00236320"</f>
        <v>00236320</v>
      </c>
    </row>
    <row r="291" spans="1:2" x14ac:dyDescent="0.25">
      <c r="A291" s="6">
        <v>286</v>
      </c>
      <c r="B291" s="8" t="str">
        <f>"00236756"</f>
        <v>00236756</v>
      </c>
    </row>
    <row r="292" spans="1:2" x14ac:dyDescent="0.25">
      <c r="A292" s="6">
        <v>287</v>
      </c>
      <c r="B292" s="8" t="str">
        <f>"00237621"</f>
        <v>00237621</v>
      </c>
    </row>
    <row r="293" spans="1:2" x14ac:dyDescent="0.25">
      <c r="A293" s="6">
        <v>288</v>
      </c>
      <c r="B293" s="8" t="str">
        <f>"00238571"</f>
        <v>00238571</v>
      </c>
    </row>
    <row r="294" spans="1:2" x14ac:dyDescent="0.25">
      <c r="A294" s="6">
        <v>289</v>
      </c>
      <c r="B294" s="8" t="str">
        <f>"00238943"</f>
        <v>00238943</v>
      </c>
    </row>
    <row r="295" spans="1:2" x14ac:dyDescent="0.25">
      <c r="A295" s="6">
        <v>290</v>
      </c>
      <c r="B295" s="8" t="str">
        <f>"00239628"</f>
        <v>00239628</v>
      </c>
    </row>
    <row r="296" spans="1:2" x14ac:dyDescent="0.25">
      <c r="A296" s="6">
        <v>291</v>
      </c>
      <c r="B296" s="8" t="str">
        <f>"00239649"</f>
        <v>00239649</v>
      </c>
    </row>
    <row r="297" spans="1:2" x14ac:dyDescent="0.25">
      <c r="A297" s="6">
        <v>292</v>
      </c>
      <c r="B297" s="8" t="str">
        <f>"00239785"</f>
        <v>00239785</v>
      </c>
    </row>
    <row r="298" spans="1:2" x14ac:dyDescent="0.25">
      <c r="A298" s="6">
        <v>293</v>
      </c>
      <c r="B298" s="8" t="str">
        <f>"00240426"</f>
        <v>00240426</v>
      </c>
    </row>
    <row r="299" spans="1:2" x14ac:dyDescent="0.25">
      <c r="A299" s="6">
        <v>294</v>
      </c>
      <c r="B299" s="8" t="str">
        <f>"00241116"</f>
        <v>00241116</v>
      </c>
    </row>
    <row r="300" spans="1:2" x14ac:dyDescent="0.25">
      <c r="A300" s="6">
        <v>295</v>
      </c>
      <c r="B300" s="8" t="str">
        <f>"00241317"</f>
        <v>00241317</v>
      </c>
    </row>
    <row r="301" spans="1:2" x14ac:dyDescent="0.25">
      <c r="A301" s="6">
        <v>296</v>
      </c>
      <c r="B301" s="8" t="str">
        <f>"00242154"</f>
        <v>00242154</v>
      </c>
    </row>
    <row r="302" spans="1:2" x14ac:dyDescent="0.25">
      <c r="A302" s="6">
        <v>297</v>
      </c>
      <c r="B302" s="8" t="str">
        <f>"00242871"</f>
        <v>00242871</v>
      </c>
    </row>
    <row r="303" spans="1:2" x14ac:dyDescent="0.25">
      <c r="A303" s="6">
        <v>298</v>
      </c>
      <c r="B303" s="8" t="str">
        <f>"00242948"</f>
        <v>00242948</v>
      </c>
    </row>
    <row r="304" spans="1:2" x14ac:dyDescent="0.25">
      <c r="A304" s="6">
        <v>299</v>
      </c>
      <c r="B304" s="8" t="str">
        <f>"00243856"</f>
        <v>00243856</v>
      </c>
    </row>
    <row r="305" spans="1:2" x14ac:dyDescent="0.25">
      <c r="A305" s="6">
        <v>300</v>
      </c>
      <c r="B305" s="8" t="str">
        <f>"00244224"</f>
        <v>00244224</v>
      </c>
    </row>
    <row r="306" spans="1:2" x14ac:dyDescent="0.25">
      <c r="A306" s="6">
        <v>301</v>
      </c>
      <c r="B306" s="8" t="str">
        <f>"00244574"</f>
        <v>00244574</v>
      </c>
    </row>
    <row r="307" spans="1:2" x14ac:dyDescent="0.25">
      <c r="A307" s="6">
        <v>302</v>
      </c>
      <c r="B307" s="8" t="str">
        <f>"00244849"</f>
        <v>00244849</v>
      </c>
    </row>
    <row r="308" spans="1:2" x14ac:dyDescent="0.25">
      <c r="A308" s="6">
        <v>303</v>
      </c>
      <c r="B308" s="8" t="str">
        <f>"00244984"</f>
        <v>00244984</v>
      </c>
    </row>
    <row r="309" spans="1:2" x14ac:dyDescent="0.25">
      <c r="A309" s="6">
        <v>304</v>
      </c>
      <c r="B309" s="8" t="str">
        <f>"00245133"</f>
        <v>00245133</v>
      </c>
    </row>
    <row r="310" spans="1:2" x14ac:dyDescent="0.25">
      <c r="A310" s="6">
        <v>305</v>
      </c>
      <c r="B310" s="8" t="str">
        <f>"00245155"</f>
        <v>00245155</v>
      </c>
    </row>
    <row r="311" spans="1:2" x14ac:dyDescent="0.25">
      <c r="A311" s="6">
        <v>306</v>
      </c>
      <c r="B311" s="8" t="str">
        <f>"00245240"</f>
        <v>00245240</v>
      </c>
    </row>
    <row r="312" spans="1:2" x14ac:dyDescent="0.25">
      <c r="A312" s="6">
        <v>307</v>
      </c>
      <c r="B312" s="8" t="str">
        <f>"00245343"</f>
        <v>00245343</v>
      </c>
    </row>
    <row r="313" spans="1:2" x14ac:dyDescent="0.25">
      <c r="A313" s="6">
        <v>308</v>
      </c>
      <c r="B313" s="8" t="str">
        <f>"00245367"</f>
        <v>00245367</v>
      </c>
    </row>
    <row r="314" spans="1:2" x14ac:dyDescent="0.25">
      <c r="A314" s="6">
        <v>309</v>
      </c>
      <c r="B314" s="8" t="str">
        <f>"00245428"</f>
        <v>00245428</v>
      </c>
    </row>
    <row r="315" spans="1:2" x14ac:dyDescent="0.25">
      <c r="A315" s="6">
        <v>310</v>
      </c>
      <c r="B315" s="8" t="str">
        <f>"00245464"</f>
        <v>00245464</v>
      </c>
    </row>
    <row r="316" spans="1:2" x14ac:dyDescent="0.25">
      <c r="A316" s="6">
        <v>311</v>
      </c>
      <c r="B316" s="8" t="str">
        <f>"00245758"</f>
        <v>00245758</v>
      </c>
    </row>
    <row r="317" spans="1:2" x14ac:dyDescent="0.25">
      <c r="A317" s="6">
        <v>312</v>
      </c>
      <c r="B317" s="8" t="str">
        <f>"00245794"</f>
        <v>00245794</v>
      </c>
    </row>
    <row r="318" spans="1:2" x14ac:dyDescent="0.25">
      <c r="A318" s="6">
        <v>313</v>
      </c>
      <c r="B318" s="8" t="str">
        <f>"00246008"</f>
        <v>00246008</v>
      </c>
    </row>
    <row r="319" spans="1:2" x14ac:dyDescent="0.25">
      <c r="A319" s="6">
        <v>314</v>
      </c>
      <c r="B319" s="8" t="str">
        <f>"00246172"</f>
        <v>00246172</v>
      </c>
    </row>
    <row r="320" spans="1:2" x14ac:dyDescent="0.25">
      <c r="A320" s="6">
        <v>315</v>
      </c>
      <c r="B320" s="8" t="str">
        <f>"00246313"</f>
        <v>00246313</v>
      </c>
    </row>
    <row r="321" spans="1:2" x14ac:dyDescent="0.25">
      <c r="A321" s="6">
        <v>316</v>
      </c>
      <c r="B321" s="8" t="str">
        <f>"00246798"</f>
        <v>00246798</v>
      </c>
    </row>
    <row r="322" spans="1:2" x14ac:dyDescent="0.25">
      <c r="A322" s="6">
        <v>317</v>
      </c>
      <c r="B322" s="8" t="str">
        <f>"00254870"</f>
        <v>00254870</v>
      </c>
    </row>
    <row r="323" spans="1:2" x14ac:dyDescent="0.25">
      <c r="A323" s="6">
        <v>318</v>
      </c>
      <c r="B323" s="8" t="str">
        <f>"00258046"</f>
        <v>00258046</v>
      </c>
    </row>
    <row r="324" spans="1:2" x14ac:dyDescent="0.25">
      <c r="A324" s="6">
        <v>319</v>
      </c>
      <c r="B324" s="8" t="str">
        <f>"00264838"</f>
        <v>00264838</v>
      </c>
    </row>
    <row r="325" spans="1:2" x14ac:dyDescent="0.25">
      <c r="A325" s="6">
        <v>320</v>
      </c>
      <c r="B325" s="8" t="str">
        <f>"00272483"</f>
        <v>00272483</v>
      </c>
    </row>
    <row r="326" spans="1:2" x14ac:dyDescent="0.25">
      <c r="A326" s="6">
        <v>321</v>
      </c>
      <c r="B326" s="8" t="str">
        <f>"00272938"</f>
        <v>00272938</v>
      </c>
    </row>
    <row r="327" spans="1:2" x14ac:dyDescent="0.25">
      <c r="A327" s="6">
        <v>322</v>
      </c>
      <c r="B327" s="8" t="str">
        <f>"00273170"</f>
        <v>00273170</v>
      </c>
    </row>
    <row r="328" spans="1:2" x14ac:dyDescent="0.25">
      <c r="A328" s="6">
        <v>323</v>
      </c>
      <c r="B328" s="8" t="str">
        <f>"00274731"</f>
        <v>00274731</v>
      </c>
    </row>
    <row r="329" spans="1:2" x14ac:dyDescent="0.25">
      <c r="A329" s="6">
        <v>324</v>
      </c>
      <c r="B329" s="8" t="str">
        <f>"00276883"</f>
        <v>00276883</v>
      </c>
    </row>
    <row r="330" spans="1:2" x14ac:dyDescent="0.25">
      <c r="A330" s="6">
        <v>325</v>
      </c>
      <c r="B330" s="8" t="str">
        <f>"00281050"</f>
        <v>00281050</v>
      </c>
    </row>
    <row r="331" spans="1:2" x14ac:dyDescent="0.25">
      <c r="A331" s="6">
        <v>326</v>
      </c>
      <c r="B331" s="8" t="str">
        <f>"00282061"</f>
        <v>00282061</v>
      </c>
    </row>
    <row r="332" spans="1:2" x14ac:dyDescent="0.25">
      <c r="A332" s="6">
        <v>327</v>
      </c>
      <c r="B332" s="8" t="str">
        <f>"00282302"</f>
        <v>00282302</v>
      </c>
    </row>
    <row r="333" spans="1:2" x14ac:dyDescent="0.25">
      <c r="A333" s="6">
        <v>328</v>
      </c>
      <c r="B333" s="8" t="str">
        <f>"00283519"</f>
        <v>00283519</v>
      </c>
    </row>
    <row r="334" spans="1:2" x14ac:dyDescent="0.25">
      <c r="A334" s="6">
        <v>329</v>
      </c>
      <c r="B334" s="8" t="str">
        <f>"00288558"</f>
        <v>00288558</v>
      </c>
    </row>
    <row r="335" spans="1:2" x14ac:dyDescent="0.25">
      <c r="A335" s="6">
        <v>330</v>
      </c>
      <c r="B335" s="8" t="str">
        <f>"00289985"</f>
        <v>00289985</v>
      </c>
    </row>
    <row r="336" spans="1:2" x14ac:dyDescent="0.25">
      <c r="A336" s="6">
        <v>331</v>
      </c>
      <c r="B336" s="8" t="str">
        <f>"00290345"</f>
        <v>00290345</v>
      </c>
    </row>
    <row r="337" spans="1:2" x14ac:dyDescent="0.25">
      <c r="A337" s="6">
        <v>332</v>
      </c>
      <c r="B337" s="8" t="str">
        <f>"00290683"</f>
        <v>00290683</v>
      </c>
    </row>
    <row r="338" spans="1:2" x14ac:dyDescent="0.25">
      <c r="A338" s="6">
        <v>333</v>
      </c>
      <c r="B338" s="8" t="str">
        <f>"00294008"</f>
        <v>00294008</v>
      </c>
    </row>
    <row r="339" spans="1:2" x14ac:dyDescent="0.25">
      <c r="A339" s="6">
        <v>334</v>
      </c>
      <c r="B339" s="8" t="str">
        <f>"00295124"</f>
        <v>00295124</v>
      </c>
    </row>
    <row r="340" spans="1:2" x14ac:dyDescent="0.25">
      <c r="A340" s="6">
        <v>335</v>
      </c>
      <c r="B340" s="8" t="str">
        <f>"00295368"</f>
        <v>00295368</v>
      </c>
    </row>
    <row r="341" spans="1:2" x14ac:dyDescent="0.25">
      <c r="A341" s="6">
        <v>336</v>
      </c>
      <c r="B341" s="8" t="str">
        <f>"00295431"</f>
        <v>00295431</v>
      </c>
    </row>
    <row r="342" spans="1:2" x14ac:dyDescent="0.25">
      <c r="A342" s="6">
        <v>337</v>
      </c>
      <c r="B342" s="8" t="str">
        <f>"00297319"</f>
        <v>00297319</v>
      </c>
    </row>
    <row r="343" spans="1:2" x14ac:dyDescent="0.25">
      <c r="A343" s="6">
        <v>338</v>
      </c>
      <c r="B343" s="8" t="str">
        <f>"00297569"</f>
        <v>00297569</v>
      </c>
    </row>
    <row r="344" spans="1:2" x14ac:dyDescent="0.25">
      <c r="A344" s="6">
        <v>339</v>
      </c>
      <c r="B344" s="8" t="str">
        <f>"00297711"</f>
        <v>00297711</v>
      </c>
    </row>
    <row r="345" spans="1:2" x14ac:dyDescent="0.25">
      <c r="A345" s="6">
        <v>340</v>
      </c>
      <c r="B345" s="8" t="str">
        <f>"00297752"</f>
        <v>00297752</v>
      </c>
    </row>
    <row r="346" spans="1:2" x14ac:dyDescent="0.25">
      <c r="A346" s="6">
        <v>341</v>
      </c>
      <c r="B346" s="8" t="str">
        <f>"00298562"</f>
        <v>00298562</v>
      </c>
    </row>
    <row r="347" spans="1:2" x14ac:dyDescent="0.25">
      <c r="A347" s="6">
        <v>342</v>
      </c>
      <c r="B347" s="8" t="str">
        <f>"00298776"</f>
        <v>00298776</v>
      </c>
    </row>
    <row r="348" spans="1:2" x14ac:dyDescent="0.25">
      <c r="A348" s="6">
        <v>343</v>
      </c>
      <c r="B348" s="8" t="str">
        <f>"00300654"</f>
        <v>00300654</v>
      </c>
    </row>
    <row r="349" spans="1:2" x14ac:dyDescent="0.25">
      <c r="A349" s="6">
        <v>344</v>
      </c>
      <c r="B349" s="8" t="str">
        <f>"00302415"</f>
        <v>00302415</v>
      </c>
    </row>
    <row r="350" spans="1:2" x14ac:dyDescent="0.25">
      <c r="A350" s="6">
        <v>345</v>
      </c>
      <c r="B350" s="8" t="str">
        <f>"00304621"</f>
        <v>00304621</v>
      </c>
    </row>
    <row r="351" spans="1:2" x14ac:dyDescent="0.25">
      <c r="A351" s="6">
        <v>346</v>
      </c>
      <c r="B351" s="8" t="str">
        <f>"00310691"</f>
        <v>00310691</v>
      </c>
    </row>
    <row r="352" spans="1:2" x14ac:dyDescent="0.25">
      <c r="A352" s="6">
        <v>347</v>
      </c>
      <c r="B352" s="8" t="str">
        <f>"00310997"</f>
        <v>00310997</v>
      </c>
    </row>
    <row r="353" spans="1:2" x14ac:dyDescent="0.25">
      <c r="A353" s="6">
        <v>348</v>
      </c>
      <c r="B353" s="8" t="str">
        <f>"00311060"</f>
        <v>00311060</v>
      </c>
    </row>
    <row r="354" spans="1:2" x14ac:dyDescent="0.25">
      <c r="A354" s="6">
        <v>349</v>
      </c>
      <c r="B354" s="8" t="str">
        <f>"00312529"</f>
        <v>00312529</v>
      </c>
    </row>
    <row r="355" spans="1:2" x14ac:dyDescent="0.25">
      <c r="A355" s="6">
        <v>350</v>
      </c>
      <c r="B355" s="8" t="str">
        <f>"00313333"</f>
        <v>00313333</v>
      </c>
    </row>
    <row r="356" spans="1:2" x14ac:dyDescent="0.25">
      <c r="A356" s="6">
        <v>351</v>
      </c>
      <c r="B356" s="8" t="str">
        <f>"00318569"</f>
        <v>00318569</v>
      </c>
    </row>
    <row r="357" spans="1:2" x14ac:dyDescent="0.25">
      <c r="A357" s="6">
        <v>352</v>
      </c>
      <c r="B357" s="8" t="str">
        <f>"00319793"</f>
        <v>00319793</v>
      </c>
    </row>
    <row r="358" spans="1:2" x14ac:dyDescent="0.25">
      <c r="A358" s="6">
        <v>353</v>
      </c>
      <c r="B358" s="8" t="str">
        <f>"00319876"</f>
        <v>00319876</v>
      </c>
    </row>
    <row r="359" spans="1:2" x14ac:dyDescent="0.25">
      <c r="A359" s="6">
        <v>354</v>
      </c>
      <c r="B359" s="8" t="str">
        <f>"00320519"</f>
        <v>00320519</v>
      </c>
    </row>
    <row r="360" spans="1:2" x14ac:dyDescent="0.25">
      <c r="A360" s="6">
        <v>355</v>
      </c>
      <c r="B360" s="8" t="str">
        <f>"00320851"</f>
        <v>00320851</v>
      </c>
    </row>
    <row r="361" spans="1:2" x14ac:dyDescent="0.25">
      <c r="A361" s="6">
        <v>356</v>
      </c>
      <c r="B361" s="8" t="str">
        <f>"00321381"</f>
        <v>00321381</v>
      </c>
    </row>
    <row r="362" spans="1:2" x14ac:dyDescent="0.25">
      <c r="A362" s="6">
        <v>357</v>
      </c>
      <c r="B362" s="8" t="str">
        <f>"00322740"</f>
        <v>00322740</v>
      </c>
    </row>
    <row r="363" spans="1:2" x14ac:dyDescent="0.25">
      <c r="A363" s="6">
        <v>358</v>
      </c>
      <c r="B363" s="8" t="str">
        <f>"00324681"</f>
        <v>00324681</v>
      </c>
    </row>
    <row r="364" spans="1:2" x14ac:dyDescent="0.25">
      <c r="A364" s="6">
        <v>359</v>
      </c>
      <c r="B364" s="8" t="str">
        <f>"00324725"</f>
        <v>00324725</v>
      </c>
    </row>
    <row r="365" spans="1:2" x14ac:dyDescent="0.25">
      <c r="A365" s="6">
        <v>360</v>
      </c>
      <c r="B365" s="8" t="str">
        <f>"00325072"</f>
        <v>00325072</v>
      </c>
    </row>
    <row r="366" spans="1:2" x14ac:dyDescent="0.25">
      <c r="A366" s="6">
        <v>361</v>
      </c>
      <c r="B366" s="8" t="str">
        <f>"00327710"</f>
        <v>00327710</v>
      </c>
    </row>
    <row r="367" spans="1:2" x14ac:dyDescent="0.25">
      <c r="A367" s="6">
        <v>362</v>
      </c>
      <c r="B367" s="8" t="str">
        <f>"00329278"</f>
        <v>00329278</v>
      </c>
    </row>
    <row r="368" spans="1:2" x14ac:dyDescent="0.25">
      <c r="A368" s="6">
        <v>363</v>
      </c>
      <c r="B368" s="8" t="str">
        <f>"00330294"</f>
        <v>00330294</v>
      </c>
    </row>
    <row r="369" spans="1:2" x14ac:dyDescent="0.25">
      <c r="A369" s="6">
        <v>364</v>
      </c>
      <c r="B369" s="8" t="str">
        <f>"00331081"</f>
        <v>00331081</v>
      </c>
    </row>
    <row r="370" spans="1:2" x14ac:dyDescent="0.25">
      <c r="A370" s="6">
        <v>365</v>
      </c>
      <c r="B370" s="8" t="str">
        <f>"00331522"</f>
        <v>00331522</v>
      </c>
    </row>
    <row r="371" spans="1:2" x14ac:dyDescent="0.25">
      <c r="A371" s="6">
        <v>366</v>
      </c>
      <c r="B371" s="8" t="str">
        <f>"00331650"</f>
        <v>00331650</v>
      </c>
    </row>
    <row r="372" spans="1:2" x14ac:dyDescent="0.25">
      <c r="A372" s="6">
        <v>367</v>
      </c>
      <c r="B372" s="8" t="str">
        <f>"00332141"</f>
        <v>00332141</v>
      </c>
    </row>
    <row r="373" spans="1:2" x14ac:dyDescent="0.25">
      <c r="A373" s="6">
        <v>368</v>
      </c>
      <c r="B373" s="8" t="str">
        <f>"00333186"</f>
        <v>00333186</v>
      </c>
    </row>
    <row r="374" spans="1:2" x14ac:dyDescent="0.25">
      <c r="A374" s="6">
        <v>369</v>
      </c>
      <c r="B374" s="8" t="str">
        <f>"00334847"</f>
        <v>00334847</v>
      </c>
    </row>
    <row r="375" spans="1:2" x14ac:dyDescent="0.25">
      <c r="A375" s="6">
        <v>370</v>
      </c>
      <c r="B375" s="8" t="str">
        <f>"00336345"</f>
        <v>00336345</v>
      </c>
    </row>
    <row r="376" spans="1:2" x14ac:dyDescent="0.25">
      <c r="A376" s="6">
        <v>371</v>
      </c>
      <c r="B376" s="8" t="str">
        <f>"00341048"</f>
        <v>00341048</v>
      </c>
    </row>
    <row r="377" spans="1:2" x14ac:dyDescent="0.25">
      <c r="A377" s="6">
        <v>372</v>
      </c>
      <c r="B377" s="8" t="str">
        <f>"00341943"</f>
        <v>00341943</v>
      </c>
    </row>
    <row r="378" spans="1:2" x14ac:dyDescent="0.25">
      <c r="A378" s="6">
        <v>373</v>
      </c>
      <c r="B378" s="8" t="str">
        <f>"00342013"</f>
        <v>00342013</v>
      </c>
    </row>
    <row r="379" spans="1:2" x14ac:dyDescent="0.25">
      <c r="A379" s="6">
        <v>374</v>
      </c>
      <c r="B379" s="8" t="str">
        <f>"00342916"</f>
        <v>00342916</v>
      </c>
    </row>
    <row r="380" spans="1:2" x14ac:dyDescent="0.25">
      <c r="A380" s="6">
        <v>375</v>
      </c>
      <c r="B380" s="8" t="str">
        <f>"00344064"</f>
        <v>00344064</v>
      </c>
    </row>
    <row r="381" spans="1:2" x14ac:dyDescent="0.25">
      <c r="A381" s="6">
        <v>376</v>
      </c>
      <c r="B381" s="8" t="str">
        <f>"00344283"</f>
        <v>00344283</v>
      </c>
    </row>
    <row r="382" spans="1:2" x14ac:dyDescent="0.25">
      <c r="A382" s="6">
        <v>377</v>
      </c>
      <c r="B382" s="8" t="str">
        <f>"00346925"</f>
        <v>00346925</v>
      </c>
    </row>
    <row r="383" spans="1:2" x14ac:dyDescent="0.25">
      <c r="A383" s="6">
        <v>378</v>
      </c>
      <c r="B383" s="8" t="str">
        <f>"00348918"</f>
        <v>00348918</v>
      </c>
    </row>
    <row r="384" spans="1:2" x14ac:dyDescent="0.25">
      <c r="A384" s="6">
        <v>379</v>
      </c>
      <c r="B384" s="8" t="str">
        <f>"00353084"</f>
        <v>00353084</v>
      </c>
    </row>
    <row r="385" spans="1:2" x14ac:dyDescent="0.25">
      <c r="A385" s="6">
        <v>380</v>
      </c>
      <c r="B385" s="8" t="str">
        <f>"00354204"</f>
        <v>00354204</v>
      </c>
    </row>
    <row r="386" spans="1:2" x14ac:dyDescent="0.25">
      <c r="A386" s="6">
        <v>381</v>
      </c>
      <c r="B386" s="8" t="str">
        <f>"00355258"</f>
        <v>00355258</v>
      </c>
    </row>
    <row r="387" spans="1:2" x14ac:dyDescent="0.25">
      <c r="A387" s="6">
        <v>382</v>
      </c>
      <c r="B387" s="8" t="str">
        <f>"00355605"</f>
        <v>00355605</v>
      </c>
    </row>
    <row r="388" spans="1:2" x14ac:dyDescent="0.25">
      <c r="A388" s="6">
        <v>383</v>
      </c>
      <c r="B388" s="8" t="str">
        <f>"00356993"</f>
        <v>00356993</v>
      </c>
    </row>
    <row r="389" spans="1:2" x14ac:dyDescent="0.25">
      <c r="A389" s="6">
        <v>384</v>
      </c>
      <c r="B389" s="8" t="str">
        <f>"00358830"</f>
        <v>00358830</v>
      </c>
    </row>
    <row r="390" spans="1:2" x14ac:dyDescent="0.25">
      <c r="A390" s="6">
        <v>385</v>
      </c>
      <c r="B390" s="8" t="str">
        <f>"00361251"</f>
        <v>00361251</v>
      </c>
    </row>
    <row r="391" spans="1:2" x14ac:dyDescent="0.25">
      <c r="A391" s="6">
        <v>386</v>
      </c>
      <c r="B391" s="8" t="str">
        <f>"00361837"</f>
        <v>00361837</v>
      </c>
    </row>
    <row r="392" spans="1:2" x14ac:dyDescent="0.25">
      <c r="A392" s="6">
        <v>387</v>
      </c>
      <c r="B392" s="8" t="str">
        <f>"00362534"</f>
        <v>00362534</v>
      </c>
    </row>
    <row r="393" spans="1:2" x14ac:dyDescent="0.25">
      <c r="A393" s="6">
        <v>388</v>
      </c>
      <c r="B393" s="8" t="str">
        <f>"00363283"</f>
        <v>00363283</v>
      </c>
    </row>
    <row r="394" spans="1:2" x14ac:dyDescent="0.25">
      <c r="A394" s="6">
        <v>389</v>
      </c>
      <c r="B394" s="8" t="str">
        <f>"00366105"</f>
        <v>00366105</v>
      </c>
    </row>
    <row r="395" spans="1:2" x14ac:dyDescent="0.25">
      <c r="A395" s="6">
        <v>390</v>
      </c>
      <c r="B395" s="8" t="str">
        <f>"00366167"</f>
        <v>00366167</v>
      </c>
    </row>
    <row r="396" spans="1:2" x14ac:dyDescent="0.25">
      <c r="A396" s="6">
        <v>391</v>
      </c>
      <c r="B396" s="8" t="str">
        <f>"00366742"</f>
        <v>00366742</v>
      </c>
    </row>
    <row r="397" spans="1:2" x14ac:dyDescent="0.25">
      <c r="A397" s="6">
        <v>392</v>
      </c>
      <c r="B397" s="8" t="str">
        <f>"00367564"</f>
        <v>00367564</v>
      </c>
    </row>
    <row r="398" spans="1:2" x14ac:dyDescent="0.25">
      <c r="A398" s="6">
        <v>393</v>
      </c>
      <c r="B398" s="8" t="str">
        <f>"00367827"</f>
        <v>00367827</v>
      </c>
    </row>
    <row r="399" spans="1:2" x14ac:dyDescent="0.25">
      <c r="A399" s="6">
        <v>394</v>
      </c>
      <c r="B399" s="8" t="str">
        <f>"00367903"</f>
        <v>00367903</v>
      </c>
    </row>
    <row r="400" spans="1:2" x14ac:dyDescent="0.25">
      <c r="A400" s="6">
        <v>395</v>
      </c>
      <c r="B400" s="8" t="str">
        <f>"00368426"</f>
        <v>00368426</v>
      </c>
    </row>
    <row r="401" spans="1:2" x14ac:dyDescent="0.25">
      <c r="A401" s="6">
        <v>396</v>
      </c>
      <c r="B401" s="8" t="str">
        <f>"00369113"</f>
        <v>00369113</v>
      </c>
    </row>
    <row r="402" spans="1:2" x14ac:dyDescent="0.25">
      <c r="A402" s="6">
        <v>397</v>
      </c>
      <c r="B402" s="8" t="str">
        <f>"00369254"</f>
        <v>00369254</v>
      </c>
    </row>
    <row r="403" spans="1:2" x14ac:dyDescent="0.25">
      <c r="A403" s="6">
        <v>398</v>
      </c>
      <c r="B403" s="8" t="str">
        <f>"00370347"</f>
        <v>00370347</v>
      </c>
    </row>
    <row r="404" spans="1:2" x14ac:dyDescent="0.25">
      <c r="A404" s="6">
        <v>399</v>
      </c>
      <c r="B404" s="8" t="str">
        <f>"00370951"</f>
        <v>00370951</v>
      </c>
    </row>
    <row r="405" spans="1:2" x14ac:dyDescent="0.25">
      <c r="A405" s="6">
        <v>400</v>
      </c>
      <c r="B405" s="8" t="str">
        <f>"00397670"</f>
        <v>00397670</v>
      </c>
    </row>
    <row r="406" spans="1:2" x14ac:dyDescent="0.25">
      <c r="A406" s="6">
        <v>401</v>
      </c>
      <c r="B406" s="8" t="str">
        <f>"00405767"</f>
        <v>00405767</v>
      </c>
    </row>
    <row r="407" spans="1:2" x14ac:dyDescent="0.25">
      <c r="A407" s="6">
        <v>402</v>
      </c>
      <c r="B407" s="8" t="str">
        <f>"00426283"</f>
        <v>00426283</v>
      </c>
    </row>
    <row r="408" spans="1:2" x14ac:dyDescent="0.25">
      <c r="A408" s="6">
        <v>403</v>
      </c>
      <c r="B408" s="8" t="str">
        <f>"00427049"</f>
        <v>00427049</v>
      </c>
    </row>
    <row r="409" spans="1:2" x14ac:dyDescent="0.25">
      <c r="A409" s="6">
        <v>404</v>
      </c>
      <c r="B409" s="8" t="str">
        <f>"00427062"</f>
        <v>00427062</v>
      </c>
    </row>
    <row r="410" spans="1:2" x14ac:dyDescent="0.25">
      <c r="A410" s="6">
        <v>405</v>
      </c>
      <c r="B410" s="8" t="str">
        <f>"00427364"</f>
        <v>00427364</v>
      </c>
    </row>
    <row r="411" spans="1:2" x14ac:dyDescent="0.25">
      <c r="A411" s="6">
        <v>406</v>
      </c>
      <c r="B411" s="8" t="str">
        <f>"00427747"</f>
        <v>00427747</v>
      </c>
    </row>
    <row r="412" spans="1:2" x14ac:dyDescent="0.25">
      <c r="A412" s="6">
        <v>407</v>
      </c>
      <c r="B412" s="8" t="str">
        <f>"00427748"</f>
        <v>00427748</v>
      </c>
    </row>
    <row r="413" spans="1:2" x14ac:dyDescent="0.25">
      <c r="A413" s="6">
        <v>408</v>
      </c>
      <c r="B413" s="8" t="str">
        <f>"00427781"</f>
        <v>00427781</v>
      </c>
    </row>
    <row r="414" spans="1:2" x14ac:dyDescent="0.25">
      <c r="A414" s="6">
        <v>409</v>
      </c>
      <c r="B414" s="8" t="str">
        <f>"00427817"</f>
        <v>00427817</v>
      </c>
    </row>
    <row r="415" spans="1:2" x14ac:dyDescent="0.25">
      <c r="A415" s="6">
        <v>410</v>
      </c>
      <c r="B415" s="8" t="str">
        <f>"00428235"</f>
        <v>00428235</v>
      </c>
    </row>
    <row r="416" spans="1:2" x14ac:dyDescent="0.25">
      <c r="A416" s="6">
        <v>411</v>
      </c>
      <c r="B416" s="8" t="str">
        <f>"00428358"</f>
        <v>00428358</v>
      </c>
    </row>
    <row r="417" spans="1:2" x14ac:dyDescent="0.25">
      <c r="A417" s="6">
        <v>412</v>
      </c>
      <c r="B417" s="8" t="str">
        <f>"00428562"</f>
        <v>00428562</v>
      </c>
    </row>
    <row r="418" spans="1:2" x14ac:dyDescent="0.25">
      <c r="A418" s="6">
        <v>413</v>
      </c>
      <c r="B418" s="8" t="str">
        <f>"00428592"</f>
        <v>00428592</v>
      </c>
    </row>
    <row r="419" spans="1:2" x14ac:dyDescent="0.25">
      <c r="A419" s="6">
        <v>414</v>
      </c>
      <c r="B419" s="8" t="str">
        <f>"00428680"</f>
        <v>00428680</v>
      </c>
    </row>
    <row r="420" spans="1:2" x14ac:dyDescent="0.25">
      <c r="A420" s="6">
        <v>415</v>
      </c>
      <c r="B420" s="8" t="str">
        <f>"00429001"</f>
        <v>00429001</v>
      </c>
    </row>
    <row r="421" spans="1:2" x14ac:dyDescent="0.25">
      <c r="A421" s="6">
        <v>416</v>
      </c>
      <c r="B421" s="8" t="str">
        <f>"00429147"</f>
        <v>00429147</v>
      </c>
    </row>
    <row r="422" spans="1:2" x14ac:dyDescent="0.25">
      <c r="A422" s="6">
        <v>417</v>
      </c>
      <c r="B422" s="8" t="str">
        <f>"00429590"</f>
        <v>00429590</v>
      </c>
    </row>
    <row r="423" spans="1:2" x14ac:dyDescent="0.25">
      <c r="A423" s="6">
        <v>418</v>
      </c>
      <c r="B423" s="8" t="str">
        <f>"00429953"</f>
        <v>00429953</v>
      </c>
    </row>
    <row r="424" spans="1:2" x14ac:dyDescent="0.25">
      <c r="A424" s="6">
        <v>419</v>
      </c>
      <c r="B424" s="8" t="str">
        <f>"00430053"</f>
        <v>00430053</v>
      </c>
    </row>
    <row r="425" spans="1:2" x14ac:dyDescent="0.25">
      <c r="A425" s="6">
        <v>420</v>
      </c>
      <c r="B425" s="8" t="str">
        <f>"00430285"</f>
        <v>00430285</v>
      </c>
    </row>
    <row r="426" spans="1:2" x14ac:dyDescent="0.25">
      <c r="A426" s="6">
        <v>421</v>
      </c>
      <c r="B426" s="8" t="str">
        <f>"00430288"</f>
        <v>00430288</v>
      </c>
    </row>
    <row r="427" spans="1:2" x14ac:dyDescent="0.25">
      <c r="A427" s="6">
        <v>422</v>
      </c>
      <c r="B427" s="8" t="str">
        <f>"00430533"</f>
        <v>00430533</v>
      </c>
    </row>
    <row r="428" spans="1:2" x14ac:dyDescent="0.25">
      <c r="A428" s="6">
        <v>423</v>
      </c>
      <c r="B428" s="8" t="str">
        <f>"00430546"</f>
        <v>00430546</v>
      </c>
    </row>
    <row r="429" spans="1:2" x14ac:dyDescent="0.25">
      <c r="A429" s="6">
        <v>424</v>
      </c>
      <c r="B429" s="8" t="str">
        <f>"00430789"</f>
        <v>00430789</v>
      </c>
    </row>
    <row r="430" spans="1:2" x14ac:dyDescent="0.25">
      <c r="A430" s="6">
        <v>425</v>
      </c>
      <c r="B430" s="8" t="str">
        <f>"00430981"</f>
        <v>00430981</v>
      </c>
    </row>
    <row r="431" spans="1:2" x14ac:dyDescent="0.25">
      <c r="A431" s="6">
        <v>426</v>
      </c>
      <c r="B431" s="8" t="str">
        <f>"00431010"</f>
        <v>00431010</v>
      </c>
    </row>
    <row r="432" spans="1:2" x14ac:dyDescent="0.25">
      <c r="A432" s="6">
        <v>427</v>
      </c>
      <c r="B432" s="8" t="str">
        <f>"00431572"</f>
        <v>00431572</v>
      </c>
    </row>
    <row r="433" spans="1:2" x14ac:dyDescent="0.25">
      <c r="A433" s="6">
        <v>428</v>
      </c>
      <c r="B433" s="8" t="str">
        <f>"00431617"</f>
        <v>00431617</v>
      </c>
    </row>
    <row r="434" spans="1:2" x14ac:dyDescent="0.25">
      <c r="A434" s="6">
        <v>429</v>
      </c>
      <c r="B434" s="8" t="str">
        <f>"00431793"</f>
        <v>00431793</v>
      </c>
    </row>
    <row r="435" spans="1:2" x14ac:dyDescent="0.25">
      <c r="A435" s="6">
        <v>430</v>
      </c>
      <c r="B435" s="8" t="str">
        <f>"00432192"</f>
        <v>00432192</v>
      </c>
    </row>
    <row r="436" spans="1:2" x14ac:dyDescent="0.25">
      <c r="A436" s="6">
        <v>431</v>
      </c>
      <c r="B436" s="8" t="str">
        <f>"00432963"</f>
        <v>00432963</v>
      </c>
    </row>
    <row r="437" spans="1:2" x14ac:dyDescent="0.25">
      <c r="A437" s="6">
        <v>432</v>
      </c>
      <c r="B437" s="8" t="str">
        <f>"00433358"</f>
        <v>00433358</v>
      </c>
    </row>
    <row r="438" spans="1:2" x14ac:dyDescent="0.25">
      <c r="A438" s="6">
        <v>433</v>
      </c>
      <c r="B438" s="8" t="str">
        <f>"00433459"</f>
        <v>00433459</v>
      </c>
    </row>
    <row r="439" spans="1:2" x14ac:dyDescent="0.25">
      <c r="A439" s="6">
        <v>434</v>
      </c>
      <c r="B439" s="8" t="str">
        <f>"00433688"</f>
        <v>00433688</v>
      </c>
    </row>
    <row r="440" spans="1:2" x14ac:dyDescent="0.25">
      <c r="A440" s="6">
        <v>435</v>
      </c>
      <c r="B440" s="8" t="str">
        <f>"00434612"</f>
        <v>00434612</v>
      </c>
    </row>
    <row r="441" spans="1:2" x14ac:dyDescent="0.25">
      <c r="A441" s="6">
        <v>436</v>
      </c>
      <c r="B441" s="8" t="str">
        <f>"00436516"</f>
        <v>00436516</v>
      </c>
    </row>
    <row r="442" spans="1:2" x14ac:dyDescent="0.25">
      <c r="A442" s="6">
        <v>437</v>
      </c>
      <c r="B442" s="8" t="str">
        <f>"00436991"</f>
        <v>00436991</v>
      </c>
    </row>
    <row r="443" spans="1:2" x14ac:dyDescent="0.25">
      <c r="A443" s="6">
        <v>438</v>
      </c>
      <c r="B443" s="8" t="str">
        <f>"00437355"</f>
        <v>00437355</v>
      </c>
    </row>
    <row r="444" spans="1:2" x14ac:dyDescent="0.25">
      <c r="A444" s="6">
        <v>439</v>
      </c>
      <c r="B444" s="8" t="str">
        <f>"00439591"</f>
        <v>00439591</v>
      </c>
    </row>
    <row r="445" spans="1:2" x14ac:dyDescent="0.25">
      <c r="A445" s="6">
        <v>440</v>
      </c>
      <c r="B445" s="8" t="str">
        <f>"00442269"</f>
        <v>00442269</v>
      </c>
    </row>
    <row r="446" spans="1:2" x14ac:dyDescent="0.25">
      <c r="A446" s="6">
        <v>441</v>
      </c>
      <c r="B446" s="8" t="str">
        <f>"00444840"</f>
        <v>00444840</v>
      </c>
    </row>
    <row r="447" spans="1:2" x14ac:dyDescent="0.25">
      <c r="A447" s="6">
        <v>442</v>
      </c>
      <c r="B447" s="8" t="str">
        <f>"00448640"</f>
        <v>00448640</v>
      </c>
    </row>
    <row r="448" spans="1:2" x14ac:dyDescent="0.25">
      <c r="A448" s="6">
        <v>443</v>
      </c>
      <c r="B448" s="8" t="str">
        <f>"00451403"</f>
        <v>00451403</v>
      </c>
    </row>
    <row r="449" spans="1:2" x14ac:dyDescent="0.25">
      <c r="A449" s="6">
        <v>444</v>
      </c>
      <c r="B449" s="8" t="str">
        <f>"00452031"</f>
        <v>00452031</v>
      </c>
    </row>
    <row r="450" spans="1:2" x14ac:dyDescent="0.25">
      <c r="A450" s="6">
        <v>445</v>
      </c>
      <c r="B450" s="8" t="str">
        <f>"00452159"</f>
        <v>00452159</v>
      </c>
    </row>
    <row r="451" spans="1:2" x14ac:dyDescent="0.25">
      <c r="A451" s="6">
        <v>446</v>
      </c>
      <c r="B451" s="8" t="str">
        <f>"00453510"</f>
        <v>00453510</v>
      </c>
    </row>
    <row r="452" spans="1:2" x14ac:dyDescent="0.25">
      <c r="A452" s="6">
        <v>447</v>
      </c>
      <c r="B452" s="8" t="str">
        <f>"00453699"</f>
        <v>00453699</v>
      </c>
    </row>
    <row r="453" spans="1:2" x14ac:dyDescent="0.25">
      <c r="A453" s="6">
        <v>448</v>
      </c>
      <c r="B453" s="8" t="str">
        <f>"00454911"</f>
        <v>00454911</v>
      </c>
    </row>
    <row r="454" spans="1:2" x14ac:dyDescent="0.25">
      <c r="A454" s="6">
        <v>449</v>
      </c>
      <c r="B454" s="8" t="str">
        <f>"00455458"</f>
        <v>00455458</v>
      </c>
    </row>
    <row r="455" spans="1:2" x14ac:dyDescent="0.25">
      <c r="A455" s="6">
        <v>450</v>
      </c>
      <c r="B455" s="8" t="str">
        <f>"00455483"</f>
        <v>00455483</v>
      </c>
    </row>
    <row r="456" spans="1:2" x14ac:dyDescent="0.25">
      <c r="A456" s="6">
        <v>451</v>
      </c>
      <c r="B456" s="8" t="str">
        <f>"00455594"</f>
        <v>00455594</v>
      </c>
    </row>
    <row r="457" spans="1:2" x14ac:dyDescent="0.25">
      <c r="A457" s="6">
        <v>452</v>
      </c>
      <c r="B457" s="8" t="str">
        <f>"00456004"</f>
        <v>00456004</v>
      </c>
    </row>
    <row r="458" spans="1:2" x14ac:dyDescent="0.25">
      <c r="A458" s="6">
        <v>453</v>
      </c>
      <c r="B458" s="8" t="str">
        <f>"00456506"</f>
        <v>00456506</v>
      </c>
    </row>
    <row r="459" spans="1:2" x14ac:dyDescent="0.25">
      <c r="A459" s="6">
        <v>454</v>
      </c>
      <c r="B459" s="8" t="str">
        <f>"00456574"</f>
        <v>00456574</v>
      </c>
    </row>
    <row r="460" spans="1:2" x14ac:dyDescent="0.25">
      <c r="A460" s="6">
        <v>455</v>
      </c>
      <c r="B460" s="8" t="str">
        <f>"00456841"</f>
        <v>00456841</v>
      </c>
    </row>
    <row r="461" spans="1:2" x14ac:dyDescent="0.25">
      <c r="A461" s="6">
        <v>456</v>
      </c>
      <c r="B461" s="8" t="str">
        <f>"00456962"</f>
        <v>00456962</v>
      </c>
    </row>
    <row r="462" spans="1:2" x14ac:dyDescent="0.25">
      <c r="A462" s="6">
        <v>457</v>
      </c>
      <c r="B462" s="8" t="str">
        <f>"00457283"</f>
        <v>00457283</v>
      </c>
    </row>
    <row r="463" spans="1:2" x14ac:dyDescent="0.25">
      <c r="A463" s="6">
        <v>458</v>
      </c>
      <c r="B463" s="8" t="str">
        <f>"00457922"</f>
        <v>00457922</v>
      </c>
    </row>
    <row r="464" spans="1:2" x14ac:dyDescent="0.25">
      <c r="A464" s="6">
        <v>459</v>
      </c>
      <c r="B464" s="8" t="str">
        <f>"00458316"</f>
        <v>00458316</v>
      </c>
    </row>
    <row r="465" spans="1:2" x14ac:dyDescent="0.25">
      <c r="A465" s="6">
        <v>460</v>
      </c>
      <c r="B465" s="8" t="str">
        <f>"00458489"</f>
        <v>00458489</v>
      </c>
    </row>
    <row r="466" spans="1:2" x14ac:dyDescent="0.25">
      <c r="A466" s="6">
        <v>461</v>
      </c>
      <c r="B466" s="8" t="str">
        <f>"00458805"</f>
        <v>00458805</v>
      </c>
    </row>
    <row r="467" spans="1:2" x14ac:dyDescent="0.25">
      <c r="A467" s="6">
        <v>462</v>
      </c>
      <c r="B467" s="8" t="str">
        <f>"00458921"</f>
        <v>00458921</v>
      </c>
    </row>
    <row r="468" spans="1:2" x14ac:dyDescent="0.25">
      <c r="A468" s="6">
        <v>463</v>
      </c>
      <c r="B468" s="8" t="str">
        <f>"00459225"</f>
        <v>00459225</v>
      </c>
    </row>
    <row r="469" spans="1:2" x14ac:dyDescent="0.25">
      <c r="A469" s="6">
        <v>464</v>
      </c>
      <c r="B469" s="8" t="str">
        <f>"00459540"</f>
        <v>00459540</v>
      </c>
    </row>
    <row r="470" spans="1:2" x14ac:dyDescent="0.25">
      <c r="A470" s="6">
        <v>465</v>
      </c>
      <c r="B470" s="8" t="str">
        <f>"00461929"</f>
        <v>00461929</v>
      </c>
    </row>
    <row r="471" spans="1:2" x14ac:dyDescent="0.25">
      <c r="A471" s="6">
        <v>466</v>
      </c>
      <c r="B471" s="8" t="str">
        <f>"00462181"</f>
        <v>00462181</v>
      </c>
    </row>
    <row r="472" spans="1:2" x14ac:dyDescent="0.25">
      <c r="A472" s="6">
        <v>467</v>
      </c>
      <c r="B472" s="8" t="str">
        <f>"00462585"</f>
        <v>00462585</v>
      </c>
    </row>
    <row r="473" spans="1:2" x14ac:dyDescent="0.25">
      <c r="A473" s="6">
        <v>468</v>
      </c>
      <c r="B473" s="8" t="str">
        <f>"00462959"</f>
        <v>00462959</v>
      </c>
    </row>
    <row r="474" spans="1:2" x14ac:dyDescent="0.25">
      <c r="A474" s="6">
        <v>469</v>
      </c>
      <c r="B474" s="8" t="str">
        <f>"00463488"</f>
        <v>00463488</v>
      </c>
    </row>
    <row r="475" spans="1:2" x14ac:dyDescent="0.25">
      <c r="A475" s="6">
        <v>470</v>
      </c>
      <c r="B475" s="8" t="str">
        <f>"00463941"</f>
        <v>00463941</v>
      </c>
    </row>
    <row r="476" spans="1:2" x14ac:dyDescent="0.25">
      <c r="A476" s="6">
        <v>471</v>
      </c>
      <c r="B476" s="8" t="str">
        <f>"00463971"</f>
        <v>00463971</v>
      </c>
    </row>
    <row r="477" spans="1:2" x14ac:dyDescent="0.25">
      <c r="A477" s="6">
        <v>472</v>
      </c>
      <c r="B477" s="8" t="str">
        <f>"00464140"</f>
        <v>00464140</v>
      </c>
    </row>
    <row r="478" spans="1:2" x14ac:dyDescent="0.25">
      <c r="A478" s="6">
        <v>473</v>
      </c>
      <c r="B478" s="8" t="str">
        <f>"00464144"</f>
        <v>00464144</v>
      </c>
    </row>
    <row r="479" spans="1:2" x14ac:dyDescent="0.25">
      <c r="A479" s="6">
        <v>474</v>
      </c>
      <c r="B479" s="8" t="str">
        <f>"00464161"</f>
        <v>00464161</v>
      </c>
    </row>
    <row r="480" spans="1:2" x14ac:dyDescent="0.25">
      <c r="A480" s="6">
        <v>475</v>
      </c>
      <c r="B480" s="8" t="str">
        <f>"00464242"</f>
        <v>00464242</v>
      </c>
    </row>
    <row r="481" spans="1:2" x14ac:dyDescent="0.25">
      <c r="A481" s="6">
        <v>476</v>
      </c>
      <c r="B481" s="8" t="str">
        <f>"00464360"</f>
        <v>00464360</v>
      </c>
    </row>
    <row r="482" spans="1:2" x14ac:dyDescent="0.25">
      <c r="A482" s="6">
        <v>477</v>
      </c>
      <c r="B482" s="8" t="str">
        <f>"00464501"</f>
        <v>00464501</v>
      </c>
    </row>
    <row r="483" spans="1:2" x14ac:dyDescent="0.25">
      <c r="A483" s="6">
        <v>478</v>
      </c>
      <c r="B483" s="8" t="str">
        <f>"00464558"</f>
        <v>00464558</v>
      </c>
    </row>
    <row r="484" spans="1:2" x14ac:dyDescent="0.25">
      <c r="A484" s="6">
        <v>479</v>
      </c>
      <c r="B484" s="8" t="str">
        <f>"00465041"</f>
        <v>00465041</v>
      </c>
    </row>
    <row r="485" spans="1:2" x14ac:dyDescent="0.25">
      <c r="A485" s="6">
        <v>480</v>
      </c>
      <c r="B485" s="8" t="str">
        <f>"00465132"</f>
        <v>00465132</v>
      </c>
    </row>
    <row r="486" spans="1:2" x14ac:dyDescent="0.25">
      <c r="A486" s="6">
        <v>481</v>
      </c>
      <c r="B486" s="8" t="str">
        <f>"00465172"</f>
        <v>00465172</v>
      </c>
    </row>
    <row r="487" spans="1:2" x14ac:dyDescent="0.25">
      <c r="A487" s="6">
        <v>482</v>
      </c>
      <c r="B487" s="8" t="str">
        <f>"00465186"</f>
        <v>00465186</v>
      </c>
    </row>
    <row r="488" spans="1:2" x14ac:dyDescent="0.25">
      <c r="A488" s="6">
        <v>483</v>
      </c>
      <c r="B488" s="8" t="str">
        <f>"00465410"</f>
        <v>00465410</v>
      </c>
    </row>
    <row r="489" spans="1:2" x14ac:dyDescent="0.25">
      <c r="A489" s="6">
        <v>484</v>
      </c>
      <c r="B489" s="8" t="str">
        <f>"00465437"</f>
        <v>00465437</v>
      </c>
    </row>
    <row r="490" spans="1:2" x14ac:dyDescent="0.25">
      <c r="A490" s="6">
        <v>485</v>
      </c>
      <c r="B490" s="8" t="str">
        <f>"00465631"</f>
        <v>00465631</v>
      </c>
    </row>
    <row r="491" spans="1:2" x14ac:dyDescent="0.25">
      <c r="A491" s="6">
        <v>486</v>
      </c>
      <c r="B491" s="8" t="str">
        <f>"00465671"</f>
        <v>00465671</v>
      </c>
    </row>
    <row r="492" spans="1:2" x14ac:dyDescent="0.25">
      <c r="A492" s="6">
        <v>487</v>
      </c>
      <c r="B492" s="8" t="str">
        <f>"00465687"</f>
        <v>00465687</v>
      </c>
    </row>
    <row r="493" spans="1:2" x14ac:dyDescent="0.25">
      <c r="A493" s="6">
        <v>488</v>
      </c>
      <c r="B493" s="8" t="str">
        <f>"00465721"</f>
        <v>00465721</v>
      </c>
    </row>
    <row r="494" spans="1:2" x14ac:dyDescent="0.25">
      <c r="A494" s="6">
        <v>489</v>
      </c>
      <c r="B494" s="8" t="str">
        <f>"00465818"</f>
        <v>00465818</v>
      </c>
    </row>
    <row r="495" spans="1:2" x14ac:dyDescent="0.25">
      <c r="A495" s="6">
        <v>490</v>
      </c>
      <c r="B495" s="8" t="str">
        <f>"00465876"</f>
        <v>00465876</v>
      </c>
    </row>
    <row r="496" spans="1:2" x14ac:dyDescent="0.25">
      <c r="A496" s="6">
        <v>491</v>
      </c>
      <c r="B496" s="8" t="str">
        <f>"00465955"</f>
        <v>00465955</v>
      </c>
    </row>
    <row r="497" spans="1:2" x14ac:dyDescent="0.25">
      <c r="A497" s="6">
        <v>492</v>
      </c>
      <c r="B497" s="8" t="str">
        <f>"00466055"</f>
        <v>00466055</v>
      </c>
    </row>
    <row r="498" spans="1:2" x14ac:dyDescent="0.25">
      <c r="A498" s="6">
        <v>493</v>
      </c>
      <c r="B498" s="8" t="str">
        <f>"00466156"</f>
        <v>00466156</v>
      </c>
    </row>
    <row r="499" spans="1:2" x14ac:dyDescent="0.25">
      <c r="A499" s="6">
        <v>494</v>
      </c>
      <c r="B499" s="8" t="str">
        <f>"00466260"</f>
        <v>00466260</v>
      </c>
    </row>
    <row r="500" spans="1:2" x14ac:dyDescent="0.25">
      <c r="A500" s="6">
        <v>495</v>
      </c>
      <c r="B500" s="8" t="str">
        <f>"00466270"</f>
        <v>00466270</v>
      </c>
    </row>
    <row r="501" spans="1:2" x14ac:dyDescent="0.25">
      <c r="A501" s="6">
        <v>496</v>
      </c>
      <c r="B501" s="8" t="str">
        <f>"00466292"</f>
        <v>00466292</v>
      </c>
    </row>
    <row r="502" spans="1:2" x14ac:dyDescent="0.25">
      <c r="A502" s="6">
        <v>497</v>
      </c>
      <c r="B502" s="8" t="str">
        <f>"00466319"</f>
        <v>00466319</v>
      </c>
    </row>
    <row r="503" spans="1:2" x14ac:dyDescent="0.25">
      <c r="A503" s="6">
        <v>498</v>
      </c>
      <c r="B503" s="8" t="str">
        <f>"00466483"</f>
        <v>00466483</v>
      </c>
    </row>
    <row r="504" spans="1:2" x14ac:dyDescent="0.25">
      <c r="A504" s="6">
        <v>499</v>
      </c>
      <c r="B504" s="8" t="str">
        <f>"00466541"</f>
        <v>00466541</v>
      </c>
    </row>
    <row r="505" spans="1:2" x14ac:dyDescent="0.25">
      <c r="A505" s="6">
        <v>500</v>
      </c>
      <c r="B505" s="8" t="str">
        <f>"00466547"</f>
        <v>00466547</v>
      </c>
    </row>
    <row r="506" spans="1:2" x14ac:dyDescent="0.25">
      <c r="A506" s="6">
        <v>501</v>
      </c>
      <c r="B506" s="8" t="str">
        <f>"00466557"</f>
        <v>00466557</v>
      </c>
    </row>
    <row r="507" spans="1:2" x14ac:dyDescent="0.25">
      <c r="A507" s="6">
        <v>502</v>
      </c>
      <c r="B507" s="8" t="str">
        <f>"00466648"</f>
        <v>00466648</v>
      </c>
    </row>
    <row r="508" spans="1:2" x14ac:dyDescent="0.25">
      <c r="A508" s="6">
        <v>503</v>
      </c>
      <c r="B508" s="8" t="str">
        <f>"00466822"</f>
        <v>00466822</v>
      </c>
    </row>
    <row r="509" spans="1:2" x14ac:dyDescent="0.25">
      <c r="A509" s="6">
        <v>504</v>
      </c>
      <c r="B509" s="8" t="str">
        <f>"00466844"</f>
        <v>00466844</v>
      </c>
    </row>
    <row r="510" spans="1:2" x14ac:dyDescent="0.25">
      <c r="A510" s="6">
        <v>505</v>
      </c>
      <c r="B510" s="8" t="str">
        <f>"00466885"</f>
        <v>00466885</v>
      </c>
    </row>
    <row r="511" spans="1:2" x14ac:dyDescent="0.25">
      <c r="A511" s="6">
        <v>506</v>
      </c>
      <c r="B511" s="8" t="str">
        <f>"00466909"</f>
        <v>00466909</v>
      </c>
    </row>
    <row r="512" spans="1:2" x14ac:dyDescent="0.25">
      <c r="A512" s="6">
        <v>507</v>
      </c>
      <c r="B512" s="8" t="str">
        <f>"00467320"</f>
        <v>00467320</v>
      </c>
    </row>
    <row r="513" spans="1:2" x14ac:dyDescent="0.25">
      <c r="A513" s="6">
        <v>508</v>
      </c>
      <c r="B513" s="8" t="str">
        <f>"00467350"</f>
        <v>00467350</v>
      </c>
    </row>
    <row r="514" spans="1:2" x14ac:dyDescent="0.25">
      <c r="A514" s="6">
        <v>509</v>
      </c>
      <c r="B514" s="8" t="str">
        <f>"00467461"</f>
        <v>00467461</v>
      </c>
    </row>
    <row r="515" spans="1:2" x14ac:dyDescent="0.25">
      <c r="A515" s="6">
        <v>510</v>
      </c>
      <c r="B515" s="8" t="str">
        <f>"00467737"</f>
        <v>00467737</v>
      </c>
    </row>
    <row r="516" spans="1:2" x14ac:dyDescent="0.25">
      <c r="A516" s="6">
        <v>511</v>
      </c>
      <c r="B516" s="8" t="str">
        <f>"00467760"</f>
        <v>00467760</v>
      </c>
    </row>
    <row r="517" spans="1:2" x14ac:dyDescent="0.25">
      <c r="A517" s="6">
        <v>512</v>
      </c>
      <c r="B517" s="8" t="str">
        <f>"00468018"</f>
        <v>00468018</v>
      </c>
    </row>
    <row r="518" spans="1:2" x14ac:dyDescent="0.25">
      <c r="A518" s="6">
        <v>513</v>
      </c>
      <c r="B518" s="8" t="str">
        <f>"00468073"</f>
        <v>00468073</v>
      </c>
    </row>
    <row r="519" spans="1:2" x14ac:dyDescent="0.25">
      <c r="A519" s="6">
        <v>514</v>
      </c>
      <c r="B519" s="8" t="str">
        <f>"00468412"</f>
        <v>00468412</v>
      </c>
    </row>
    <row r="520" spans="1:2" x14ac:dyDescent="0.25">
      <c r="A520" s="6">
        <v>515</v>
      </c>
      <c r="B520" s="8" t="str">
        <f>"00468442"</f>
        <v>00468442</v>
      </c>
    </row>
    <row r="521" spans="1:2" x14ac:dyDescent="0.25">
      <c r="A521" s="6">
        <v>516</v>
      </c>
      <c r="B521" s="8" t="str">
        <f>"00468479"</f>
        <v>00468479</v>
      </c>
    </row>
    <row r="522" spans="1:2" x14ac:dyDescent="0.25">
      <c r="A522" s="6">
        <v>517</v>
      </c>
      <c r="B522" s="8" t="str">
        <f>"00469154"</f>
        <v>00469154</v>
      </c>
    </row>
    <row r="523" spans="1:2" x14ac:dyDescent="0.25">
      <c r="A523" s="6">
        <v>518</v>
      </c>
      <c r="B523" s="8" t="str">
        <f>"00469464"</f>
        <v>00469464</v>
      </c>
    </row>
    <row r="524" spans="1:2" x14ac:dyDescent="0.25">
      <c r="A524" s="6">
        <v>519</v>
      </c>
      <c r="B524" s="8" t="str">
        <f>"00471247"</f>
        <v>00471247</v>
      </c>
    </row>
    <row r="525" spans="1:2" x14ac:dyDescent="0.25">
      <c r="A525" s="6">
        <v>520</v>
      </c>
      <c r="B525" s="8" t="str">
        <f>"00471322"</f>
        <v>00471322</v>
      </c>
    </row>
    <row r="526" spans="1:2" x14ac:dyDescent="0.25">
      <c r="A526" s="6">
        <v>521</v>
      </c>
      <c r="B526" s="8" t="str">
        <f>"00472143"</f>
        <v>00472143</v>
      </c>
    </row>
    <row r="527" spans="1:2" x14ac:dyDescent="0.25">
      <c r="A527" s="6">
        <v>522</v>
      </c>
      <c r="B527" s="8" t="str">
        <f>"00472242"</f>
        <v>00472242</v>
      </c>
    </row>
    <row r="528" spans="1:2" x14ac:dyDescent="0.25">
      <c r="A528" s="6">
        <v>523</v>
      </c>
      <c r="B528" s="8" t="str">
        <f>"00472334"</f>
        <v>00472334</v>
      </c>
    </row>
    <row r="529" spans="1:2" x14ac:dyDescent="0.25">
      <c r="A529" s="6">
        <v>524</v>
      </c>
      <c r="B529" s="8" t="str">
        <f>"00472396"</f>
        <v>00472396</v>
      </c>
    </row>
    <row r="530" spans="1:2" x14ac:dyDescent="0.25">
      <c r="A530" s="6">
        <v>525</v>
      </c>
      <c r="B530" s="8" t="str">
        <f>"00472436"</f>
        <v>00472436</v>
      </c>
    </row>
    <row r="531" spans="1:2" x14ac:dyDescent="0.25">
      <c r="A531" s="6">
        <v>526</v>
      </c>
      <c r="B531" s="8" t="str">
        <f>"00472757"</f>
        <v>00472757</v>
      </c>
    </row>
    <row r="532" spans="1:2" x14ac:dyDescent="0.25">
      <c r="A532" s="6">
        <v>527</v>
      </c>
      <c r="B532" s="8" t="str">
        <f>"00477062"</f>
        <v>00477062</v>
      </c>
    </row>
    <row r="533" spans="1:2" x14ac:dyDescent="0.25">
      <c r="A533" s="6">
        <v>528</v>
      </c>
      <c r="B533" s="8" t="str">
        <f>"00477569"</f>
        <v>00477569</v>
      </c>
    </row>
    <row r="534" spans="1:2" x14ac:dyDescent="0.25">
      <c r="A534" s="6">
        <v>529</v>
      </c>
      <c r="B534" s="8" t="str">
        <f>"00480843"</f>
        <v>00480843</v>
      </c>
    </row>
    <row r="535" spans="1:2" x14ac:dyDescent="0.25">
      <c r="A535" s="6">
        <v>530</v>
      </c>
      <c r="B535" s="8" t="str">
        <f>"00480990"</f>
        <v>00480990</v>
      </c>
    </row>
    <row r="536" spans="1:2" x14ac:dyDescent="0.25">
      <c r="A536" s="6">
        <v>531</v>
      </c>
      <c r="B536" s="8" t="str">
        <f>"00481523"</f>
        <v>00481523</v>
      </c>
    </row>
    <row r="537" spans="1:2" x14ac:dyDescent="0.25">
      <c r="A537" s="6">
        <v>532</v>
      </c>
      <c r="B537" s="8" t="str">
        <f>"00482592"</f>
        <v>00482592</v>
      </c>
    </row>
    <row r="538" spans="1:2" x14ac:dyDescent="0.25">
      <c r="A538" s="6">
        <v>533</v>
      </c>
      <c r="B538" s="8" t="str">
        <f>"00484122"</f>
        <v>00484122</v>
      </c>
    </row>
    <row r="539" spans="1:2" x14ac:dyDescent="0.25">
      <c r="A539" s="6">
        <v>534</v>
      </c>
      <c r="B539" s="8" t="str">
        <f>"00484550"</f>
        <v>00484550</v>
      </c>
    </row>
    <row r="540" spans="1:2" x14ac:dyDescent="0.25">
      <c r="A540" s="6">
        <v>535</v>
      </c>
      <c r="B540" s="8" t="str">
        <f>"00484693"</f>
        <v>00484693</v>
      </c>
    </row>
    <row r="541" spans="1:2" x14ac:dyDescent="0.25">
      <c r="A541" s="6">
        <v>536</v>
      </c>
      <c r="B541" s="8" t="str">
        <f>"00486305"</f>
        <v>00486305</v>
      </c>
    </row>
    <row r="542" spans="1:2" x14ac:dyDescent="0.25">
      <c r="A542" s="6">
        <v>537</v>
      </c>
      <c r="B542" s="8" t="str">
        <f>"00487717"</f>
        <v>00487717</v>
      </c>
    </row>
    <row r="543" spans="1:2" x14ac:dyDescent="0.25">
      <c r="A543" s="6">
        <v>538</v>
      </c>
      <c r="B543" s="8" t="str">
        <f>"00489144"</f>
        <v>00489144</v>
      </c>
    </row>
    <row r="544" spans="1:2" x14ac:dyDescent="0.25">
      <c r="A544" s="6">
        <v>539</v>
      </c>
      <c r="B544" s="8" t="str">
        <f>"00490108"</f>
        <v>00490108</v>
      </c>
    </row>
    <row r="545" spans="1:2" x14ac:dyDescent="0.25">
      <c r="A545" s="6">
        <v>540</v>
      </c>
      <c r="B545" s="8" t="str">
        <f>"00490946"</f>
        <v>00490946</v>
      </c>
    </row>
    <row r="546" spans="1:2" x14ac:dyDescent="0.25">
      <c r="A546" s="6">
        <v>541</v>
      </c>
      <c r="B546" s="8" t="str">
        <f>"00491503"</f>
        <v>00491503</v>
      </c>
    </row>
    <row r="547" spans="1:2" x14ac:dyDescent="0.25">
      <c r="A547" s="6">
        <v>542</v>
      </c>
      <c r="B547" s="8" t="str">
        <f>"00491778"</f>
        <v>00491778</v>
      </c>
    </row>
    <row r="548" spans="1:2" x14ac:dyDescent="0.25">
      <c r="A548" s="6">
        <v>543</v>
      </c>
      <c r="B548" s="8" t="str">
        <f>"00493017"</f>
        <v>00493017</v>
      </c>
    </row>
    <row r="549" spans="1:2" x14ac:dyDescent="0.25">
      <c r="A549" s="6">
        <v>544</v>
      </c>
      <c r="B549" s="8" t="str">
        <f>"00493291"</f>
        <v>00493291</v>
      </c>
    </row>
    <row r="550" spans="1:2" x14ac:dyDescent="0.25">
      <c r="A550" s="6">
        <v>545</v>
      </c>
      <c r="B550" s="8" t="str">
        <f>"00495525"</f>
        <v>00495525</v>
      </c>
    </row>
    <row r="551" spans="1:2" x14ac:dyDescent="0.25">
      <c r="A551" s="6">
        <v>546</v>
      </c>
      <c r="B551" s="8" t="str">
        <f>"00495536"</f>
        <v>00495536</v>
      </c>
    </row>
    <row r="552" spans="1:2" x14ac:dyDescent="0.25">
      <c r="A552" s="6">
        <v>547</v>
      </c>
      <c r="B552" s="8" t="str">
        <f>"00498426"</f>
        <v>00498426</v>
      </c>
    </row>
    <row r="553" spans="1:2" x14ac:dyDescent="0.25">
      <c r="A553" s="6">
        <v>548</v>
      </c>
      <c r="B553" s="8" t="str">
        <f>"00500399"</f>
        <v>00500399</v>
      </c>
    </row>
    <row r="554" spans="1:2" x14ac:dyDescent="0.25">
      <c r="A554" s="6">
        <v>549</v>
      </c>
      <c r="B554" s="8" t="str">
        <f>"00500650"</f>
        <v>00500650</v>
      </c>
    </row>
    <row r="555" spans="1:2" x14ac:dyDescent="0.25">
      <c r="A555" s="6">
        <v>550</v>
      </c>
      <c r="B555" s="8" t="str">
        <f>"00501164"</f>
        <v>00501164</v>
      </c>
    </row>
    <row r="556" spans="1:2" x14ac:dyDescent="0.25">
      <c r="A556" s="6">
        <v>551</v>
      </c>
      <c r="B556" s="8" t="str">
        <f>"00504430"</f>
        <v>00504430</v>
      </c>
    </row>
    <row r="557" spans="1:2" x14ac:dyDescent="0.25">
      <c r="A557" s="6">
        <v>552</v>
      </c>
      <c r="B557" s="8" t="str">
        <f>"00506103"</f>
        <v>00506103</v>
      </c>
    </row>
    <row r="558" spans="1:2" x14ac:dyDescent="0.25">
      <c r="A558" s="6">
        <v>553</v>
      </c>
      <c r="B558" s="8" t="str">
        <f>"00506833"</f>
        <v>00506833</v>
      </c>
    </row>
    <row r="559" spans="1:2" x14ac:dyDescent="0.25">
      <c r="A559" s="6">
        <v>554</v>
      </c>
      <c r="B559" s="8" t="str">
        <f>"00512113"</f>
        <v>00512113</v>
      </c>
    </row>
    <row r="560" spans="1:2" x14ac:dyDescent="0.25">
      <c r="A560" s="6">
        <v>555</v>
      </c>
      <c r="B560" s="8" t="str">
        <f>"00512571"</f>
        <v>00512571</v>
      </c>
    </row>
    <row r="561" spans="1:2" x14ac:dyDescent="0.25">
      <c r="A561" s="6">
        <v>556</v>
      </c>
      <c r="B561" s="8" t="str">
        <f>"00513088"</f>
        <v>00513088</v>
      </c>
    </row>
    <row r="562" spans="1:2" x14ac:dyDescent="0.25">
      <c r="A562" s="6">
        <v>557</v>
      </c>
      <c r="B562" s="8" t="str">
        <f>"00516430"</f>
        <v>00516430</v>
      </c>
    </row>
    <row r="563" spans="1:2" x14ac:dyDescent="0.25">
      <c r="A563" s="6">
        <v>558</v>
      </c>
      <c r="B563" s="8" t="str">
        <f>"00516960"</f>
        <v>00516960</v>
      </c>
    </row>
    <row r="564" spans="1:2" x14ac:dyDescent="0.25">
      <c r="A564" s="6">
        <v>559</v>
      </c>
      <c r="B564" s="8" t="str">
        <f>"00517564"</f>
        <v>00517564</v>
      </c>
    </row>
    <row r="565" spans="1:2" x14ac:dyDescent="0.25">
      <c r="A565" s="6">
        <v>560</v>
      </c>
      <c r="B565" s="8" t="str">
        <f>"00518720"</f>
        <v>00518720</v>
      </c>
    </row>
    <row r="566" spans="1:2" x14ac:dyDescent="0.25">
      <c r="A566" s="6">
        <v>561</v>
      </c>
      <c r="B566" s="8" t="str">
        <f>"00518856"</f>
        <v>00518856</v>
      </c>
    </row>
    <row r="567" spans="1:2" x14ac:dyDescent="0.25">
      <c r="A567" s="6">
        <v>562</v>
      </c>
      <c r="B567" s="8" t="str">
        <f>"00519223"</f>
        <v>00519223</v>
      </c>
    </row>
    <row r="568" spans="1:2" x14ac:dyDescent="0.25">
      <c r="A568" s="6">
        <v>563</v>
      </c>
      <c r="B568" s="8" t="str">
        <f>"00519896"</f>
        <v>00519896</v>
      </c>
    </row>
    <row r="569" spans="1:2" x14ac:dyDescent="0.25">
      <c r="A569" s="6">
        <v>564</v>
      </c>
      <c r="B569" s="8" t="str">
        <f>"00523296"</f>
        <v>00523296</v>
      </c>
    </row>
    <row r="570" spans="1:2" x14ac:dyDescent="0.25">
      <c r="A570" s="6">
        <v>565</v>
      </c>
      <c r="B570" s="8" t="str">
        <f>"00524261"</f>
        <v>00524261</v>
      </c>
    </row>
    <row r="571" spans="1:2" x14ac:dyDescent="0.25">
      <c r="A571" s="6">
        <v>566</v>
      </c>
      <c r="B571" s="8" t="str">
        <f>"00528723"</f>
        <v>00528723</v>
      </c>
    </row>
    <row r="572" spans="1:2" x14ac:dyDescent="0.25">
      <c r="A572" s="6">
        <v>567</v>
      </c>
      <c r="B572" s="8" t="str">
        <f>"00528889"</f>
        <v>00528889</v>
      </c>
    </row>
    <row r="573" spans="1:2" x14ac:dyDescent="0.25">
      <c r="A573" s="6">
        <v>568</v>
      </c>
      <c r="B573" s="8" t="str">
        <f>"00530017"</f>
        <v>00530017</v>
      </c>
    </row>
    <row r="574" spans="1:2" x14ac:dyDescent="0.25">
      <c r="A574" s="6">
        <v>569</v>
      </c>
      <c r="B574" s="8" t="str">
        <f>"00539834"</f>
        <v>00539834</v>
      </c>
    </row>
    <row r="575" spans="1:2" x14ac:dyDescent="0.25">
      <c r="A575" s="6">
        <v>570</v>
      </c>
      <c r="B575" s="8" t="str">
        <f>"00542075"</f>
        <v>00542075</v>
      </c>
    </row>
    <row r="576" spans="1:2" x14ac:dyDescent="0.25">
      <c r="A576" s="6">
        <v>571</v>
      </c>
      <c r="B576" s="8" t="str">
        <f>"00543260"</f>
        <v>00543260</v>
      </c>
    </row>
    <row r="577" spans="1:2" x14ac:dyDescent="0.25">
      <c r="A577" s="6">
        <v>572</v>
      </c>
      <c r="B577" s="8" t="str">
        <f>"00544645"</f>
        <v>00544645</v>
      </c>
    </row>
    <row r="578" spans="1:2" x14ac:dyDescent="0.25">
      <c r="A578" s="6">
        <v>573</v>
      </c>
      <c r="B578" s="8" t="str">
        <f>"00544731"</f>
        <v>00544731</v>
      </c>
    </row>
    <row r="579" spans="1:2" x14ac:dyDescent="0.25">
      <c r="A579" s="6">
        <v>574</v>
      </c>
      <c r="B579" s="8" t="str">
        <f>"00546027"</f>
        <v>00546027</v>
      </c>
    </row>
    <row r="580" spans="1:2" x14ac:dyDescent="0.25">
      <c r="A580" s="6">
        <v>575</v>
      </c>
      <c r="B580" s="8" t="str">
        <f>"00546039"</f>
        <v>00546039</v>
      </c>
    </row>
    <row r="581" spans="1:2" x14ac:dyDescent="0.25">
      <c r="A581" s="6">
        <v>576</v>
      </c>
      <c r="B581" s="8" t="str">
        <f>"00546197"</f>
        <v>00546197</v>
      </c>
    </row>
    <row r="582" spans="1:2" x14ac:dyDescent="0.25">
      <c r="A582" s="6">
        <v>577</v>
      </c>
      <c r="B582" s="8" t="str">
        <f>"00546236"</f>
        <v>00546236</v>
      </c>
    </row>
    <row r="583" spans="1:2" x14ac:dyDescent="0.25">
      <c r="A583" s="6">
        <v>578</v>
      </c>
      <c r="B583" s="8" t="str">
        <f>"00547006"</f>
        <v>00547006</v>
      </c>
    </row>
    <row r="584" spans="1:2" x14ac:dyDescent="0.25">
      <c r="A584" s="6">
        <v>579</v>
      </c>
      <c r="B584" s="8" t="str">
        <f>"00547095"</f>
        <v>00547095</v>
      </c>
    </row>
    <row r="585" spans="1:2" x14ac:dyDescent="0.25">
      <c r="A585" s="6">
        <v>580</v>
      </c>
      <c r="B585" s="8" t="str">
        <f>"00548118"</f>
        <v>00548118</v>
      </c>
    </row>
    <row r="586" spans="1:2" x14ac:dyDescent="0.25">
      <c r="A586" s="6">
        <v>581</v>
      </c>
      <c r="B586" s="8" t="str">
        <f>"00549374"</f>
        <v>00549374</v>
      </c>
    </row>
    <row r="587" spans="1:2" x14ac:dyDescent="0.25">
      <c r="A587" s="6">
        <v>582</v>
      </c>
      <c r="B587" s="8" t="str">
        <f>"00550537"</f>
        <v>00550537</v>
      </c>
    </row>
    <row r="588" spans="1:2" x14ac:dyDescent="0.25">
      <c r="A588" s="6">
        <v>583</v>
      </c>
      <c r="B588" s="8" t="str">
        <f>"00550900"</f>
        <v>00550900</v>
      </c>
    </row>
    <row r="589" spans="1:2" x14ac:dyDescent="0.25">
      <c r="A589" s="6">
        <v>584</v>
      </c>
      <c r="B589" s="8" t="str">
        <f>"00551241"</f>
        <v>00551241</v>
      </c>
    </row>
    <row r="590" spans="1:2" x14ac:dyDescent="0.25">
      <c r="A590" s="6">
        <v>585</v>
      </c>
      <c r="B590" s="8" t="str">
        <f>"00553503"</f>
        <v>00553503</v>
      </c>
    </row>
    <row r="591" spans="1:2" x14ac:dyDescent="0.25">
      <c r="A591" s="6">
        <v>586</v>
      </c>
      <c r="B591" s="8" t="str">
        <f>"00553831"</f>
        <v>00553831</v>
      </c>
    </row>
    <row r="592" spans="1:2" x14ac:dyDescent="0.25">
      <c r="A592" s="6">
        <v>587</v>
      </c>
      <c r="B592" s="8" t="str">
        <f>"00554333"</f>
        <v>00554333</v>
      </c>
    </row>
    <row r="593" spans="1:2" x14ac:dyDescent="0.25">
      <c r="A593" s="6">
        <v>588</v>
      </c>
      <c r="B593" s="8" t="str">
        <f>"00555200"</f>
        <v>00555200</v>
      </c>
    </row>
    <row r="594" spans="1:2" x14ac:dyDescent="0.25">
      <c r="A594" s="6">
        <v>589</v>
      </c>
      <c r="B594" s="8" t="str">
        <f>"00555888"</f>
        <v>00555888</v>
      </c>
    </row>
    <row r="595" spans="1:2" x14ac:dyDescent="0.25">
      <c r="A595" s="6">
        <v>590</v>
      </c>
      <c r="B595" s="8" t="str">
        <f>"00558028"</f>
        <v>00558028</v>
      </c>
    </row>
    <row r="596" spans="1:2" x14ac:dyDescent="0.25">
      <c r="A596" s="6">
        <v>591</v>
      </c>
      <c r="B596" s="8" t="str">
        <f>"00560809"</f>
        <v>00560809</v>
      </c>
    </row>
    <row r="597" spans="1:2" x14ac:dyDescent="0.25">
      <c r="A597" s="6">
        <v>592</v>
      </c>
      <c r="B597" s="8" t="str">
        <f>"00561076"</f>
        <v>00561076</v>
      </c>
    </row>
    <row r="598" spans="1:2" x14ac:dyDescent="0.25">
      <c r="A598" s="6">
        <v>593</v>
      </c>
      <c r="B598" s="8" t="str">
        <f>"00562217"</f>
        <v>00562217</v>
      </c>
    </row>
    <row r="599" spans="1:2" x14ac:dyDescent="0.25">
      <c r="A599" s="6">
        <v>594</v>
      </c>
      <c r="B599" s="8" t="str">
        <f>"00562705"</f>
        <v>00562705</v>
      </c>
    </row>
    <row r="600" spans="1:2" x14ac:dyDescent="0.25">
      <c r="A600" s="6">
        <v>595</v>
      </c>
      <c r="B600" s="8" t="str">
        <f>"00563050"</f>
        <v>00563050</v>
      </c>
    </row>
    <row r="601" spans="1:2" x14ac:dyDescent="0.25">
      <c r="A601" s="6">
        <v>596</v>
      </c>
      <c r="B601" s="8" t="str">
        <f>"00564336"</f>
        <v>00564336</v>
      </c>
    </row>
    <row r="602" spans="1:2" x14ac:dyDescent="0.25">
      <c r="A602" s="6">
        <v>597</v>
      </c>
      <c r="B602" s="8" t="str">
        <f>"00564755"</f>
        <v>00564755</v>
      </c>
    </row>
    <row r="603" spans="1:2" x14ac:dyDescent="0.25">
      <c r="A603" s="6">
        <v>598</v>
      </c>
      <c r="B603" s="8" t="str">
        <f>"00566878"</f>
        <v>00566878</v>
      </c>
    </row>
    <row r="604" spans="1:2" x14ac:dyDescent="0.25">
      <c r="A604" s="6">
        <v>599</v>
      </c>
      <c r="B604" s="8" t="str">
        <f>"00566949"</f>
        <v>00566949</v>
      </c>
    </row>
    <row r="605" spans="1:2" x14ac:dyDescent="0.25">
      <c r="A605" s="6">
        <v>600</v>
      </c>
      <c r="B605" s="8" t="str">
        <f>"00571535"</f>
        <v>00571535</v>
      </c>
    </row>
    <row r="606" spans="1:2" x14ac:dyDescent="0.25">
      <c r="A606" s="6">
        <v>601</v>
      </c>
      <c r="B606" s="8" t="str">
        <f>"00573567"</f>
        <v>00573567</v>
      </c>
    </row>
    <row r="607" spans="1:2" x14ac:dyDescent="0.25">
      <c r="A607" s="6">
        <v>602</v>
      </c>
      <c r="B607" s="8" t="str">
        <f>"00575443"</f>
        <v>00575443</v>
      </c>
    </row>
    <row r="608" spans="1:2" x14ac:dyDescent="0.25">
      <c r="A608" s="6">
        <v>603</v>
      </c>
      <c r="B608" s="8" t="str">
        <f>"00575481"</f>
        <v>00575481</v>
      </c>
    </row>
    <row r="609" spans="1:2" x14ac:dyDescent="0.25">
      <c r="A609" s="6">
        <v>604</v>
      </c>
      <c r="B609" s="8" t="str">
        <f>"00576459"</f>
        <v>00576459</v>
      </c>
    </row>
    <row r="610" spans="1:2" x14ac:dyDescent="0.25">
      <c r="A610" s="6">
        <v>605</v>
      </c>
      <c r="B610" s="8" t="str">
        <f>"00577688"</f>
        <v>00577688</v>
      </c>
    </row>
    <row r="611" spans="1:2" x14ac:dyDescent="0.25">
      <c r="A611" s="6">
        <v>606</v>
      </c>
      <c r="B611" s="8" t="str">
        <f>"00580105"</f>
        <v>00580105</v>
      </c>
    </row>
    <row r="612" spans="1:2" x14ac:dyDescent="0.25">
      <c r="A612" s="6">
        <v>607</v>
      </c>
      <c r="B612" s="8" t="str">
        <f>"00581724"</f>
        <v>00581724</v>
      </c>
    </row>
    <row r="613" spans="1:2" x14ac:dyDescent="0.25">
      <c r="A613" s="6">
        <v>608</v>
      </c>
      <c r="B613" s="8" t="str">
        <f>"00584309"</f>
        <v>00584309</v>
      </c>
    </row>
    <row r="614" spans="1:2" x14ac:dyDescent="0.25">
      <c r="A614" s="6">
        <v>609</v>
      </c>
      <c r="B614" s="8" t="str">
        <f>"00586038"</f>
        <v>00586038</v>
      </c>
    </row>
    <row r="615" spans="1:2" x14ac:dyDescent="0.25">
      <c r="A615" s="6">
        <v>610</v>
      </c>
      <c r="B615" s="8" t="str">
        <f>"00588370"</f>
        <v>00588370</v>
      </c>
    </row>
    <row r="616" spans="1:2" x14ac:dyDescent="0.25">
      <c r="A616" s="6">
        <v>611</v>
      </c>
      <c r="B616" s="8" t="str">
        <f>"00592772"</f>
        <v>00592772</v>
      </c>
    </row>
    <row r="617" spans="1:2" x14ac:dyDescent="0.25">
      <c r="A617" s="6">
        <v>612</v>
      </c>
      <c r="B617" s="8" t="str">
        <f>"00595993"</f>
        <v>00595993</v>
      </c>
    </row>
    <row r="618" spans="1:2" x14ac:dyDescent="0.25">
      <c r="A618" s="6">
        <v>613</v>
      </c>
      <c r="B618" s="8" t="str">
        <f>"00597291"</f>
        <v>00597291</v>
      </c>
    </row>
    <row r="619" spans="1:2" x14ac:dyDescent="0.25">
      <c r="A619" s="6">
        <v>614</v>
      </c>
      <c r="B619" s="8" t="str">
        <f>"00597426"</f>
        <v>00597426</v>
      </c>
    </row>
    <row r="620" spans="1:2" x14ac:dyDescent="0.25">
      <c r="A620" s="6">
        <v>615</v>
      </c>
      <c r="B620" s="8" t="str">
        <f>"00597799"</f>
        <v>00597799</v>
      </c>
    </row>
    <row r="621" spans="1:2" x14ac:dyDescent="0.25">
      <c r="A621" s="6">
        <v>616</v>
      </c>
      <c r="B621" s="8" t="str">
        <f>"00597986"</f>
        <v>00597986</v>
      </c>
    </row>
    <row r="622" spans="1:2" x14ac:dyDescent="0.25">
      <c r="A622" s="6">
        <v>617</v>
      </c>
      <c r="B622" s="8" t="str">
        <f>"00598657"</f>
        <v>00598657</v>
      </c>
    </row>
    <row r="623" spans="1:2" x14ac:dyDescent="0.25">
      <c r="A623" s="6">
        <v>618</v>
      </c>
      <c r="B623" s="8" t="str">
        <f>"00599647"</f>
        <v>00599647</v>
      </c>
    </row>
    <row r="624" spans="1:2" x14ac:dyDescent="0.25">
      <c r="A624" s="6">
        <v>619</v>
      </c>
      <c r="B624" s="8" t="str">
        <f>"00600788"</f>
        <v>00600788</v>
      </c>
    </row>
    <row r="625" spans="1:2" x14ac:dyDescent="0.25">
      <c r="A625" s="6">
        <v>620</v>
      </c>
      <c r="B625" s="8" t="str">
        <f>"00603466"</f>
        <v>00603466</v>
      </c>
    </row>
    <row r="626" spans="1:2" x14ac:dyDescent="0.25">
      <c r="A626" s="6">
        <v>621</v>
      </c>
      <c r="B626" s="8" t="str">
        <f>"00603510"</f>
        <v>00603510</v>
      </c>
    </row>
    <row r="627" spans="1:2" x14ac:dyDescent="0.25">
      <c r="A627" s="6">
        <v>622</v>
      </c>
      <c r="B627" s="8" t="str">
        <f>"00604417"</f>
        <v>00604417</v>
      </c>
    </row>
    <row r="628" spans="1:2" x14ac:dyDescent="0.25">
      <c r="A628" s="6">
        <v>623</v>
      </c>
      <c r="B628" s="8" t="str">
        <f>"00606231"</f>
        <v>00606231</v>
      </c>
    </row>
    <row r="629" spans="1:2" x14ac:dyDescent="0.25">
      <c r="A629" s="6">
        <v>624</v>
      </c>
      <c r="B629" s="8" t="str">
        <f>"00607513"</f>
        <v>00607513</v>
      </c>
    </row>
    <row r="630" spans="1:2" x14ac:dyDescent="0.25">
      <c r="A630" s="6">
        <v>625</v>
      </c>
      <c r="B630" s="8" t="str">
        <f>"00607913"</f>
        <v>00607913</v>
      </c>
    </row>
    <row r="631" spans="1:2" x14ac:dyDescent="0.25">
      <c r="A631" s="6">
        <v>626</v>
      </c>
      <c r="B631" s="8" t="str">
        <f>"00609004"</f>
        <v>00609004</v>
      </c>
    </row>
    <row r="632" spans="1:2" x14ac:dyDescent="0.25">
      <c r="A632" s="6">
        <v>627</v>
      </c>
      <c r="B632" s="8" t="str">
        <f>"00610016"</f>
        <v>00610016</v>
      </c>
    </row>
    <row r="633" spans="1:2" x14ac:dyDescent="0.25">
      <c r="A633" s="6">
        <v>628</v>
      </c>
      <c r="B633" s="8" t="str">
        <f>"00612149"</f>
        <v>00612149</v>
      </c>
    </row>
    <row r="634" spans="1:2" x14ac:dyDescent="0.25">
      <c r="A634" s="6">
        <v>629</v>
      </c>
      <c r="B634" s="8" t="str">
        <f>"00612900"</f>
        <v>00612900</v>
      </c>
    </row>
    <row r="635" spans="1:2" x14ac:dyDescent="0.25">
      <c r="A635" s="6">
        <v>630</v>
      </c>
      <c r="B635" s="8" t="str">
        <f>"00614376"</f>
        <v>00614376</v>
      </c>
    </row>
    <row r="636" spans="1:2" x14ac:dyDescent="0.25">
      <c r="A636" s="6">
        <v>631</v>
      </c>
      <c r="B636" s="8" t="str">
        <f>"00615342"</f>
        <v>00615342</v>
      </c>
    </row>
    <row r="637" spans="1:2" x14ac:dyDescent="0.25">
      <c r="A637" s="6">
        <v>632</v>
      </c>
      <c r="B637" s="8" t="str">
        <f>"00616477"</f>
        <v>00616477</v>
      </c>
    </row>
    <row r="638" spans="1:2" x14ac:dyDescent="0.25">
      <c r="A638" s="6">
        <v>633</v>
      </c>
      <c r="B638" s="8" t="str">
        <f>"00616540"</f>
        <v>00616540</v>
      </c>
    </row>
    <row r="639" spans="1:2" x14ac:dyDescent="0.25">
      <c r="A639" s="6">
        <v>634</v>
      </c>
      <c r="B639" s="8" t="str">
        <f>"00619184"</f>
        <v>00619184</v>
      </c>
    </row>
    <row r="640" spans="1:2" x14ac:dyDescent="0.25">
      <c r="A640" s="6">
        <v>635</v>
      </c>
      <c r="B640" s="8" t="str">
        <f>"00619429"</f>
        <v>00619429</v>
      </c>
    </row>
    <row r="641" spans="1:2" x14ac:dyDescent="0.25">
      <c r="A641" s="6">
        <v>636</v>
      </c>
      <c r="B641" s="8" t="str">
        <f>"00619617"</f>
        <v>00619617</v>
      </c>
    </row>
    <row r="642" spans="1:2" x14ac:dyDescent="0.25">
      <c r="A642" s="6">
        <v>637</v>
      </c>
      <c r="B642" s="8" t="str">
        <f>"00619701"</f>
        <v>00619701</v>
      </c>
    </row>
    <row r="643" spans="1:2" x14ac:dyDescent="0.25">
      <c r="A643" s="6">
        <v>638</v>
      </c>
      <c r="B643" s="8" t="str">
        <f>"00620997"</f>
        <v>00620997</v>
      </c>
    </row>
    <row r="644" spans="1:2" x14ac:dyDescent="0.25">
      <c r="A644" s="6">
        <v>639</v>
      </c>
      <c r="B644" s="8" t="str">
        <f>"00621516"</f>
        <v>00621516</v>
      </c>
    </row>
    <row r="645" spans="1:2" x14ac:dyDescent="0.25">
      <c r="A645" s="6">
        <v>640</v>
      </c>
      <c r="B645" s="8" t="str">
        <f>"00621660"</f>
        <v>00621660</v>
      </c>
    </row>
    <row r="646" spans="1:2" x14ac:dyDescent="0.25">
      <c r="A646" s="6">
        <v>641</v>
      </c>
      <c r="B646" s="8" t="str">
        <f>"00622594"</f>
        <v>00622594</v>
      </c>
    </row>
    <row r="647" spans="1:2" x14ac:dyDescent="0.25">
      <c r="A647" s="6">
        <v>642</v>
      </c>
      <c r="B647" s="8" t="str">
        <f>"00624325"</f>
        <v>00624325</v>
      </c>
    </row>
    <row r="648" spans="1:2" x14ac:dyDescent="0.25">
      <c r="A648" s="6">
        <v>643</v>
      </c>
      <c r="B648" s="8" t="str">
        <f>"00624523"</f>
        <v>00624523</v>
      </c>
    </row>
    <row r="649" spans="1:2" x14ac:dyDescent="0.25">
      <c r="A649" s="6">
        <v>644</v>
      </c>
      <c r="B649" s="8" t="str">
        <f>"00625946"</f>
        <v>00625946</v>
      </c>
    </row>
    <row r="650" spans="1:2" x14ac:dyDescent="0.25">
      <c r="A650" s="6">
        <v>645</v>
      </c>
      <c r="B650" s="8" t="str">
        <f>"00626477"</f>
        <v>00626477</v>
      </c>
    </row>
    <row r="651" spans="1:2" x14ac:dyDescent="0.25">
      <c r="A651" s="6">
        <v>646</v>
      </c>
      <c r="B651" s="8" t="str">
        <f>"00627477"</f>
        <v>00627477</v>
      </c>
    </row>
    <row r="652" spans="1:2" x14ac:dyDescent="0.25">
      <c r="A652" s="6">
        <v>647</v>
      </c>
      <c r="B652" s="8" t="str">
        <f>"00627700"</f>
        <v>00627700</v>
      </c>
    </row>
    <row r="653" spans="1:2" x14ac:dyDescent="0.25">
      <c r="A653" s="6">
        <v>648</v>
      </c>
      <c r="B653" s="8" t="str">
        <f>"00627763"</f>
        <v>00627763</v>
      </c>
    </row>
    <row r="654" spans="1:2" x14ac:dyDescent="0.25">
      <c r="A654" s="6">
        <v>649</v>
      </c>
      <c r="B654" s="8" t="str">
        <f>"00628585"</f>
        <v>00628585</v>
      </c>
    </row>
    <row r="655" spans="1:2" x14ac:dyDescent="0.25">
      <c r="A655" s="6">
        <v>650</v>
      </c>
      <c r="B655" s="8" t="str">
        <f>"00629318"</f>
        <v>00629318</v>
      </c>
    </row>
    <row r="656" spans="1:2" x14ac:dyDescent="0.25">
      <c r="A656" s="6">
        <v>651</v>
      </c>
      <c r="B656" s="8" t="str">
        <f>"00630685"</f>
        <v>00630685</v>
      </c>
    </row>
    <row r="657" spans="1:2" x14ac:dyDescent="0.25">
      <c r="A657" s="6">
        <v>652</v>
      </c>
      <c r="B657" s="8" t="str">
        <f>"00630731"</f>
        <v>00630731</v>
      </c>
    </row>
    <row r="658" spans="1:2" x14ac:dyDescent="0.25">
      <c r="A658" s="6">
        <v>653</v>
      </c>
      <c r="B658" s="8" t="str">
        <f>"00630875"</f>
        <v>00630875</v>
      </c>
    </row>
    <row r="659" spans="1:2" x14ac:dyDescent="0.25">
      <c r="A659" s="6">
        <v>654</v>
      </c>
      <c r="B659" s="8" t="str">
        <f>"00631266"</f>
        <v>00631266</v>
      </c>
    </row>
    <row r="660" spans="1:2" x14ac:dyDescent="0.25">
      <c r="A660" s="6">
        <v>655</v>
      </c>
      <c r="B660" s="8" t="str">
        <f>"00632514"</f>
        <v>00632514</v>
      </c>
    </row>
    <row r="661" spans="1:2" x14ac:dyDescent="0.25">
      <c r="A661" s="6">
        <v>656</v>
      </c>
      <c r="B661" s="8" t="str">
        <f>"00632681"</f>
        <v>00632681</v>
      </c>
    </row>
    <row r="662" spans="1:2" x14ac:dyDescent="0.25">
      <c r="A662" s="6">
        <v>657</v>
      </c>
      <c r="B662" s="8" t="str">
        <f>"00633650"</f>
        <v>00633650</v>
      </c>
    </row>
    <row r="663" spans="1:2" x14ac:dyDescent="0.25">
      <c r="A663" s="6">
        <v>658</v>
      </c>
      <c r="B663" s="8" t="str">
        <f>"00633733"</f>
        <v>00633733</v>
      </c>
    </row>
    <row r="664" spans="1:2" x14ac:dyDescent="0.25">
      <c r="A664" s="6">
        <v>659</v>
      </c>
      <c r="B664" s="8" t="str">
        <f>"00635339"</f>
        <v>00635339</v>
      </c>
    </row>
    <row r="665" spans="1:2" x14ac:dyDescent="0.25">
      <c r="A665" s="6">
        <v>660</v>
      </c>
      <c r="B665" s="8" t="str">
        <f>"00635916"</f>
        <v>00635916</v>
      </c>
    </row>
    <row r="666" spans="1:2" x14ac:dyDescent="0.25">
      <c r="A666" s="6">
        <v>661</v>
      </c>
      <c r="B666" s="8" t="str">
        <f>"00636861"</f>
        <v>00636861</v>
      </c>
    </row>
    <row r="667" spans="1:2" x14ac:dyDescent="0.25">
      <c r="A667" s="6">
        <v>662</v>
      </c>
      <c r="B667" s="8" t="str">
        <f>"00636947"</f>
        <v>00636947</v>
      </c>
    </row>
    <row r="668" spans="1:2" x14ac:dyDescent="0.25">
      <c r="A668" s="6">
        <v>663</v>
      </c>
      <c r="B668" s="8" t="str">
        <f>"00637888"</f>
        <v>00637888</v>
      </c>
    </row>
    <row r="669" spans="1:2" x14ac:dyDescent="0.25">
      <c r="A669" s="6">
        <v>664</v>
      </c>
      <c r="B669" s="8" t="str">
        <f>"00639107"</f>
        <v>00639107</v>
      </c>
    </row>
    <row r="670" spans="1:2" x14ac:dyDescent="0.25">
      <c r="A670" s="6">
        <v>665</v>
      </c>
      <c r="B670" s="8" t="str">
        <f>"00639286"</f>
        <v>00639286</v>
      </c>
    </row>
    <row r="671" spans="1:2" x14ac:dyDescent="0.25">
      <c r="A671" s="6">
        <v>666</v>
      </c>
      <c r="B671" s="8" t="str">
        <f>"00639900"</f>
        <v>00639900</v>
      </c>
    </row>
    <row r="672" spans="1:2" x14ac:dyDescent="0.25">
      <c r="A672" s="6">
        <v>667</v>
      </c>
      <c r="B672" s="8" t="str">
        <f>"00640446"</f>
        <v>00640446</v>
      </c>
    </row>
    <row r="673" spans="1:2" x14ac:dyDescent="0.25">
      <c r="A673" s="6">
        <v>668</v>
      </c>
      <c r="B673" s="8" t="str">
        <f>"00640500"</f>
        <v>00640500</v>
      </c>
    </row>
    <row r="674" spans="1:2" x14ac:dyDescent="0.25">
      <c r="A674" s="6">
        <v>669</v>
      </c>
      <c r="B674" s="8" t="str">
        <f>"00640600"</f>
        <v>00640600</v>
      </c>
    </row>
    <row r="675" spans="1:2" x14ac:dyDescent="0.25">
      <c r="A675" s="6">
        <v>670</v>
      </c>
      <c r="B675" s="8" t="str">
        <f>"00640853"</f>
        <v>00640853</v>
      </c>
    </row>
    <row r="676" spans="1:2" x14ac:dyDescent="0.25">
      <c r="A676" s="6">
        <v>671</v>
      </c>
      <c r="B676" s="8" t="str">
        <f>"00641967"</f>
        <v>00641967</v>
      </c>
    </row>
    <row r="677" spans="1:2" x14ac:dyDescent="0.25">
      <c r="A677" s="6">
        <v>672</v>
      </c>
      <c r="B677" s="8" t="str">
        <f>"00642013"</f>
        <v>00642013</v>
      </c>
    </row>
    <row r="678" spans="1:2" x14ac:dyDescent="0.25">
      <c r="A678" s="6">
        <v>673</v>
      </c>
      <c r="B678" s="8" t="str">
        <f>"00642282"</f>
        <v>00642282</v>
      </c>
    </row>
    <row r="679" spans="1:2" x14ac:dyDescent="0.25">
      <c r="A679" s="6">
        <v>674</v>
      </c>
      <c r="B679" s="8" t="str">
        <f>"00642867"</f>
        <v>00642867</v>
      </c>
    </row>
    <row r="680" spans="1:2" x14ac:dyDescent="0.25">
      <c r="A680" s="6">
        <v>675</v>
      </c>
      <c r="B680" s="8" t="str">
        <f>"00643105"</f>
        <v>00643105</v>
      </c>
    </row>
    <row r="681" spans="1:2" x14ac:dyDescent="0.25">
      <c r="A681" s="6">
        <v>676</v>
      </c>
      <c r="B681" s="8" t="str">
        <f>"00643311"</f>
        <v>00643311</v>
      </c>
    </row>
    <row r="682" spans="1:2" x14ac:dyDescent="0.25">
      <c r="A682" s="6">
        <v>677</v>
      </c>
      <c r="B682" s="8" t="str">
        <f>"00643624"</f>
        <v>00643624</v>
      </c>
    </row>
    <row r="683" spans="1:2" x14ac:dyDescent="0.25">
      <c r="A683" s="6">
        <v>678</v>
      </c>
      <c r="B683" s="8" t="str">
        <f>"00643897"</f>
        <v>00643897</v>
      </c>
    </row>
    <row r="684" spans="1:2" x14ac:dyDescent="0.25">
      <c r="A684" s="6">
        <v>679</v>
      </c>
      <c r="B684" s="8" t="str">
        <f>"00644313"</f>
        <v>00644313</v>
      </c>
    </row>
    <row r="685" spans="1:2" x14ac:dyDescent="0.25">
      <c r="A685" s="6">
        <v>680</v>
      </c>
      <c r="B685" s="8" t="str">
        <f>"00644949"</f>
        <v>00644949</v>
      </c>
    </row>
    <row r="686" spans="1:2" x14ac:dyDescent="0.25">
      <c r="A686" s="6">
        <v>681</v>
      </c>
      <c r="B686" s="8" t="str">
        <f>"00647333"</f>
        <v>00647333</v>
      </c>
    </row>
    <row r="687" spans="1:2" x14ac:dyDescent="0.25">
      <c r="A687" s="6">
        <v>682</v>
      </c>
      <c r="B687" s="8" t="str">
        <f>"00647594"</f>
        <v>00647594</v>
      </c>
    </row>
    <row r="688" spans="1:2" x14ac:dyDescent="0.25">
      <c r="A688" s="6">
        <v>683</v>
      </c>
      <c r="B688" s="8" t="str">
        <f>"00648010"</f>
        <v>00648010</v>
      </c>
    </row>
    <row r="689" spans="1:2" x14ac:dyDescent="0.25">
      <c r="A689" s="6">
        <v>684</v>
      </c>
      <c r="B689" s="8" t="str">
        <f>"00648342"</f>
        <v>00648342</v>
      </c>
    </row>
    <row r="690" spans="1:2" x14ac:dyDescent="0.25">
      <c r="A690" s="6">
        <v>685</v>
      </c>
      <c r="B690" s="8" t="str">
        <f>"00648818"</f>
        <v>00648818</v>
      </c>
    </row>
    <row r="691" spans="1:2" x14ac:dyDescent="0.25">
      <c r="A691" s="6">
        <v>686</v>
      </c>
      <c r="B691" s="8" t="str">
        <f>"00650076"</f>
        <v>00650076</v>
      </c>
    </row>
    <row r="692" spans="1:2" x14ac:dyDescent="0.25">
      <c r="A692" s="6">
        <v>687</v>
      </c>
      <c r="B692" s="8" t="str">
        <f>"00650672"</f>
        <v>00650672</v>
      </c>
    </row>
    <row r="693" spans="1:2" x14ac:dyDescent="0.25">
      <c r="A693" s="6">
        <v>688</v>
      </c>
      <c r="B693" s="8" t="str">
        <f>"00651371"</f>
        <v>00651371</v>
      </c>
    </row>
    <row r="694" spans="1:2" x14ac:dyDescent="0.25">
      <c r="A694" s="6">
        <v>689</v>
      </c>
      <c r="B694" s="8" t="str">
        <f>"00652372"</f>
        <v>00652372</v>
      </c>
    </row>
    <row r="695" spans="1:2" x14ac:dyDescent="0.25">
      <c r="A695" s="6">
        <v>690</v>
      </c>
      <c r="B695" s="8" t="str">
        <f>"00652587"</f>
        <v>00652587</v>
      </c>
    </row>
    <row r="696" spans="1:2" x14ac:dyDescent="0.25">
      <c r="A696" s="6">
        <v>691</v>
      </c>
      <c r="B696" s="8" t="str">
        <f>"00653212"</f>
        <v>00653212</v>
      </c>
    </row>
    <row r="697" spans="1:2" x14ac:dyDescent="0.25">
      <c r="A697" s="6">
        <v>692</v>
      </c>
      <c r="B697" s="8" t="str">
        <f>"00654574"</f>
        <v>00654574</v>
      </c>
    </row>
    <row r="698" spans="1:2" x14ac:dyDescent="0.25">
      <c r="A698" s="6">
        <v>693</v>
      </c>
      <c r="B698" s="8" t="str">
        <f>"00655835"</f>
        <v>00655835</v>
      </c>
    </row>
    <row r="699" spans="1:2" x14ac:dyDescent="0.25">
      <c r="A699" s="6">
        <v>694</v>
      </c>
      <c r="B699" s="8" t="str">
        <f>"00657543"</f>
        <v>00657543</v>
      </c>
    </row>
    <row r="700" spans="1:2" x14ac:dyDescent="0.25">
      <c r="A700" s="6">
        <v>695</v>
      </c>
      <c r="B700" s="8" t="str">
        <f>"00658504"</f>
        <v>00658504</v>
      </c>
    </row>
    <row r="701" spans="1:2" x14ac:dyDescent="0.25">
      <c r="A701" s="6">
        <v>696</v>
      </c>
      <c r="B701" s="8" t="str">
        <f>"00661448"</f>
        <v>00661448</v>
      </c>
    </row>
    <row r="702" spans="1:2" x14ac:dyDescent="0.25">
      <c r="A702" s="6">
        <v>697</v>
      </c>
      <c r="B702" s="8" t="str">
        <f>"00663021"</f>
        <v>00663021</v>
      </c>
    </row>
    <row r="703" spans="1:2" x14ac:dyDescent="0.25">
      <c r="A703" s="6">
        <v>698</v>
      </c>
      <c r="B703" s="8" t="str">
        <f>"00664470"</f>
        <v>00664470</v>
      </c>
    </row>
    <row r="704" spans="1:2" x14ac:dyDescent="0.25">
      <c r="A704" s="6">
        <v>699</v>
      </c>
      <c r="B704" s="8" t="str">
        <f>"00665811"</f>
        <v>00665811</v>
      </c>
    </row>
    <row r="705" spans="1:2" x14ac:dyDescent="0.25">
      <c r="A705" s="6">
        <v>700</v>
      </c>
      <c r="B705" s="8" t="str">
        <f>"00666907"</f>
        <v>00666907</v>
      </c>
    </row>
    <row r="706" spans="1:2" x14ac:dyDescent="0.25">
      <c r="A706" s="6">
        <v>701</v>
      </c>
      <c r="B706" s="8" t="str">
        <f>"00671312"</f>
        <v>00671312</v>
      </c>
    </row>
    <row r="707" spans="1:2" x14ac:dyDescent="0.25">
      <c r="A707" s="6">
        <v>702</v>
      </c>
      <c r="B707" s="8" t="str">
        <f>"00673141"</f>
        <v>00673141</v>
      </c>
    </row>
    <row r="708" spans="1:2" x14ac:dyDescent="0.25">
      <c r="A708" s="6">
        <v>703</v>
      </c>
      <c r="B708" s="8" t="str">
        <f>"00674994"</f>
        <v>00674994</v>
      </c>
    </row>
    <row r="709" spans="1:2" x14ac:dyDescent="0.25">
      <c r="A709" s="6">
        <v>704</v>
      </c>
      <c r="B709" s="8" t="str">
        <f>"00675390"</f>
        <v>00675390</v>
      </c>
    </row>
    <row r="710" spans="1:2" x14ac:dyDescent="0.25">
      <c r="A710" s="6">
        <v>705</v>
      </c>
      <c r="B710" s="8" t="str">
        <f>"00679461"</f>
        <v>00679461</v>
      </c>
    </row>
    <row r="711" spans="1:2" x14ac:dyDescent="0.25">
      <c r="A711" s="6">
        <v>706</v>
      </c>
      <c r="B711" s="8" t="str">
        <f>"00679952"</f>
        <v>00679952</v>
      </c>
    </row>
    <row r="712" spans="1:2" x14ac:dyDescent="0.25">
      <c r="A712" s="6">
        <v>707</v>
      </c>
      <c r="B712" s="8" t="str">
        <f>"00684474"</f>
        <v>00684474</v>
      </c>
    </row>
    <row r="713" spans="1:2" x14ac:dyDescent="0.25">
      <c r="A713" s="6">
        <v>708</v>
      </c>
      <c r="B713" s="8" t="str">
        <f>"00703328"</f>
        <v>00703328</v>
      </c>
    </row>
    <row r="714" spans="1:2" x14ac:dyDescent="0.25">
      <c r="A714" s="6">
        <v>709</v>
      </c>
      <c r="B714" s="8" t="str">
        <f>"00705677"</f>
        <v>00705677</v>
      </c>
    </row>
    <row r="715" spans="1:2" x14ac:dyDescent="0.25">
      <c r="A715" s="6">
        <v>710</v>
      </c>
      <c r="B715" s="8" t="str">
        <f>"00708702"</f>
        <v>00708702</v>
      </c>
    </row>
    <row r="716" spans="1:2" x14ac:dyDescent="0.25">
      <c r="A716" s="6">
        <v>711</v>
      </c>
      <c r="B716" s="8" t="str">
        <f>"00709302"</f>
        <v>00709302</v>
      </c>
    </row>
    <row r="717" spans="1:2" x14ac:dyDescent="0.25">
      <c r="A717" s="6">
        <v>712</v>
      </c>
      <c r="B717" s="8" t="str">
        <f>"00712138"</f>
        <v>00712138</v>
      </c>
    </row>
    <row r="718" spans="1:2" x14ac:dyDescent="0.25">
      <c r="A718" s="6">
        <v>713</v>
      </c>
      <c r="B718" s="8" t="str">
        <f>"00713205"</f>
        <v>00713205</v>
      </c>
    </row>
    <row r="719" spans="1:2" x14ac:dyDescent="0.25">
      <c r="A719" s="6">
        <v>714</v>
      </c>
      <c r="B719" s="8" t="str">
        <f>"00713565"</f>
        <v>00713565</v>
      </c>
    </row>
    <row r="720" spans="1:2" x14ac:dyDescent="0.25">
      <c r="A720" s="6">
        <v>715</v>
      </c>
      <c r="B720" s="8" t="str">
        <f>"00714175"</f>
        <v>00714175</v>
      </c>
    </row>
    <row r="721" spans="1:2" x14ac:dyDescent="0.25">
      <c r="A721" s="6">
        <v>716</v>
      </c>
      <c r="B721" s="8" t="str">
        <f>"00714542"</f>
        <v>00714542</v>
      </c>
    </row>
    <row r="722" spans="1:2" x14ac:dyDescent="0.25">
      <c r="A722" s="6">
        <v>717</v>
      </c>
      <c r="B722" s="8" t="str">
        <f>"00714833"</f>
        <v>00714833</v>
      </c>
    </row>
    <row r="723" spans="1:2" x14ac:dyDescent="0.25">
      <c r="A723" s="6">
        <v>718</v>
      </c>
      <c r="B723" s="8" t="str">
        <f>"00715215"</f>
        <v>00715215</v>
      </c>
    </row>
    <row r="724" spans="1:2" x14ac:dyDescent="0.25">
      <c r="A724" s="6">
        <v>719</v>
      </c>
      <c r="B724" s="8" t="str">
        <f>"00715337"</f>
        <v>00715337</v>
      </c>
    </row>
    <row r="725" spans="1:2" x14ac:dyDescent="0.25">
      <c r="A725" s="6">
        <v>720</v>
      </c>
      <c r="B725" s="8" t="str">
        <f>"00715484"</f>
        <v>00715484</v>
      </c>
    </row>
    <row r="726" spans="1:2" x14ac:dyDescent="0.25">
      <c r="A726" s="6">
        <v>721</v>
      </c>
      <c r="B726" s="8" t="str">
        <f>"00715550"</f>
        <v>00715550</v>
      </c>
    </row>
    <row r="727" spans="1:2" x14ac:dyDescent="0.25">
      <c r="A727" s="6">
        <v>722</v>
      </c>
      <c r="B727" s="8" t="str">
        <f>"00715650"</f>
        <v>00715650</v>
      </c>
    </row>
    <row r="728" spans="1:2" x14ac:dyDescent="0.25">
      <c r="A728" s="6">
        <v>723</v>
      </c>
      <c r="B728" s="8" t="str">
        <f>"00715736"</f>
        <v>00715736</v>
      </c>
    </row>
    <row r="729" spans="1:2" x14ac:dyDescent="0.25">
      <c r="A729" s="6">
        <v>724</v>
      </c>
      <c r="B729" s="8" t="str">
        <f>"00716182"</f>
        <v>00716182</v>
      </c>
    </row>
    <row r="730" spans="1:2" x14ac:dyDescent="0.25">
      <c r="A730" s="6">
        <v>725</v>
      </c>
      <c r="B730" s="8" t="str">
        <f>"00716668"</f>
        <v>00716668</v>
      </c>
    </row>
    <row r="731" spans="1:2" x14ac:dyDescent="0.25">
      <c r="A731" s="6">
        <v>726</v>
      </c>
      <c r="B731" s="8" t="str">
        <f>"00716788"</f>
        <v>00716788</v>
      </c>
    </row>
    <row r="732" spans="1:2" x14ac:dyDescent="0.25">
      <c r="A732" s="6">
        <v>727</v>
      </c>
      <c r="B732" s="8" t="str">
        <f>"00717292"</f>
        <v>00717292</v>
      </c>
    </row>
    <row r="733" spans="1:2" x14ac:dyDescent="0.25">
      <c r="A733" s="6">
        <v>728</v>
      </c>
      <c r="B733" s="8" t="str">
        <f>"00717841"</f>
        <v>00717841</v>
      </c>
    </row>
    <row r="734" spans="1:2" x14ac:dyDescent="0.25">
      <c r="A734" s="6">
        <v>729</v>
      </c>
      <c r="B734" s="8" t="str">
        <f>"00721957"</f>
        <v>00721957</v>
      </c>
    </row>
    <row r="735" spans="1:2" x14ac:dyDescent="0.25">
      <c r="A735" s="6">
        <v>730</v>
      </c>
      <c r="B735" s="8" t="str">
        <f>"00723242"</f>
        <v>00723242</v>
      </c>
    </row>
    <row r="736" spans="1:2" x14ac:dyDescent="0.25">
      <c r="A736" s="6">
        <v>731</v>
      </c>
      <c r="B736" s="8" t="str">
        <f>"00723562"</f>
        <v>00723562</v>
      </c>
    </row>
    <row r="737" spans="1:2" x14ac:dyDescent="0.25">
      <c r="A737" s="6">
        <v>732</v>
      </c>
      <c r="B737" s="8" t="str">
        <f>"00724672"</f>
        <v>00724672</v>
      </c>
    </row>
    <row r="738" spans="1:2" x14ac:dyDescent="0.25">
      <c r="A738" s="6">
        <v>733</v>
      </c>
      <c r="B738" s="8" t="str">
        <f>"00725004"</f>
        <v>00725004</v>
      </c>
    </row>
    <row r="739" spans="1:2" x14ac:dyDescent="0.25">
      <c r="A739" s="6">
        <v>734</v>
      </c>
      <c r="B739" s="8" t="str">
        <f>"00725347"</f>
        <v>00725347</v>
      </c>
    </row>
    <row r="740" spans="1:2" x14ac:dyDescent="0.25">
      <c r="A740" s="6">
        <v>735</v>
      </c>
      <c r="B740" s="8" t="str">
        <f>"00728477"</f>
        <v>00728477</v>
      </c>
    </row>
    <row r="741" spans="1:2" x14ac:dyDescent="0.25">
      <c r="A741" s="6">
        <v>736</v>
      </c>
      <c r="B741" s="8" t="str">
        <f>"00728502"</f>
        <v>00728502</v>
      </c>
    </row>
    <row r="742" spans="1:2" x14ac:dyDescent="0.25">
      <c r="A742" s="6">
        <v>737</v>
      </c>
      <c r="B742" s="8" t="str">
        <f>"00732851"</f>
        <v>00732851</v>
      </c>
    </row>
    <row r="743" spans="1:2" x14ac:dyDescent="0.25">
      <c r="A743" s="6">
        <v>738</v>
      </c>
      <c r="B743" s="8" t="str">
        <f>"00733051"</f>
        <v>00733051</v>
      </c>
    </row>
    <row r="744" spans="1:2" x14ac:dyDescent="0.25">
      <c r="A744" s="6">
        <v>739</v>
      </c>
      <c r="B744" s="8" t="str">
        <f>"00733466"</f>
        <v>00733466</v>
      </c>
    </row>
    <row r="745" spans="1:2" x14ac:dyDescent="0.25">
      <c r="A745" s="6">
        <v>740</v>
      </c>
      <c r="B745" s="8" t="str">
        <f>"00734915"</f>
        <v>00734915</v>
      </c>
    </row>
    <row r="746" spans="1:2" x14ac:dyDescent="0.25">
      <c r="A746" s="6">
        <v>741</v>
      </c>
      <c r="B746" s="8" t="str">
        <f>"00736435"</f>
        <v>00736435</v>
      </c>
    </row>
    <row r="747" spans="1:2" x14ac:dyDescent="0.25">
      <c r="A747" s="6">
        <v>742</v>
      </c>
      <c r="B747" s="8" t="str">
        <f>"00736794"</f>
        <v>00736794</v>
      </c>
    </row>
    <row r="748" spans="1:2" x14ac:dyDescent="0.25">
      <c r="A748" s="6">
        <v>743</v>
      </c>
      <c r="B748" s="8" t="str">
        <f>"00737668"</f>
        <v>00737668</v>
      </c>
    </row>
    <row r="749" spans="1:2" x14ac:dyDescent="0.25">
      <c r="A749" s="6">
        <v>744</v>
      </c>
      <c r="B749" s="8" t="str">
        <f>"00742206"</f>
        <v>00742206</v>
      </c>
    </row>
    <row r="750" spans="1:2" x14ac:dyDescent="0.25">
      <c r="A750" s="6">
        <v>745</v>
      </c>
      <c r="B750" s="8" t="str">
        <f>"00745762"</f>
        <v>00745762</v>
      </c>
    </row>
    <row r="751" spans="1:2" x14ac:dyDescent="0.25">
      <c r="A751" s="6">
        <v>746</v>
      </c>
      <c r="B751" s="8" t="str">
        <f>"00747678"</f>
        <v>00747678</v>
      </c>
    </row>
    <row r="752" spans="1:2" x14ac:dyDescent="0.25">
      <c r="A752" s="6">
        <v>747</v>
      </c>
      <c r="B752" s="8" t="str">
        <f>"00749171"</f>
        <v>00749171</v>
      </c>
    </row>
    <row r="753" spans="1:2" x14ac:dyDescent="0.25">
      <c r="A753" s="6">
        <v>748</v>
      </c>
      <c r="B753" s="8" t="str">
        <f>"00749937"</f>
        <v>00749937</v>
      </c>
    </row>
    <row r="754" spans="1:2" x14ac:dyDescent="0.25">
      <c r="A754" s="6">
        <v>749</v>
      </c>
      <c r="B754" s="8" t="str">
        <f>"00756624"</f>
        <v>00756624</v>
      </c>
    </row>
    <row r="755" spans="1:2" x14ac:dyDescent="0.25">
      <c r="A755" s="6">
        <v>750</v>
      </c>
      <c r="B755" s="8" t="str">
        <f>"00757243"</f>
        <v>00757243</v>
      </c>
    </row>
    <row r="756" spans="1:2" x14ac:dyDescent="0.25">
      <c r="A756" s="6">
        <v>751</v>
      </c>
      <c r="B756" s="8" t="str">
        <f>"00759330"</f>
        <v>00759330</v>
      </c>
    </row>
    <row r="757" spans="1:2" x14ac:dyDescent="0.25">
      <c r="A757" s="6">
        <v>752</v>
      </c>
      <c r="B757" s="8" t="str">
        <f>"00760060"</f>
        <v>00760060</v>
      </c>
    </row>
    <row r="758" spans="1:2" x14ac:dyDescent="0.25">
      <c r="A758" s="6">
        <v>753</v>
      </c>
      <c r="B758" s="8" t="str">
        <f>"00760925"</f>
        <v>00760925</v>
      </c>
    </row>
    <row r="759" spans="1:2" x14ac:dyDescent="0.25">
      <c r="A759" s="6">
        <v>754</v>
      </c>
      <c r="B759" s="8" t="str">
        <f>"00761142"</f>
        <v>00761142</v>
      </c>
    </row>
    <row r="760" spans="1:2" x14ac:dyDescent="0.25">
      <c r="A760" s="6">
        <v>755</v>
      </c>
      <c r="B760" s="8" t="str">
        <f>"00761744"</f>
        <v>00761744</v>
      </c>
    </row>
    <row r="761" spans="1:2" x14ac:dyDescent="0.25">
      <c r="A761" s="6">
        <v>756</v>
      </c>
      <c r="B761" s="8" t="str">
        <f>"00762171"</f>
        <v>00762171</v>
      </c>
    </row>
    <row r="762" spans="1:2" x14ac:dyDescent="0.25">
      <c r="A762" s="6">
        <v>757</v>
      </c>
      <c r="B762" s="8" t="str">
        <f>"00762462"</f>
        <v>00762462</v>
      </c>
    </row>
    <row r="763" spans="1:2" x14ac:dyDescent="0.25">
      <c r="A763" s="6">
        <v>758</v>
      </c>
      <c r="B763" s="8" t="str">
        <f>"00762613"</f>
        <v>00762613</v>
      </c>
    </row>
    <row r="764" spans="1:2" x14ac:dyDescent="0.25">
      <c r="A764" s="6">
        <v>759</v>
      </c>
      <c r="B764" s="8" t="str">
        <f>"00762776"</f>
        <v>00762776</v>
      </c>
    </row>
    <row r="765" spans="1:2" x14ac:dyDescent="0.25">
      <c r="A765" s="6">
        <v>760</v>
      </c>
      <c r="B765" s="8" t="str">
        <f>"00763146"</f>
        <v>00763146</v>
      </c>
    </row>
    <row r="766" spans="1:2" x14ac:dyDescent="0.25">
      <c r="A766" s="6">
        <v>761</v>
      </c>
      <c r="B766" s="8" t="str">
        <f>"00763245"</f>
        <v>00763245</v>
      </c>
    </row>
    <row r="767" spans="1:2" x14ac:dyDescent="0.25">
      <c r="A767" s="6">
        <v>762</v>
      </c>
      <c r="B767" s="8" t="str">
        <f>"00763418"</f>
        <v>00763418</v>
      </c>
    </row>
    <row r="768" spans="1:2" x14ac:dyDescent="0.25">
      <c r="A768" s="6">
        <v>763</v>
      </c>
      <c r="B768" s="8" t="str">
        <f>"00764194"</f>
        <v>00764194</v>
      </c>
    </row>
    <row r="769" spans="1:2" x14ac:dyDescent="0.25">
      <c r="A769" s="6">
        <v>764</v>
      </c>
      <c r="B769" s="8" t="str">
        <f>"00764532"</f>
        <v>00764532</v>
      </c>
    </row>
    <row r="770" spans="1:2" x14ac:dyDescent="0.25">
      <c r="A770" s="6">
        <v>765</v>
      </c>
      <c r="B770" s="8" t="str">
        <f>"00765102"</f>
        <v>00765102</v>
      </c>
    </row>
    <row r="771" spans="1:2" x14ac:dyDescent="0.25">
      <c r="A771" s="6">
        <v>766</v>
      </c>
      <c r="B771" s="8" t="str">
        <f>"00765954"</f>
        <v>00765954</v>
      </c>
    </row>
    <row r="772" spans="1:2" x14ac:dyDescent="0.25">
      <c r="A772" s="6">
        <v>767</v>
      </c>
      <c r="B772" s="8" t="str">
        <f>"00766802"</f>
        <v>00766802</v>
      </c>
    </row>
    <row r="773" spans="1:2" x14ac:dyDescent="0.25">
      <c r="A773" s="6">
        <v>768</v>
      </c>
      <c r="B773" s="8" t="str">
        <f>"00766928"</f>
        <v>00766928</v>
      </c>
    </row>
    <row r="774" spans="1:2" x14ac:dyDescent="0.25">
      <c r="A774" s="6">
        <v>769</v>
      </c>
      <c r="B774" s="8" t="str">
        <f>"00768934"</f>
        <v>00768934</v>
      </c>
    </row>
    <row r="775" spans="1:2" x14ac:dyDescent="0.25">
      <c r="A775" s="6">
        <v>770</v>
      </c>
      <c r="B775" s="8" t="str">
        <f>"00769082"</f>
        <v>00769082</v>
      </c>
    </row>
    <row r="776" spans="1:2" x14ac:dyDescent="0.25">
      <c r="A776" s="6">
        <v>771</v>
      </c>
      <c r="B776" s="8" t="str">
        <f>"00769163"</f>
        <v>00769163</v>
      </c>
    </row>
    <row r="777" spans="1:2" x14ac:dyDescent="0.25">
      <c r="A777" s="6">
        <v>772</v>
      </c>
      <c r="B777" s="8" t="str">
        <f>"00769257"</f>
        <v>00769257</v>
      </c>
    </row>
    <row r="778" spans="1:2" x14ac:dyDescent="0.25">
      <c r="A778" s="6">
        <v>773</v>
      </c>
      <c r="B778" s="8" t="str">
        <f>"00770111"</f>
        <v>00770111</v>
      </c>
    </row>
    <row r="779" spans="1:2" x14ac:dyDescent="0.25">
      <c r="A779" s="6">
        <v>774</v>
      </c>
      <c r="B779" s="8" t="str">
        <f>"00771463"</f>
        <v>00771463</v>
      </c>
    </row>
    <row r="780" spans="1:2" x14ac:dyDescent="0.25">
      <c r="A780" s="6">
        <v>775</v>
      </c>
      <c r="B780" s="8" t="str">
        <f>"00772764"</f>
        <v>00772764</v>
      </c>
    </row>
    <row r="781" spans="1:2" x14ac:dyDescent="0.25">
      <c r="A781" s="6">
        <v>776</v>
      </c>
      <c r="B781" s="8" t="str">
        <f>"00773310"</f>
        <v>00773310</v>
      </c>
    </row>
    <row r="782" spans="1:2" x14ac:dyDescent="0.25">
      <c r="A782" s="6">
        <v>777</v>
      </c>
      <c r="B782" s="8" t="str">
        <f>"00773341"</f>
        <v>00773341</v>
      </c>
    </row>
    <row r="783" spans="1:2" x14ac:dyDescent="0.25">
      <c r="A783" s="6">
        <v>778</v>
      </c>
      <c r="B783" s="8" t="str">
        <f>"00773872"</f>
        <v>00773872</v>
      </c>
    </row>
    <row r="784" spans="1:2" x14ac:dyDescent="0.25">
      <c r="A784" s="6">
        <v>779</v>
      </c>
      <c r="B784" s="8" t="str">
        <f>"00773874"</f>
        <v>00773874</v>
      </c>
    </row>
    <row r="785" spans="1:2" x14ac:dyDescent="0.25">
      <c r="A785" s="6">
        <v>780</v>
      </c>
      <c r="B785" s="8" t="str">
        <f>"00774669"</f>
        <v>00774669</v>
      </c>
    </row>
    <row r="786" spans="1:2" x14ac:dyDescent="0.25">
      <c r="A786" s="6">
        <v>781</v>
      </c>
      <c r="B786" s="8" t="str">
        <f>"00774823"</f>
        <v>00774823</v>
      </c>
    </row>
    <row r="787" spans="1:2" x14ac:dyDescent="0.25">
      <c r="A787" s="6">
        <v>782</v>
      </c>
      <c r="B787" s="8" t="str">
        <f>"00775920"</f>
        <v>00775920</v>
      </c>
    </row>
    <row r="788" spans="1:2" x14ac:dyDescent="0.25">
      <c r="A788" s="6">
        <v>783</v>
      </c>
      <c r="B788" s="8" t="str">
        <f>"00775962"</f>
        <v>00775962</v>
      </c>
    </row>
    <row r="789" spans="1:2" x14ac:dyDescent="0.25">
      <c r="A789" s="6">
        <v>784</v>
      </c>
      <c r="B789" s="8" t="str">
        <f>"00776099"</f>
        <v>00776099</v>
      </c>
    </row>
    <row r="790" spans="1:2" x14ac:dyDescent="0.25">
      <c r="A790" s="6">
        <v>785</v>
      </c>
      <c r="B790" s="8" t="str">
        <f>"00776778"</f>
        <v>00776778</v>
      </c>
    </row>
    <row r="791" spans="1:2" x14ac:dyDescent="0.25">
      <c r="A791" s="6">
        <v>786</v>
      </c>
      <c r="B791" s="8" t="str">
        <f>"00777288"</f>
        <v>00777288</v>
      </c>
    </row>
    <row r="792" spans="1:2" x14ac:dyDescent="0.25">
      <c r="A792" s="6">
        <v>787</v>
      </c>
      <c r="B792" s="8" t="str">
        <f>"00777581"</f>
        <v>00777581</v>
      </c>
    </row>
    <row r="793" spans="1:2" x14ac:dyDescent="0.25">
      <c r="A793" s="6">
        <v>788</v>
      </c>
      <c r="B793" s="8" t="str">
        <f>"00777583"</f>
        <v>00777583</v>
      </c>
    </row>
    <row r="794" spans="1:2" x14ac:dyDescent="0.25">
      <c r="A794" s="6">
        <v>789</v>
      </c>
      <c r="B794" s="8" t="str">
        <f>"00777756"</f>
        <v>00777756</v>
      </c>
    </row>
    <row r="795" spans="1:2" x14ac:dyDescent="0.25">
      <c r="A795" s="6">
        <v>790</v>
      </c>
      <c r="B795" s="8" t="str">
        <f>"00778648"</f>
        <v>00778648</v>
      </c>
    </row>
    <row r="796" spans="1:2" x14ac:dyDescent="0.25">
      <c r="A796" s="6">
        <v>791</v>
      </c>
      <c r="B796" s="8" t="str">
        <f>"00779082"</f>
        <v>00779082</v>
      </c>
    </row>
    <row r="797" spans="1:2" x14ac:dyDescent="0.25">
      <c r="A797" s="6">
        <v>792</v>
      </c>
      <c r="B797" s="8" t="str">
        <f>"00779561"</f>
        <v>00779561</v>
      </c>
    </row>
    <row r="798" spans="1:2" x14ac:dyDescent="0.25">
      <c r="A798" s="6">
        <v>793</v>
      </c>
      <c r="B798" s="8" t="str">
        <f>"00780332"</f>
        <v>00780332</v>
      </c>
    </row>
    <row r="799" spans="1:2" x14ac:dyDescent="0.25">
      <c r="A799" s="6">
        <v>794</v>
      </c>
      <c r="B799" s="8" t="str">
        <f>"00780744"</f>
        <v>00780744</v>
      </c>
    </row>
    <row r="800" spans="1:2" x14ac:dyDescent="0.25">
      <c r="A800" s="6">
        <v>795</v>
      </c>
      <c r="B800" s="8" t="str">
        <f>"00780900"</f>
        <v>00780900</v>
      </c>
    </row>
    <row r="801" spans="1:2" x14ac:dyDescent="0.25">
      <c r="A801" s="6">
        <v>796</v>
      </c>
      <c r="B801" s="8" t="str">
        <f>"00782403"</f>
        <v>00782403</v>
      </c>
    </row>
    <row r="802" spans="1:2" x14ac:dyDescent="0.25">
      <c r="A802" s="6">
        <v>797</v>
      </c>
      <c r="B802" s="8" t="str">
        <f>"00783065"</f>
        <v>00783065</v>
      </c>
    </row>
    <row r="803" spans="1:2" x14ac:dyDescent="0.25">
      <c r="A803" s="6">
        <v>798</v>
      </c>
      <c r="B803" s="8" t="str">
        <f>"00783261"</f>
        <v>00783261</v>
      </c>
    </row>
    <row r="804" spans="1:2" x14ac:dyDescent="0.25">
      <c r="A804" s="6">
        <v>799</v>
      </c>
      <c r="B804" s="8" t="str">
        <f>"00783262"</f>
        <v>00783262</v>
      </c>
    </row>
    <row r="805" spans="1:2" x14ac:dyDescent="0.25">
      <c r="A805" s="6">
        <v>800</v>
      </c>
      <c r="B805" s="8" t="str">
        <f>"00783536"</f>
        <v>00783536</v>
      </c>
    </row>
    <row r="806" spans="1:2" x14ac:dyDescent="0.25">
      <c r="A806" s="6">
        <v>801</v>
      </c>
      <c r="B806" s="8" t="str">
        <f>"00783802"</f>
        <v>00783802</v>
      </c>
    </row>
    <row r="807" spans="1:2" x14ac:dyDescent="0.25">
      <c r="A807" s="6">
        <v>802</v>
      </c>
      <c r="B807" s="8" t="str">
        <f>"00784389"</f>
        <v>00784389</v>
      </c>
    </row>
    <row r="808" spans="1:2" x14ac:dyDescent="0.25">
      <c r="A808" s="6">
        <v>803</v>
      </c>
      <c r="B808" s="8" t="str">
        <f>"00784599"</f>
        <v>00784599</v>
      </c>
    </row>
    <row r="809" spans="1:2" x14ac:dyDescent="0.25">
      <c r="A809" s="6">
        <v>804</v>
      </c>
      <c r="B809" s="8" t="str">
        <f>"00784758"</f>
        <v>00784758</v>
      </c>
    </row>
    <row r="810" spans="1:2" x14ac:dyDescent="0.25">
      <c r="A810" s="6">
        <v>805</v>
      </c>
      <c r="B810" s="8" t="str">
        <f>"00785018"</f>
        <v>00785018</v>
      </c>
    </row>
    <row r="811" spans="1:2" x14ac:dyDescent="0.25">
      <c r="A811" s="6">
        <v>806</v>
      </c>
      <c r="B811" s="8" t="str">
        <f>"00785175"</f>
        <v>00785175</v>
      </c>
    </row>
    <row r="812" spans="1:2" x14ac:dyDescent="0.25">
      <c r="A812" s="6">
        <v>807</v>
      </c>
      <c r="B812" s="8" t="str">
        <f>"00785614"</f>
        <v>00785614</v>
      </c>
    </row>
    <row r="813" spans="1:2" x14ac:dyDescent="0.25">
      <c r="A813" s="6">
        <v>808</v>
      </c>
      <c r="B813" s="8" t="str">
        <f>"00785732"</f>
        <v>00785732</v>
      </c>
    </row>
    <row r="814" spans="1:2" x14ac:dyDescent="0.25">
      <c r="A814" s="6">
        <v>809</v>
      </c>
      <c r="B814" s="8" t="str">
        <f>"00786021"</f>
        <v>00786021</v>
      </c>
    </row>
    <row r="815" spans="1:2" x14ac:dyDescent="0.25">
      <c r="A815" s="6">
        <v>810</v>
      </c>
      <c r="B815" s="8" t="str">
        <f>"00786101"</f>
        <v>00786101</v>
      </c>
    </row>
    <row r="816" spans="1:2" x14ac:dyDescent="0.25">
      <c r="A816" s="6">
        <v>811</v>
      </c>
      <c r="B816" s="8" t="str">
        <f>"00787487"</f>
        <v>00787487</v>
      </c>
    </row>
    <row r="817" spans="1:2" x14ac:dyDescent="0.25">
      <c r="A817" s="6">
        <v>812</v>
      </c>
      <c r="B817" s="8" t="str">
        <f>"00791289"</f>
        <v>00791289</v>
      </c>
    </row>
    <row r="818" spans="1:2" x14ac:dyDescent="0.25">
      <c r="A818" s="6">
        <v>813</v>
      </c>
      <c r="B818" s="8" t="str">
        <f>"00793857"</f>
        <v>00793857</v>
      </c>
    </row>
    <row r="819" spans="1:2" x14ac:dyDescent="0.25">
      <c r="A819" s="6">
        <v>814</v>
      </c>
      <c r="B819" s="8" t="str">
        <f>"00794037"</f>
        <v>00794037</v>
      </c>
    </row>
    <row r="820" spans="1:2" x14ac:dyDescent="0.25">
      <c r="A820" s="6">
        <v>815</v>
      </c>
      <c r="B820" s="8" t="str">
        <f>"00794188"</f>
        <v>00794188</v>
      </c>
    </row>
    <row r="821" spans="1:2" x14ac:dyDescent="0.25">
      <c r="A821" s="6">
        <v>816</v>
      </c>
      <c r="B821" s="8" t="str">
        <f>"00797895"</f>
        <v>00797895</v>
      </c>
    </row>
    <row r="822" spans="1:2" x14ac:dyDescent="0.25">
      <c r="A822" s="6">
        <v>817</v>
      </c>
      <c r="B822" s="8" t="str">
        <f>"00798089"</f>
        <v>00798089</v>
      </c>
    </row>
    <row r="823" spans="1:2" x14ac:dyDescent="0.25">
      <c r="A823" s="6">
        <v>818</v>
      </c>
      <c r="B823" s="8" t="str">
        <f>"00799822"</f>
        <v>00799822</v>
      </c>
    </row>
    <row r="824" spans="1:2" x14ac:dyDescent="0.25">
      <c r="A824" s="6">
        <v>819</v>
      </c>
      <c r="B824" s="8" t="str">
        <f>"00799996"</f>
        <v>00799996</v>
      </c>
    </row>
    <row r="825" spans="1:2" x14ac:dyDescent="0.25">
      <c r="A825" s="6">
        <v>820</v>
      </c>
      <c r="B825" s="8" t="str">
        <f>"00800089"</f>
        <v>00800089</v>
      </c>
    </row>
    <row r="826" spans="1:2" x14ac:dyDescent="0.25">
      <c r="A826" s="6">
        <v>821</v>
      </c>
      <c r="B826" s="8" t="str">
        <f>"00800901"</f>
        <v>00800901</v>
      </c>
    </row>
    <row r="827" spans="1:2" x14ac:dyDescent="0.25">
      <c r="A827" s="6">
        <v>822</v>
      </c>
      <c r="B827" s="8" t="str">
        <f>"00801132"</f>
        <v>00801132</v>
      </c>
    </row>
    <row r="828" spans="1:2" x14ac:dyDescent="0.25">
      <c r="A828" s="6">
        <v>823</v>
      </c>
      <c r="B828" s="8" t="str">
        <f>"00801924"</f>
        <v>00801924</v>
      </c>
    </row>
    <row r="829" spans="1:2" x14ac:dyDescent="0.25">
      <c r="A829" s="6">
        <v>824</v>
      </c>
      <c r="B829" s="8" t="str">
        <f>"00802084"</f>
        <v>00802084</v>
      </c>
    </row>
    <row r="830" spans="1:2" x14ac:dyDescent="0.25">
      <c r="A830" s="6">
        <v>825</v>
      </c>
      <c r="B830" s="8" t="str">
        <f>"00802304"</f>
        <v>00802304</v>
      </c>
    </row>
    <row r="831" spans="1:2" x14ac:dyDescent="0.25">
      <c r="A831" s="6">
        <v>826</v>
      </c>
      <c r="B831" s="8" t="str">
        <f>"00803025"</f>
        <v>00803025</v>
      </c>
    </row>
    <row r="832" spans="1:2" x14ac:dyDescent="0.25">
      <c r="A832" s="6">
        <v>827</v>
      </c>
      <c r="B832" s="8" t="str">
        <f>"00803752"</f>
        <v>00803752</v>
      </c>
    </row>
    <row r="833" spans="1:2" x14ac:dyDescent="0.25">
      <c r="A833" s="6">
        <v>828</v>
      </c>
      <c r="B833" s="8" t="str">
        <f>"00803817"</f>
        <v>00803817</v>
      </c>
    </row>
    <row r="834" spans="1:2" x14ac:dyDescent="0.25">
      <c r="A834" s="6">
        <v>829</v>
      </c>
      <c r="B834" s="8" t="str">
        <f>"00804271"</f>
        <v>00804271</v>
      </c>
    </row>
    <row r="835" spans="1:2" x14ac:dyDescent="0.25">
      <c r="A835" s="6">
        <v>830</v>
      </c>
      <c r="B835" s="8" t="str">
        <f>"00804942"</f>
        <v>00804942</v>
      </c>
    </row>
    <row r="836" spans="1:2" x14ac:dyDescent="0.25">
      <c r="A836" s="6">
        <v>831</v>
      </c>
      <c r="B836" s="8" t="str">
        <f>"00805122"</f>
        <v>00805122</v>
      </c>
    </row>
    <row r="837" spans="1:2" x14ac:dyDescent="0.25">
      <c r="A837" s="6">
        <v>832</v>
      </c>
      <c r="B837" s="8" t="str">
        <f>"00805788"</f>
        <v>00805788</v>
      </c>
    </row>
    <row r="838" spans="1:2" x14ac:dyDescent="0.25">
      <c r="A838" s="6">
        <v>833</v>
      </c>
      <c r="B838" s="8" t="str">
        <f>"00806607"</f>
        <v>00806607</v>
      </c>
    </row>
    <row r="839" spans="1:2" x14ac:dyDescent="0.25">
      <c r="A839" s="6">
        <v>834</v>
      </c>
      <c r="B839" s="8" t="str">
        <f>"00806698"</f>
        <v>00806698</v>
      </c>
    </row>
    <row r="840" spans="1:2" x14ac:dyDescent="0.25">
      <c r="A840" s="6">
        <v>835</v>
      </c>
      <c r="B840" s="8" t="str">
        <f>"00806737"</f>
        <v>00806737</v>
      </c>
    </row>
    <row r="841" spans="1:2" x14ac:dyDescent="0.25">
      <c r="A841" s="6">
        <v>836</v>
      </c>
      <c r="B841" s="8" t="str">
        <f>"00806753"</f>
        <v>00806753</v>
      </c>
    </row>
    <row r="842" spans="1:2" x14ac:dyDescent="0.25">
      <c r="A842" s="6">
        <v>837</v>
      </c>
      <c r="B842" s="8" t="str">
        <f>"00807185"</f>
        <v>00807185</v>
      </c>
    </row>
    <row r="843" spans="1:2" x14ac:dyDescent="0.25">
      <c r="A843" s="6">
        <v>838</v>
      </c>
      <c r="B843" s="8" t="str">
        <f>"00807726"</f>
        <v>00807726</v>
      </c>
    </row>
    <row r="844" spans="1:2" x14ac:dyDescent="0.25">
      <c r="A844" s="6">
        <v>839</v>
      </c>
      <c r="B844" s="8" t="str">
        <f>"00807967"</f>
        <v>00807967</v>
      </c>
    </row>
    <row r="845" spans="1:2" x14ac:dyDescent="0.25">
      <c r="A845" s="6">
        <v>840</v>
      </c>
      <c r="B845" s="8" t="str">
        <f>"00808272"</f>
        <v>00808272</v>
      </c>
    </row>
    <row r="846" spans="1:2" x14ac:dyDescent="0.25">
      <c r="A846" s="6">
        <v>841</v>
      </c>
      <c r="B846" s="8" t="str">
        <f>"00808325"</f>
        <v>00808325</v>
      </c>
    </row>
    <row r="847" spans="1:2" x14ac:dyDescent="0.25">
      <c r="A847" s="6">
        <v>842</v>
      </c>
      <c r="B847" s="8" t="str">
        <f>"00808618"</f>
        <v>00808618</v>
      </c>
    </row>
    <row r="848" spans="1:2" x14ac:dyDescent="0.25">
      <c r="A848" s="6">
        <v>843</v>
      </c>
      <c r="B848" s="8" t="str">
        <f>"00808683"</f>
        <v>00808683</v>
      </c>
    </row>
    <row r="849" spans="1:2" x14ac:dyDescent="0.25">
      <c r="A849" s="6">
        <v>844</v>
      </c>
      <c r="B849" s="8" t="str">
        <f>"00808914"</f>
        <v>00808914</v>
      </c>
    </row>
    <row r="850" spans="1:2" x14ac:dyDescent="0.25">
      <c r="A850" s="6">
        <v>845</v>
      </c>
      <c r="B850" s="8" t="str">
        <f>"00809305"</f>
        <v>00809305</v>
      </c>
    </row>
    <row r="851" spans="1:2" x14ac:dyDescent="0.25">
      <c r="A851" s="6">
        <v>846</v>
      </c>
      <c r="B851" s="8" t="str">
        <f>"00811053"</f>
        <v>00811053</v>
      </c>
    </row>
    <row r="852" spans="1:2" x14ac:dyDescent="0.25">
      <c r="A852" s="6">
        <v>847</v>
      </c>
      <c r="B852" s="8" t="str">
        <f>"00811070"</f>
        <v>00811070</v>
      </c>
    </row>
    <row r="853" spans="1:2" x14ac:dyDescent="0.25">
      <c r="A853" s="6">
        <v>848</v>
      </c>
      <c r="B853" s="8" t="str">
        <f>"00811535"</f>
        <v>00811535</v>
      </c>
    </row>
    <row r="854" spans="1:2" x14ac:dyDescent="0.25">
      <c r="A854" s="6">
        <v>849</v>
      </c>
      <c r="B854" s="8" t="str">
        <f>"00811800"</f>
        <v>00811800</v>
      </c>
    </row>
    <row r="855" spans="1:2" x14ac:dyDescent="0.25">
      <c r="A855" s="6">
        <v>850</v>
      </c>
      <c r="B855" s="8" t="str">
        <f>"00811966"</f>
        <v>00811966</v>
      </c>
    </row>
    <row r="856" spans="1:2" x14ac:dyDescent="0.25">
      <c r="A856" s="6">
        <v>851</v>
      </c>
      <c r="B856" s="8" t="str">
        <f>"00813065"</f>
        <v>00813065</v>
      </c>
    </row>
    <row r="857" spans="1:2" x14ac:dyDescent="0.25">
      <c r="A857" s="6">
        <v>852</v>
      </c>
      <c r="B857" s="8" t="str">
        <f>"00813427"</f>
        <v>00813427</v>
      </c>
    </row>
    <row r="858" spans="1:2" x14ac:dyDescent="0.25">
      <c r="A858" s="6">
        <v>853</v>
      </c>
      <c r="B858" s="8" t="str">
        <f>"00813574"</f>
        <v>00813574</v>
      </c>
    </row>
    <row r="859" spans="1:2" x14ac:dyDescent="0.25">
      <c r="A859" s="6">
        <v>854</v>
      </c>
      <c r="B859" s="8" t="str">
        <f>"00813667"</f>
        <v>00813667</v>
      </c>
    </row>
    <row r="860" spans="1:2" x14ac:dyDescent="0.25">
      <c r="A860" s="6">
        <v>855</v>
      </c>
      <c r="B860" s="8" t="str">
        <f>"00814135"</f>
        <v>00814135</v>
      </c>
    </row>
    <row r="861" spans="1:2" x14ac:dyDescent="0.25">
      <c r="A861" s="6">
        <v>856</v>
      </c>
      <c r="B861" s="8" t="str">
        <f>"00814396"</f>
        <v>00814396</v>
      </c>
    </row>
    <row r="862" spans="1:2" x14ac:dyDescent="0.25">
      <c r="A862" s="6">
        <v>857</v>
      </c>
      <c r="B862" s="8" t="str">
        <f>"00814414"</f>
        <v>00814414</v>
      </c>
    </row>
    <row r="863" spans="1:2" x14ac:dyDescent="0.25">
      <c r="A863" s="6">
        <v>858</v>
      </c>
      <c r="B863" s="8" t="str">
        <f>"00814765"</f>
        <v>00814765</v>
      </c>
    </row>
    <row r="864" spans="1:2" x14ac:dyDescent="0.25">
      <c r="A864" s="6">
        <v>859</v>
      </c>
      <c r="B864" s="8" t="str">
        <f>"00814840"</f>
        <v>00814840</v>
      </c>
    </row>
    <row r="865" spans="1:2" x14ac:dyDescent="0.25">
      <c r="A865" s="6">
        <v>860</v>
      </c>
      <c r="B865" s="8" t="str">
        <f>"00815365"</f>
        <v>00815365</v>
      </c>
    </row>
    <row r="866" spans="1:2" x14ac:dyDescent="0.25">
      <c r="A866" s="6">
        <v>861</v>
      </c>
      <c r="B866" s="8" t="str">
        <f>"00815405"</f>
        <v>00815405</v>
      </c>
    </row>
    <row r="867" spans="1:2" x14ac:dyDescent="0.25">
      <c r="A867" s="6">
        <v>862</v>
      </c>
      <c r="B867" s="8" t="str">
        <f>"00815449"</f>
        <v>00815449</v>
      </c>
    </row>
    <row r="868" spans="1:2" x14ac:dyDescent="0.25">
      <c r="A868" s="6">
        <v>863</v>
      </c>
      <c r="B868" s="8" t="str">
        <f>"00815626"</f>
        <v>00815626</v>
      </c>
    </row>
    <row r="869" spans="1:2" x14ac:dyDescent="0.25">
      <c r="A869" s="6">
        <v>864</v>
      </c>
      <c r="B869" s="8" t="str">
        <f>"00815851"</f>
        <v>00815851</v>
      </c>
    </row>
    <row r="870" spans="1:2" x14ac:dyDescent="0.25">
      <c r="A870" s="6">
        <v>865</v>
      </c>
      <c r="B870" s="8" t="str">
        <f>"00816623"</f>
        <v>00816623</v>
      </c>
    </row>
    <row r="871" spans="1:2" x14ac:dyDescent="0.25">
      <c r="A871" s="6">
        <v>866</v>
      </c>
      <c r="B871" s="8" t="str">
        <f>"00818748"</f>
        <v>00818748</v>
      </c>
    </row>
    <row r="872" spans="1:2" x14ac:dyDescent="0.25">
      <c r="A872" s="6">
        <v>867</v>
      </c>
      <c r="B872" s="8" t="str">
        <f>"00819233"</f>
        <v>00819233</v>
      </c>
    </row>
    <row r="873" spans="1:2" x14ac:dyDescent="0.25">
      <c r="A873" s="6">
        <v>868</v>
      </c>
      <c r="B873" s="8" t="str">
        <f>"00819344"</f>
        <v>00819344</v>
      </c>
    </row>
    <row r="874" spans="1:2" x14ac:dyDescent="0.25">
      <c r="A874" s="6">
        <v>869</v>
      </c>
      <c r="B874" s="8" t="str">
        <f>"00819411"</f>
        <v>00819411</v>
      </c>
    </row>
    <row r="875" spans="1:2" x14ac:dyDescent="0.25">
      <c r="A875" s="6">
        <v>870</v>
      </c>
      <c r="B875" s="8" t="str">
        <f>"00819652"</f>
        <v>00819652</v>
      </c>
    </row>
    <row r="876" spans="1:2" x14ac:dyDescent="0.25">
      <c r="A876" s="6">
        <v>871</v>
      </c>
      <c r="B876" s="8" t="str">
        <f>"00819671"</f>
        <v>00819671</v>
      </c>
    </row>
    <row r="877" spans="1:2" x14ac:dyDescent="0.25">
      <c r="A877" s="6">
        <v>872</v>
      </c>
      <c r="B877" s="8" t="str">
        <f>"00819679"</f>
        <v>00819679</v>
      </c>
    </row>
    <row r="878" spans="1:2" x14ac:dyDescent="0.25">
      <c r="A878" s="6">
        <v>873</v>
      </c>
      <c r="B878" s="8" t="str">
        <f>"00819745"</f>
        <v>00819745</v>
      </c>
    </row>
    <row r="879" spans="1:2" x14ac:dyDescent="0.25">
      <c r="A879" s="6">
        <v>874</v>
      </c>
      <c r="B879" s="8" t="str">
        <f>"00819850"</f>
        <v>00819850</v>
      </c>
    </row>
    <row r="880" spans="1:2" x14ac:dyDescent="0.25">
      <c r="A880" s="6">
        <v>875</v>
      </c>
      <c r="B880" s="8" t="str">
        <f>"00820002"</f>
        <v>00820002</v>
      </c>
    </row>
    <row r="881" spans="1:2" x14ac:dyDescent="0.25">
      <c r="A881" s="6">
        <v>876</v>
      </c>
      <c r="B881" s="8" t="str">
        <f>"00820236"</f>
        <v>00820236</v>
      </c>
    </row>
    <row r="882" spans="1:2" x14ac:dyDescent="0.25">
      <c r="A882" s="6">
        <v>877</v>
      </c>
      <c r="B882" s="8" t="str">
        <f>"00820283"</f>
        <v>00820283</v>
      </c>
    </row>
    <row r="883" spans="1:2" x14ac:dyDescent="0.25">
      <c r="A883" s="6">
        <v>878</v>
      </c>
      <c r="B883" s="8" t="str">
        <f>"00820455"</f>
        <v>00820455</v>
      </c>
    </row>
    <row r="884" spans="1:2" x14ac:dyDescent="0.25">
      <c r="A884" s="6">
        <v>879</v>
      </c>
      <c r="B884" s="8" t="str">
        <f>"00820586"</f>
        <v>00820586</v>
      </c>
    </row>
    <row r="885" spans="1:2" x14ac:dyDescent="0.25">
      <c r="A885" s="6">
        <v>880</v>
      </c>
      <c r="B885" s="8" t="str">
        <f>"00820733"</f>
        <v>00820733</v>
      </c>
    </row>
    <row r="886" spans="1:2" x14ac:dyDescent="0.25">
      <c r="A886" s="6">
        <v>881</v>
      </c>
      <c r="B886" s="8" t="str">
        <f>"00820773"</f>
        <v>00820773</v>
      </c>
    </row>
    <row r="887" spans="1:2" x14ac:dyDescent="0.25">
      <c r="A887" s="6">
        <v>882</v>
      </c>
      <c r="B887" s="8" t="str">
        <f>"00821139"</f>
        <v>00821139</v>
      </c>
    </row>
    <row r="888" spans="1:2" x14ac:dyDescent="0.25">
      <c r="A888" s="6">
        <v>883</v>
      </c>
      <c r="B888" s="8" t="str">
        <f>"00821161"</f>
        <v>00821161</v>
      </c>
    </row>
    <row r="889" spans="1:2" x14ac:dyDescent="0.25">
      <c r="A889" s="6">
        <v>884</v>
      </c>
      <c r="B889" s="8" t="str">
        <f>"00821192"</f>
        <v>00821192</v>
      </c>
    </row>
    <row r="890" spans="1:2" x14ac:dyDescent="0.25">
      <c r="A890" s="6">
        <v>885</v>
      </c>
      <c r="B890" s="8" t="str">
        <f>"00821212"</f>
        <v>00821212</v>
      </c>
    </row>
    <row r="891" spans="1:2" x14ac:dyDescent="0.25">
      <c r="A891" s="6">
        <v>886</v>
      </c>
      <c r="B891" s="8" t="str">
        <f>"00821307"</f>
        <v>00821307</v>
      </c>
    </row>
    <row r="892" spans="1:2" x14ac:dyDescent="0.25">
      <c r="A892" s="6">
        <v>887</v>
      </c>
      <c r="B892" s="8" t="str">
        <f>"00821401"</f>
        <v>00821401</v>
      </c>
    </row>
    <row r="893" spans="1:2" x14ac:dyDescent="0.25">
      <c r="A893" s="6">
        <v>888</v>
      </c>
      <c r="B893" s="8" t="str">
        <f>"00821402"</f>
        <v>00821402</v>
      </c>
    </row>
    <row r="894" spans="1:2" x14ac:dyDescent="0.25">
      <c r="A894" s="6">
        <v>889</v>
      </c>
      <c r="B894" s="8" t="str">
        <f>"00821448"</f>
        <v>00821448</v>
      </c>
    </row>
    <row r="895" spans="1:2" x14ac:dyDescent="0.25">
      <c r="A895" s="6">
        <v>890</v>
      </c>
      <c r="B895" s="8" t="str">
        <f>"00821454"</f>
        <v>00821454</v>
      </c>
    </row>
    <row r="896" spans="1:2" x14ac:dyDescent="0.25">
      <c r="A896" s="6">
        <v>891</v>
      </c>
      <c r="B896" s="8" t="str">
        <f>"00821500"</f>
        <v>00821500</v>
      </c>
    </row>
    <row r="897" spans="1:2" x14ac:dyDescent="0.25">
      <c r="A897" s="6">
        <v>892</v>
      </c>
      <c r="B897" s="8" t="str">
        <f>"00821666"</f>
        <v>00821666</v>
      </c>
    </row>
    <row r="898" spans="1:2" x14ac:dyDescent="0.25">
      <c r="A898" s="6">
        <v>893</v>
      </c>
      <c r="B898" s="8" t="str">
        <f>"00821856"</f>
        <v>00821856</v>
      </c>
    </row>
    <row r="899" spans="1:2" x14ac:dyDescent="0.25">
      <c r="A899" s="6">
        <v>894</v>
      </c>
      <c r="B899" s="8" t="str">
        <f>"00821974"</f>
        <v>00821974</v>
      </c>
    </row>
    <row r="900" spans="1:2" x14ac:dyDescent="0.25">
      <c r="A900" s="6">
        <v>895</v>
      </c>
      <c r="B900" s="8" t="str">
        <f>"00822028"</f>
        <v>00822028</v>
      </c>
    </row>
    <row r="901" spans="1:2" x14ac:dyDescent="0.25">
      <c r="A901" s="6">
        <v>896</v>
      </c>
      <c r="B901" s="8" t="str">
        <f>"00822047"</f>
        <v>00822047</v>
      </c>
    </row>
    <row r="902" spans="1:2" x14ac:dyDescent="0.25">
      <c r="A902" s="6">
        <v>897</v>
      </c>
      <c r="B902" s="8" t="str">
        <f>"00822073"</f>
        <v>00822073</v>
      </c>
    </row>
    <row r="903" spans="1:2" x14ac:dyDescent="0.25">
      <c r="A903" s="6">
        <v>898</v>
      </c>
      <c r="B903" s="8" t="str">
        <f>"00822089"</f>
        <v>00822089</v>
      </c>
    </row>
    <row r="904" spans="1:2" x14ac:dyDescent="0.25">
      <c r="A904" s="6">
        <v>899</v>
      </c>
      <c r="B904" s="8" t="str">
        <f>"00822110"</f>
        <v>00822110</v>
      </c>
    </row>
    <row r="905" spans="1:2" x14ac:dyDescent="0.25">
      <c r="A905" s="6">
        <v>900</v>
      </c>
      <c r="B905" s="8" t="str">
        <f>"00822128"</f>
        <v>00822128</v>
      </c>
    </row>
    <row r="906" spans="1:2" x14ac:dyDescent="0.25">
      <c r="A906" s="6">
        <v>901</v>
      </c>
      <c r="B906" s="8" t="str">
        <f>"00822261"</f>
        <v>00822261</v>
      </c>
    </row>
    <row r="907" spans="1:2" x14ac:dyDescent="0.25">
      <c r="A907" s="6">
        <v>902</v>
      </c>
      <c r="B907" s="8" t="str">
        <f>"00822288"</f>
        <v>00822288</v>
      </c>
    </row>
    <row r="908" spans="1:2" x14ac:dyDescent="0.25">
      <c r="A908" s="6">
        <v>903</v>
      </c>
      <c r="B908" s="8" t="str">
        <f>"00822455"</f>
        <v>00822455</v>
      </c>
    </row>
    <row r="909" spans="1:2" x14ac:dyDescent="0.25">
      <c r="A909" s="6">
        <v>904</v>
      </c>
      <c r="B909" s="8" t="str">
        <f>"00822615"</f>
        <v>00822615</v>
      </c>
    </row>
    <row r="910" spans="1:2" x14ac:dyDescent="0.25">
      <c r="A910" s="6">
        <v>905</v>
      </c>
      <c r="B910" s="8" t="str">
        <f>"00823029"</f>
        <v>00823029</v>
      </c>
    </row>
    <row r="911" spans="1:2" x14ac:dyDescent="0.25">
      <c r="A911" s="6">
        <v>906</v>
      </c>
      <c r="B911" s="8" t="str">
        <f>"00823172"</f>
        <v>00823172</v>
      </c>
    </row>
    <row r="912" spans="1:2" x14ac:dyDescent="0.25">
      <c r="A912" s="6">
        <v>907</v>
      </c>
      <c r="B912" s="8" t="str">
        <f>"00823345"</f>
        <v>00823345</v>
      </c>
    </row>
    <row r="913" spans="1:2" x14ac:dyDescent="0.25">
      <c r="A913" s="6">
        <v>908</v>
      </c>
      <c r="B913" s="8" t="str">
        <f>"00823383"</f>
        <v>00823383</v>
      </c>
    </row>
    <row r="914" spans="1:2" x14ac:dyDescent="0.25">
      <c r="A914" s="6">
        <v>909</v>
      </c>
      <c r="B914" s="8" t="str">
        <f>"00823450"</f>
        <v>00823450</v>
      </c>
    </row>
    <row r="915" spans="1:2" x14ac:dyDescent="0.25">
      <c r="A915" s="6">
        <v>910</v>
      </c>
      <c r="B915" s="8" t="str">
        <f>"00823516"</f>
        <v>00823516</v>
      </c>
    </row>
    <row r="916" spans="1:2" x14ac:dyDescent="0.25">
      <c r="A916" s="6">
        <v>911</v>
      </c>
      <c r="B916" s="8" t="str">
        <f>"00823580"</f>
        <v>00823580</v>
      </c>
    </row>
    <row r="917" spans="1:2" x14ac:dyDescent="0.25">
      <c r="A917" s="6">
        <v>912</v>
      </c>
      <c r="B917" s="8" t="str">
        <f>"00823593"</f>
        <v>00823593</v>
      </c>
    </row>
    <row r="918" spans="1:2" x14ac:dyDescent="0.25">
      <c r="A918" s="6">
        <v>913</v>
      </c>
      <c r="B918" s="8" t="str">
        <f>"00823757"</f>
        <v>00823757</v>
      </c>
    </row>
    <row r="919" spans="1:2" x14ac:dyDescent="0.25">
      <c r="A919" s="6">
        <v>914</v>
      </c>
      <c r="B919" s="8" t="str">
        <f>"00823861"</f>
        <v>00823861</v>
      </c>
    </row>
    <row r="920" spans="1:2" x14ac:dyDescent="0.25">
      <c r="A920" s="6">
        <v>915</v>
      </c>
      <c r="B920" s="8" t="str">
        <f>"00823958"</f>
        <v>00823958</v>
      </c>
    </row>
    <row r="921" spans="1:2" x14ac:dyDescent="0.25">
      <c r="A921" s="6">
        <v>916</v>
      </c>
      <c r="B921" s="8" t="str">
        <f>"00824000"</f>
        <v>00824000</v>
      </c>
    </row>
    <row r="922" spans="1:2" x14ac:dyDescent="0.25">
      <c r="A922" s="6">
        <v>917</v>
      </c>
      <c r="B922" s="8" t="str">
        <f>"00824049"</f>
        <v>00824049</v>
      </c>
    </row>
    <row r="923" spans="1:2" x14ac:dyDescent="0.25">
      <c r="A923" s="6">
        <v>918</v>
      </c>
      <c r="B923" s="8" t="str">
        <f>"00824107"</f>
        <v>00824107</v>
      </c>
    </row>
    <row r="924" spans="1:2" x14ac:dyDescent="0.25">
      <c r="A924" s="6">
        <v>919</v>
      </c>
      <c r="B924" s="8" t="str">
        <f>"00824205"</f>
        <v>00824205</v>
      </c>
    </row>
    <row r="925" spans="1:2" x14ac:dyDescent="0.25">
      <c r="A925" s="6">
        <v>920</v>
      </c>
      <c r="B925" s="8" t="str">
        <f>"00824213"</f>
        <v>00824213</v>
      </c>
    </row>
    <row r="926" spans="1:2" x14ac:dyDescent="0.25">
      <c r="A926" s="6">
        <v>921</v>
      </c>
      <c r="B926" s="8" t="str">
        <f>"00824219"</f>
        <v>00824219</v>
      </c>
    </row>
    <row r="927" spans="1:2" x14ac:dyDescent="0.25">
      <c r="A927" s="6">
        <v>922</v>
      </c>
      <c r="B927" s="8" t="str">
        <f>"00824235"</f>
        <v>00824235</v>
      </c>
    </row>
    <row r="928" spans="1:2" x14ac:dyDescent="0.25">
      <c r="A928" s="6">
        <v>923</v>
      </c>
      <c r="B928" s="8" t="str">
        <f>"00824309"</f>
        <v>00824309</v>
      </c>
    </row>
    <row r="929" spans="1:2" x14ac:dyDescent="0.25">
      <c r="A929" s="6">
        <v>924</v>
      </c>
      <c r="B929" s="8" t="str">
        <f>"00824346"</f>
        <v>00824346</v>
      </c>
    </row>
    <row r="930" spans="1:2" x14ac:dyDescent="0.25">
      <c r="A930" s="6">
        <v>925</v>
      </c>
      <c r="B930" s="8" t="str">
        <f>"00824413"</f>
        <v>00824413</v>
      </c>
    </row>
    <row r="931" spans="1:2" x14ac:dyDescent="0.25">
      <c r="A931" s="6">
        <v>926</v>
      </c>
      <c r="B931" s="8" t="str">
        <f>"00824433"</f>
        <v>00824433</v>
      </c>
    </row>
    <row r="932" spans="1:2" x14ac:dyDescent="0.25">
      <c r="A932" s="6">
        <v>927</v>
      </c>
      <c r="B932" s="8" t="str">
        <f>"00824501"</f>
        <v>00824501</v>
      </c>
    </row>
    <row r="933" spans="1:2" x14ac:dyDescent="0.25">
      <c r="A933" s="6">
        <v>928</v>
      </c>
      <c r="B933" s="8" t="str">
        <f>"00824532"</f>
        <v>00824532</v>
      </c>
    </row>
    <row r="934" spans="1:2" x14ac:dyDescent="0.25">
      <c r="A934" s="6">
        <v>929</v>
      </c>
      <c r="B934" s="8" t="str">
        <f>"00824570"</f>
        <v>00824570</v>
      </c>
    </row>
    <row r="935" spans="1:2" x14ac:dyDescent="0.25">
      <c r="A935" s="6">
        <v>930</v>
      </c>
      <c r="B935" s="8" t="str">
        <f>"00824582"</f>
        <v>00824582</v>
      </c>
    </row>
    <row r="936" spans="1:2" x14ac:dyDescent="0.25">
      <c r="A936" s="6">
        <v>931</v>
      </c>
      <c r="B936" s="8" t="str">
        <f>"00824589"</f>
        <v>00824589</v>
      </c>
    </row>
    <row r="937" spans="1:2" x14ac:dyDescent="0.25">
      <c r="A937" s="6">
        <v>932</v>
      </c>
      <c r="B937" s="8" t="str">
        <f>"00824613"</f>
        <v>00824613</v>
      </c>
    </row>
    <row r="938" spans="1:2" x14ac:dyDescent="0.25">
      <c r="A938" s="6">
        <v>933</v>
      </c>
      <c r="B938" s="8" t="str">
        <f>"00824664"</f>
        <v>00824664</v>
      </c>
    </row>
    <row r="939" spans="1:2" x14ac:dyDescent="0.25">
      <c r="A939" s="6">
        <v>934</v>
      </c>
      <c r="B939" s="8" t="str">
        <f>"00824744"</f>
        <v>00824744</v>
      </c>
    </row>
    <row r="940" spans="1:2" x14ac:dyDescent="0.25">
      <c r="A940" s="6">
        <v>935</v>
      </c>
      <c r="B940" s="8" t="str">
        <f>"00824846"</f>
        <v>00824846</v>
      </c>
    </row>
    <row r="941" spans="1:2" x14ac:dyDescent="0.25">
      <c r="A941" s="6">
        <v>936</v>
      </c>
      <c r="B941" s="8" t="str">
        <f>"00824880"</f>
        <v>00824880</v>
      </c>
    </row>
    <row r="942" spans="1:2" x14ac:dyDescent="0.25">
      <c r="A942" s="6">
        <v>937</v>
      </c>
      <c r="B942" s="8" t="str">
        <f>"00825226"</f>
        <v>00825226</v>
      </c>
    </row>
    <row r="943" spans="1:2" x14ac:dyDescent="0.25">
      <c r="A943" s="6">
        <v>938</v>
      </c>
      <c r="B943" s="8" t="str">
        <f>"00825238"</f>
        <v>00825238</v>
      </c>
    </row>
    <row r="944" spans="1:2" x14ac:dyDescent="0.25">
      <c r="A944" s="6">
        <v>939</v>
      </c>
      <c r="B944" s="8" t="str">
        <f>"00825345"</f>
        <v>00825345</v>
      </c>
    </row>
    <row r="945" spans="1:2" x14ac:dyDescent="0.25">
      <c r="A945" s="6">
        <v>940</v>
      </c>
      <c r="B945" s="8" t="str">
        <f>"00825359"</f>
        <v>00825359</v>
      </c>
    </row>
    <row r="946" spans="1:2" x14ac:dyDescent="0.25">
      <c r="A946" s="6">
        <v>941</v>
      </c>
      <c r="B946" s="8" t="str">
        <f>"00825373"</f>
        <v>00825373</v>
      </c>
    </row>
    <row r="947" spans="1:2" x14ac:dyDescent="0.25">
      <c r="A947" s="6">
        <v>942</v>
      </c>
      <c r="B947" s="8" t="str">
        <f>"00825436"</f>
        <v>00825436</v>
      </c>
    </row>
    <row r="948" spans="1:2" x14ac:dyDescent="0.25">
      <c r="A948" s="6">
        <v>943</v>
      </c>
      <c r="B948" s="8" t="str">
        <f>"00825511"</f>
        <v>00825511</v>
      </c>
    </row>
    <row r="949" spans="1:2" x14ac:dyDescent="0.25">
      <c r="A949" s="6">
        <v>944</v>
      </c>
      <c r="B949" s="8" t="str">
        <f>"00825563"</f>
        <v>00825563</v>
      </c>
    </row>
    <row r="950" spans="1:2" x14ac:dyDescent="0.25">
      <c r="A950" s="6">
        <v>945</v>
      </c>
      <c r="B950" s="8" t="str">
        <f>"00825588"</f>
        <v>00825588</v>
      </c>
    </row>
    <row r="951" spans="1:2" x14ac:dyDescent="0.25">
      <c r="A951" s="6">
        <v>946</v>
      </c>
      <c r="B951" s="8" t="str">
        <f>"00825707"</f>
        <v>00825707</v>
      </c>
    </row>
    <row r="952" spans="1:2" x14ac:dyDescent="0.25">
      <c r="A952" s="6">
        <v>947</v>
      </c>
      <c r="B952" s="8" t="str">
        <f>"00825721"</f>
        <v>00825721</v>
      </c>
    </row>
    <row r="953" spans="1:2" x14ac:dyDescent="0.25">
      <c r="A953" s="6">
        <v>948</v>
      </c>
      <c r="B953" s="8" t="str">
        <f>"00825798"</f>
        <v>00825798</v>
      </c>
    </row>
    <row r="954" spans="1:2" x14ac:dyDescent="0.25">
      <c r="A954" s="6">
        <v>949</v>
      </c>
      <c r="B954" s="8" t="str">
        <f>"00825825"</f>
        <v>00825825</v>
      </c>
    </row>
    <row r="955" spans="1:2" x14ac:dyDescent="0.25">
      <c r="A955" s="6">
        <v>950</v>
      </c>
      <c r="B955" s="8" t="str">
        <f>"00825871"</f>
        <v>00825871</v>
      </c>
    </row>
    <row r="956" spans="1:2" x14ac:dyDescent="0.25">
      <c r="A956" s="6">
        <v>951</v>
      </c>
      <c r="B956" s="8" t="str">
        <f>"00825886"</f>
        <v>00825886</v>
      </c>
    </row>
    <row r="957" spans="1:2" x14ac:dyDescent="0.25">
      <c r="A957" s="6">
        <v>952</v>
      </c>
      <c r="B957" s="8" t="str">
        <f>"00825923"</f>
        <v>00825923</v>
      </c>
    </row>
    <row r="958" spans="1:2" x14ac:dyDescent="0.25">
      <c r="A958" s="6">
        <v>953</v>
      </c>
      <c r="B958" s="8" t="str">
        <f>"00825937"</f>
        <v>00825937</v>
      </c>
    </row>
    <row r="959" spans="1:2" x14ac:dyDescent="0.25">
      <c r="A959" s="6">
        <v>954</v>
      </c>
      <c r="B959" s="8" t="str">
        <f>"00825981"</f>
        <v>00825981</v>
      </c>
    </row>
    <row r="960" spans="1:2" x14ac:dyDescent="0.25">
      <c r="A960" s="6">
        <v>955</v>
      </c>
      <c r="B960" s="8" t="str">
        <f>"00826199"</f>
        <v>00826199</v>
      </c>
    </row>
    <row r="961" spans="1:2" x14ac:dyDescent="0.25">
      <c r="A961" s="6">
        <v>956</v>
      </c>
      <c r="B961" s="8" t="str">
        <f>"00826273"</f>
        <v>00826273</v>
      </c>
    </row>
    <row r="962" spans="1:2" x14ac:dyDescent="0.25">
      <c r="A962" s="6">
        <v>957</v>
      </c>
      <c r="B962" s="8" t="str">
        <f>"00826473"</f>
        <v>00826473</v>
      </c>
    </row>
    <row r="963" spans="1:2" x14ac:dyDescent="0.25">
      <c r="A963" s="6">
        <v>958</v>
      </c>
      <c r="B963" s="8" t="str">
        <f>"00826486"</f>
        <v>00826486</v>
      </c>
    </row>
    <row r="964" spans="1:2" x14ac:dyDescent="0.25">
      <c r="A964" s="6">
        <v>959</v>
      </c>
      <c r="B964" s="8" t="str">
        <f>"00826629"</f>
        <v>00826629</v>
      </c>
    </row>
    <row r="965" spans="1:2" x14ac:dyDescent="0.25">
      <c r="A965" s="6">
        <v>960</v>
      </c>
      <c r="B965" s="8" t="str">
        <f>"00826741"</f>
        <v>00826741</v>
      </c>
    </row>
    <row r="966" spans="1:2" x14ac:dyDescent="0.25">
      <c r="A966" s="6">
        <v>961</v>
      </c>
      <c r="B966" s="8" t="str">
        <f>"00826779"</f>
        <v>00826779</v>
      </c>
    </row>
    <row r="967" spans="1:2" x14ac:dyDescent="0.25">
      <c r="A967" s="6">
        <v>962</v>
      </c>
      <c r="B967" s="8" t="str">
        <f>"00826871"</f>
        <v>00826871</v>
      </c>
    </row>
    <row r="968" spans="1:2" x14ac:dyDescent="0.25">
      <c r="A968" s="6">
        <v>963</v>
      </c>
      <c r="B968" s="8" t="str">
        <f>"00826877"</f>
        <v>00826877</v>
      </c>
    </row>
    <row r="969" spans="1:2" x14ac:dyDescent="0.25">
      <c r="A969" s="6">
        <v>964</v>
      </c>
      <c r="B969" s="8" t="str">
        <f>"00826922"</f>
        <v>00826922</v>
      </c>
    </row>
    <row r="970" spans="1:2" x14ac:dyDescent="0.25">
      <c r="A970" s="6">
        <v>965</v>
      </c>
      <c r="B970" s="8" t="str">
        <f>"00827060"</f>
        <v>00827060</v>
      </c>
    </row>
    <row r="971" spans="1:2" x14ac:dyDescent="0.25">
      <c r="A971" s="6">
        <v>966</v>
      </c>
      <c r="B971" s="8" t="str">
        <f>"00827186"</f>
        <v>00827186</v>
      </c>
    </row>
    <row r="972" spans="1:2" x14ac:dyDescent="0.25">
      <c r="A972" s="6">
        <v>967</v>
      </c>
      <c r="B972" s="8" t="str">
        <f>"00827191"</f>
        <v>00827191</v>
      </c>
    </row>
    <row r="973" spans="1:2" x14ac:dyDescent="0.25">
      <c r="A973" s="6">
        <v>968</v>
      </c>
      <c r="B973" s="8" t="str">
        <f>"00827221"</f>
        <v>00827221</v>
      </c>
    </row>
    <row r="974" spans="1:2" x14ac:dyDescent="0.25">
      <c r="A974" s="6">
        <v>969</v>
      </c>
      <c r="B974" s="8" t="str">
        <f>"00827294"</f>
        <v>00827294</v>
      </c>
    </row>
    <row r="975" spans="1:2" x14ac:dyDescent="0.25">
      <c r="A975" s="6">
        <v>970</v>
      </c>
      <c r="B975" s="8" t="str">
        <f>"00827326"</f>
        <v>00827326</v>
      </c>
    </row>
    <row r="976" spans="1:2" x14ac:dyDescent="0.25">
      <c r="A976" s="6">
        <v>971</v>
      </c>
      <c r="B976" s="8" t="str">
        <f>"00827367"</f>
        <v>00827367</v>
      </c>
    </row>
    <row r="977" spans="1:2" x14ac:dyDescent="0.25">
      <c r="A977" s="6">
        <v>972</v>
      </c>
      <c r="B977" s="8" t="str">
        <f>"00827391"</f>
        <v>00827391</v>
      </c>
    </row>
    <row r="978" spans="1:2" x14ac:dyDescent="0.25">
      <c r="A978" s="6">
        <v>973</v>
      </c>
      <c r="B978" s="8" t="str">
        <f>"00827429"</f>
        <v>00827429</v>
      </c>
    </row>
    <row r="979" spans="1:2" x14ac:dyDescent="0.25">
      <c r="A979" s="6">
        <v>974</v>
      </c>
      <c r="B979" s="8" t="str">
        <f>"00827471"</f>
        <v>00827471</v>
      </c>
    </row>
    <row r="980" spans="1:2" x14ac:dyDescent="0.25">
      <c r="A980" s="6">
        <v>975</v>
      </c>
      <c r="B980" s="8" t="str">
        <f>"00827479"</f>
        <v>00827479</v>
      </c>
    </row>
    <row r="981" spans="1:2" x14ac:dyDescent="0.25">
      <c r="A981" s="6">
        <v>976</v>
      </c>
      <c r="B981" s="8" t="str">
        <f>"00827541"</f>
        <v>00827541</v>
      </c>
    </row>
    <row r="982" spans="1:2" x14ac:dyDescent="0.25">
      <c r="A982" s="6">
        <v>977</v>
      </c>
      <c r="B982" s="8" t="str">
        <f>"00827580"</f>
        <v>00827580</v>
      </c>
    </row>
    <row r="983" spans="1:2" x14ac:dyDescent="0.25">
      <c r="A983" s="6">
        <v>978</v>
      </c>
      <c r="B983" s="8" t="str">
        <f>"00827677"</f>
        <v>00827677</v>
      </c>
    </row>
    <row r="984" spans="1:2" x14ac:dyDescent="0.25">
      <c r="A984" s="6">
        <v>979</v>
      </c>
      <c r="B984" s="8" t="str">
        <f>"00827687"</f>
        <v>00827687</v>
      </c>
    </row>
    <row r="985" spans="1:2" x14ac:dyDescent="0.25">
      <c r="A985" s="6">
        <v>980</v>
      </c>
      <c r="B985" s="8" t="str">
        <f>"00827708"</f>
        <v>00827708</v>
      </c>
    </row>
    <row r="986" spans="1:2" x14ac:dyDescent="0.25">
      <c r="A986" s="6">
        <v>981</v>
      </c>
      <c r="B986" s="8" t="str">
        <f>"00827709"</f>
        <v>00827709</v>
      </c>
    </row>
    <row r="987" spans="1:2" x14ac:dyDescent="0.25">
      <c r="A987" s="6">
        <v>982</v>
      </c>
      <c r="B987" s="8" t="str">
        <f>"00827718"</f>
        <v>00827718</v>
      </c>
    </row>
    <row r="988" spans="1:2" x14ac:dyDescent="0.25">
      <c r="A988" s="6">
        <v>983</v>
      </c>
      <c r="B988" s="8" t="str">
        <f>"00827939"</f>
        <v>00827939</v>
      </c>
    </row>
    <row r="989" spans="1:2" x14ac:dyDescent="0.25">
      <c r="A989" s="6">
        <v>984</v>
      </c>
      <c r="B989" s="8" t="str">
        <f>"00827997"</f>
        <v>00827997</v>
      </c>
    </row>
    <row r="990" spans="1:2" x14ac:dyDescent="0.25">
      <c r="A990" s="6">
        <v>985</v>
      </c>
      <c r="B990" s="8" t="str">
        <f>"00828019"</f>
        <v>00828019</v>
      </c>
    </row>
    <row r="991" spans="1:2" x14ac:dyDescent="0.25">
      <c r="A991" s="6">
        <v>986</v>
      </c>
      <c r="B991" s="8" t="str">
        <f>"00828044"</f>
        <v>00828044</v>
      </c>
    </row>
    <row r="992" spans="1:2" x14ac:dyDescent="0.25">
      <c r="A992" s="6">
        <v>987</v>
      </c>
      <c r="B992" s="8" t="str">
        <f>"00828079"</f>
        <v>00828079</v>
      </c>
    </row>
    <row r="993" spans="1:2" x14ac:dyDescent="0.25">
      <c r="A993" s="6">
        <v>988</v>
      </c>
      <c r="B993" s="8" t="str">
        <f>"00828120"</f>
        <v>00828120</v>
      </c>
    </row>
    <row r="994" spans="1:2" x14ac:dyDescent="0.25">
      <c r="A994" s="6">
        <v>989</v>
      </c>
      <c r="B994" s="8" t="str">
        <f>"00828206"</f>
        <v>00828206</v>
      </c>
    </row>
    <row r="995" spans="1:2" x14ac:dyDescent="0.25">
      <c r="A995" s="6">
        <v>990</v>
      </c>
      <c r="B995" s="8" t="str">
        <f>"00828247"</f>
        <v>00828247</v>
      </c>
    </row>
    <row r="996" spans="1:2" x14ac:dyDescent="0.25">
      <c r="A996" s="6">
        <v>991</v>
      </c>
      <c r="B996" s="8" t="str">
        <f>"00828264"</f>
        <v>00828264</v>
      </c>
    </row>
    <row r="997" spans="1:2" x14ac:dyDescent="0.25">
      <c r="A997" s="6">
        <v>992</v>
      </c>
      <c r="B997" s="8" t="str">
        <f>"00828289"</f>
        <v>00828289</v>
      </c>
    </row>
    <row r="998" spans="1:2" x14ac:dyDescent="0.25">
      <c r="A998" s="6">
        <v>993</v>
      </c>
      <c r="B998" s="8" t="str">
        <f>"00828552"</f>
        <v>00828552</v>
      </c>
    </row>
    <row r="999" spans="1:2" x14ac:dyDescent="0.25">
      <c r="A999" s="6">
        <v>994</v>
      </c>
      <c r="B999" s="8" t="str">
        <f>"00828676"</f>
        <v>00828676</v>
      </c>
    </row>
    <row r="1000" spans="1:2" x14ac:dyDescent="0.25">
      <c r="A1000" s="6">
        <v>995</v>
      </c>
      <c r="B1000" s="8" t="str">
        <f>"00828747"</f>
        <v>00828747</v>
      </c>
    </row>
    <row r="1001" spans="1:2" x14ac:dyDescent="0.25">
      <c r="A1001" s="6">
        <v>996</v>
      </c>
      <c r="B1001" s="8" t="str">
        <f>"00828769"</f>
        <v>00828769</v>
      </c>
    </row>
    <row r="1002" spans="1:2" x14ac:dyDescent="0.25">
      <c r="A1002" s="6">
        <v>997</v>
      </c>
      <c r="B1002" s="8" t="str">
        <f>"00828803"</f>
        <v>00828803</v>
      </c>
    </row>
    <row r="1003" spans="1:2" x14ac:dyDescent="0.25">
      <c r="A1003" s="6">
        <v>998</v>
      </c>
      <c r="B1003" s="8" t="str">
        <f>"00828854"</f>
        <v>00828854</v>
      </c>
    </row>
    <row r="1004" spans="1:2" x14ac:dyDescent="0.25">
      <c r="A1004" s="6">
        <v>999</v>
      </c>
      <c r="B1004" s="8" t="str">
        <f>"00829008"</f>
        <v>00829008</v>
      </c>
    </row>
    <row r="1005" spans="1:2" x14ac:dyDescent="0.25">
      <c r="A1005" s="6">
        <v>1000</v>
      </c>
      <c r="B1005" s="8" t="str">
        <f>"00829084"</f>
        <v>00829084</v>
      </c>
    </row>
    <row r="1006" spans="1:2" x14ac:dyDescent="0.25">
      <c r="A1006" s="6">
        <v>1001</v>
      </c>
      <c r="B1006" s="8" t="str">
        <f>"00829411"</f>
        <v>00829411</v>
      </c>
    </row>
    <row r="1007" spans="1:2" x14ac:dyDescent="0.25">
      <c r="A1007" s="6">
        <v>1002</v>
      </c>
      <c r="B1007" s="8" t="str">
        <f>"00829413"</f>
        <v>00829413</v>
      </c>
    </row>
    <row r="1008" spans="1:2" x14ac:dyDescent="0.25">
      <c r="A1008" s="6">
        <v>1003</v>
      </c>
      <c r="B1008" s="8" t="str">
        <f>"00829423"</f>
        <v>00829423</v>
      </c>
    </row>
    <row r="1009" spans="1:2" x14ac:dyDescent="0.25">
      <c r="A1009" s="6">
        <v>1004</v>
      </c>
      <c r="B1009" s="8" t="str">
        <f>"00829478"</f>
        <v>00829478</v>
      </c>
    </row>
    <row r="1010" spans="1:2" x14ac:dyDescent="0.25">
      <c r="A1010" s="6">
        <v>1005</v>
      </c>
      <c r="B1010" s="8" t="str">
        <f>"00829480"</f>
        <v>00829480</v>
      </c>
    </row>
    <row r="1011" spans="1:2" x14ac:dyDescent="0.25">
      <c r="A1011" s="6">
        <v>1006</v>
      </c>
      <c r="B1011" s="8" t="str">
        <f>"00829482"</f>
        <v>00829482</v>
      </c>
    </row>
    <row r="1012" spans="1:2" x14ac:dyDescent="0.25">
      <c r="A1012" s="6">
        <v>1007</v>
      </c>
      <c r="B1012" s="8" t="str">
        <f>"00829538"</f>
        <v>00829538</v>
      </c>
    </row>
    <row r="1013" spans="1:2" x14ac:dyDescent="0.25">
      <c r="A1013" s="6">
        <v>1008</v>
      </c>
      <c r="B1013" s="8" t="str">
        <f>"00829595"</f>
        <v>00829595</v>
      </c>
    </row>
    <row r="1014" spans="1:2" x14ac:dyDescent="0.25">
      <c r="A1014" s="6">
        <v>1009</v>
      </c>
      <c r="B1014" s="8" t="str">
        <f>"00829670"</f>
        <v>00829670</v>
      </c>
    </row>
    <row r="1015" spans="1:2" x14ac:dyDescent="0.25">
      <c r="A1015" s="6">
        <v>1010</v>
      </c>
      <c r="B1015" s="8" t="str">
        <f>"00829678"</f>
        <v>00829678</v>
      </c>
    </row>
    <row r="1016" spans="1:2" x14ac:dyDescent="0.25">
      <c r="A1016" s="6">
        <v>1011</v>
      </c>
      <c r="B1016" s="8" t="str">
        <f>"00829802"</f>
        <v>00829802</v>
      </c>
    </row>
    <row r="1017" spans="1:2" x14ac:dyDescent="0.25">
      <c r="A1017" s="6">
        <v>1012</v>
      </c>
      <c r="B1017" s="8" t="str">
        <f>"00829832"</f>
        <v>00829832</v>
      </c>
    </row>
    <row r="1018" spans="1:2" x14ac:dyDescent="0.25">
      <c r="A1018" s="6">
        <v>1013</v>
      </c>
      <c r="B1018" s="8" t="str">
        <f>"00829843"</f>
        <v>00829843</v>
      </c>
    </row>
    <row r="1019" spans="1:2" x14ac:dyDescent="0.25">
      <c r="A1019" s="6">
        <v>1014</v>
      </c>
      <c r="B1019" s="8" t="str">
        <f>"00829865"</f>
        <v>00829865</v>
      </c>
    </row>
    <row r="1020" spans="1:2" x14ac:dyDescent="0.25">
      <c r="A1020" s="6">
        <v>1015</v>
      </c>
      <c r="B1020" s="8" t="str">
        <f>"00829905"</f>
        <v>00829905</v>
      </c>
    </row>
    <row r="1021" spans="1:2" x14ac:dyDescent="0.25">
      <c r="A1021" s="6">
        <v>1016</v>
      </c>
      <c r="B1021" s="8" t="str">
        <f>"00829975"</f>
        <v>00829975</v>
      </c>
    </row>
    <row r="1022" spans="1:2" x14ac:dyDescent="0.25">
      <c r="A1022" s="6">
        <v>1017</v>
      </c>
      <c r="B1022" s="8" t="str">
        <f>"00829979"</f>
        <v>00829979</v>
      </c>
    </row>
    <row r="1023" spans="1:2" x14ac:dyDescent="0.25">
      <c r="A1023" s="6">
        <v>1018</v>
      </c>
      <c r="B1023" s="8" t="str">
        <f>"00830112"</f>
        <v>00830112</v>
      </c>
    </row>
    <row r="1024" spans="1:2" x14ac:dyDescent="0.25">
      <c r="A1024" s="6">
        <v>1019</v>
      </c>
      <c r="B1024" s="8" t="str">
        <f>"00830285"</f>
        <v>00830285</v>
      </c>
    </row>
    <row r="1025" spans="1:2" x14ac:dyDescent="0.25">
      <c r="A1025" s="6">
        <v>1020</v>
      </c>
      <c r="B1025" s="8" t="str">
        <f>"00830342"</f>
        <v>00830342</v>
      </c>
    </row>
    <row r="1026" spans="1:2" x14ac:dyDescent="0.25">
      <c r="A1026" s="6">
        <v>1021</v>
      </c>
      <c r="B1026" s="8" t="str">
        <f>"00830393"</f>
        <v>00830393</v>
      </c>
    </row>
    <row r="1027" spans="1:2" x14ac:dyDescent="0.25">
      <c r="A1027" s="6">
        <v>1022</v>
      </c>
      <c r="B1027" s="8" t="str">
        <f>"00830445"</f>
        <v>00830445</v>
      </c>
    </row>
    <row r="1028" spans="1:2" x14ac:dyDescent="0.25">
      <c r="A1028" s="6">
        <v>1023</v>
      </c>
      <c r="B1028" s="8" t="str">
        <f>"00830485"</f>
        <v>00830485</v>
      </c>
    </row>
    <row r="1029" spans="1:2" x14ac:dyDescent="0.25">
      <c r="A1029" s="6">
        <v>1024</v>
      </c>
      <c r="B1029" s="8" t="str">
        <f>"00830519"</f>
        <v>00830519</v>
      </c>
    </row>
    <row r="1030" spans="1:2" x14ac:dyDescent="0.25">
      <c r="A1030" s="6">
        <v>1025</v>
      </c>
      <c r="B1030" s="8" t="str">
        <f>"00830526"</f>
        <v>00830526</v>
      </c>
    </row>
    <row r="1031" spans="1:2" x14ac:dyDescent="0.25">
      <c r="A1031" s="6">
        <v>1026</v>
      </c>
      <c r="B1031" s="8" t="str">
        <f>"00830591"</f>
        <v>00830591</v>
      </c>
    </row>
    <row r="1032" spans="1:2" x14ac:dyDescent="0.25">
      <c r="A1032" s="6">
        <v>1027</v>
      </c>
      <c r="B1032" s="8" t="str">
        <f>"00830658"</f>
        <v>00830658</v>
      </c>
    </row>
    <row r="1033" spans="1:2" x14ac:dyDescent="0.25">
      <c r="A1033" s="6">
        <v>1028</v>
      </c>
      <c r="B1033" s="8" t="str">
        <f>"00830706"</f>
        <v>00830706</v>
      </c>
    </row>
    <row r="1034" spans="1:2" x14ac:dyDescent="0.25">
      <c r="A1034" s="6">
        <v>1029</v>
      </c>
      <c r="B1034" s="8" t="str">
        <f>"00830727"</f>
        <v>00830727</v>
      </c>
    </row>
    <row r="1035" spans="1:2" x14ac:dyDescent="0.25">
      <c r="A1035" s="6">
        <v>1030</v>
      </c>
      <c r="B1035" s="8" t="str">
        <f>"00830736"</f>
        <v>00830736</v>
      </c>
    </row>
    <row r="1036" spans="1:2" x14ac:dyDescent="0.25">
      <c r="A1036" s="6">
        <v>1031</v>
      </c>
      <c r="B1036" s="8" t="str">
        <f>"00831021"</f>
        <v>00831021</v>
      </c>
    </row>
    <row r="1037" spans="1:2" x14ac:dyDescent="0.25">
      <c r="A1037" s="6">
        <v>1032</v>
      </c>
      <c r="B1037" s="8" t="str">
        <f>"00831132"</f>
        <v>00831132</v>
      </c>
    </row>
    <row r="1038" spans="1:2" x14ac:dyDescent="0.25">
      <c r="A1038" s="6">
        <v>1033</v>
      </c>
      <c r="B1038" s="8" t="str">
        <f>"00831268"</f>
        <v>00831268</v>
      </c>
    </row>
    <row r="1039" spans="1:2" x14ac:dyDescent="0.25">
      <c r="A1039" s="6">
        <v>1034</v>
      </c>
      <c r="B1039" s="8" t="str">
        <f>"00831294"</f>
        <v>00831294</v>
      </c>
    </row>
    <row r="1040" spans="1:2" x14ac:dyDescent="0.25">
      <c r="A1040" s="6">
        <v>1035</v>
      </c>
      <c r="B1040" s="8" t="str">
        <f>"00831326"</f>
        <v>00831326</v>
      </c>
    </row>
    <row r="1041" spans="1:2" x14ac:dyDescent="0.25">
      <c r="A1041" s="6">
        <v>1036</v>
      </c>
      <c r="B1041" s="8" t="str">
        <f>"00831340"</f>
        <v>00831340</v>
      </c>
    </row>
    <row r="1042" spans="1:2" x14ac:dyDescent="0.25">
      <c r="A1042" s="6">
        <v>1037</v>
      </c>
      <c r="B1042" s="8" t="str">
        <f>"00831343"</f>
        <v>00831343</v>
      </c>
    </row>
    <row r="1043" spans="1:2" x14ac:dyDescent="0.25">
      <c r="A1043" s="6">
        <v>1038</v>
      </c>
      <c r="B1043" s="8" t="str">
        <f>"00831382"</f>
        <v>00831382</v>
      </c>
    </row>
    <row r="1044" spans="1:2" x14ac:dyDescent="0.25">
      <c r="A1044" s="6">
        <v>1039</v>
      </c>
      <c r="B1044" s="8" t="str">
        <f>"00831461"</f>
        <v>00831461</v>
      </c>
    </row>
    <row r="1045" spans="1:2" x14ac:dyDescent="0.25">
      <c r="A1045" s="6">
        <v>1040</v>
      </c>
      <c r="B1045" s="8" t="str">
        <f>"00831511"</f>
        <v>00831511</v>
      </c>
    </row>
    <row r="1046" spans="1:2" x14ac:dyDescent="0.25">
      <c r="A1046" s="6">
        <v>1041</v>
      </c>
      <c r="B1046" s="8" t="str">
        <f>"00831630"</f>
        <v>00831630</v>
      </c>
    </row>
    <row r="1047" spans="1:2" x14ac:dyDescent="0.25">
      <c r="A1047" s="6">
        <v>1042</v>
      </c>
      <c r="B1047" s="8" t="str">
        <f>"00831631"</f>
        <v>00831631</v>
      </c>
    </row>
    <row r="1048" spans="1:2" x14ac:dyDescent="0.25">
      <c r="A1048" s="6">
        <v>1043</v>
      </c>
      <c r="B1048" s="8" t="str">
        <f>"00831711"</f>
        <v>00831711</v>
      </c>
    </row>
    <row r="1049" spans="1:2" x14ac:dyDescent="0.25">
      <c r="A1049" s="6">
        <v>1044</v>
      </c>
      <c r="B1049" s="8" t="str">
        <f>"00831715"</f>
        <v>00831715</v>
      </c>
    </row>
    <row r="1050" spans="1:2" x14ac:dyDescent="0.25">
      <c r="A1050" s="6">
        <v>1045</v>
      </c>
      <c r="B1050" s="8" t="str">
        <f>"00831752"</f>
        <v>00831752</v>
      </c>
    </row>
    <row r="1051" spans="1:2" x14ac:dyDescent="0.25">
      <c r="A1051" s="6">
        <v>1046</v>
      </c>
      <c r="B1051" s="8" t="str">
        <f>"00831864"</f>
        <v>00831864</v>
      </c>
    </row>
    <row r="1052" spans="1:2" x14ac:dyDescent="0.25">
      <c r="A1052" s="6">
        <v>1047</v>
      </c>
      <c r="B1052" s="8" t="str">
        <f>"00831883"</f>
        <v>00831883</v>
      </c>
    </row>
    <row r="1053" spans="1:2" x14ac:dyDescent="0.25">
      <c r="A1053" s="6">
        <v>1048</v>
      </c>
      <c r="B1053" s="8" t="str">
        <f>"00831953"</f>
        <v>00831953</v>
      </c>
    </row>
    <row r="1054" spans="1:2" x14ac:dyDescent="0.25">
      <c r="A1054" s="6">
        <v>1049</v>
      </c>
      <c r="B1054" s="8" t="str">
        <f>"00832001"</f>
        <v>00832001</v>
      </c>
    </row>
    <row r="1055" spans="1:2" x14ac:dyDescent="0.25">
      <c r="A1055" s="6">
        <v>1050</v>
      </c>
      <c r="B1055" s="8" t="str">
        <f>"00832123"</f>
        <v>00832123</v>
      </c>
    </row>
    <row r="1056" spans="1:2" x14ac:dyDescent="0.25">
      <c r="A1056" s="6">
        <v>1051</v>
      </c>
      <c r="B1056" s="8" t="str">
        <f>"00832172"</f>
        <v>00832172</v>
      </c>
    </row>
    <row r="1057" spans="1:2" x14ac:dyDescent="0.25">
      <c r="A1057" s="6">
        <v>1052</v>
      </c>
      <c r="B1057" s="8" t="str">
        <f>"00832265"</f>
        <v>00832265</v>
      </c>
    </row>
    <row r="1058" spans="1:2" x14ac:dyDescent="0.25">
      <c r="A1058" s="6">
        <v>1053</v>
      </c>
      <c r="B1058" s="8" t="str">
        <f>"00832375"</f>
        <v>00832375</v>
      </c>
    </row>
    <row r="1059" spans="1:2" x14ac:dyDescent="0.25">
      <c r="A1059" s="6">
        <v>1054</v>
      </c>
      <c r="B1059" s="8" t="str">
        <f>"00832504"</f>
        <v>00832504</v>
      </c>
    </row>
    <row r="1060" spans="1:2" x14ac:dyDescent="0.25">
      <c r="A1060" s="6">
        <v>1055</v>
      </c>
      <c r="B1060" s="8" t="str">
        <f>"00832619"</f>
        <v>00832619</v>
      </c>
    </row>
    <row r="1061" spans="1:2" x14ac:dyDescent="0.25">
      <c r="A1061" s="6">
        <v>1056</v>
      </c>
      <c r="B1061" s="8" t="str">
        <f>"00832632"</f>
        <v>00832632</v>
      </c>
    </row>
    <row r="1062" spans="1:2" x14ac:dyDescent="0.25">
      <c r="A1062" s="6">
        <v>1057</v>
      </c>
      <c r="B1062" s="8" t="str">
        <f>"00832636"</f>
        <v>00832636</v>
      </c>
    </row>
    <row r="1063" spans="1:2" x14ac:dyDescent="0.25">
      <c r="A1063" s="6">
        <v>1058</v>
      </c>
      <c r="B1063" s="8" t="str">
        <f>"00832661"</f>
        <v>00832661</v>
      </c>
    </row>
    <row r="1064" spans="1:2" x14ac:dyDescent="0.25">
      <c r="A1064" s="6">
        <v>1059</v>
      </c>
      <c r="B1064" s="8" t="str">
        <f>"00832763"</f>
        <v>00832763</v>
      </c>
    </row>
    <row r="1065" spans="1:2" x14ac:dyDescent="0.25">
      <c r="A1065" s="6">
        <v>1060</v>
      </c>
      <c r="B1065" s="8" t="str">
        <f>"00832786"</f>
        <v>00832786</v>
      </c>
    </row>
    <row r="1066" spans="1:2" x14ac:dyDescent="0.25">
      <c r="A1066" s="6">
        <v>1061</v>
      </c>
      <c r="B1066" s="8" t="str">
        <f>"00832790"</f>
        <v>00832790</v>
      </c>
    </row>
    <row r="1067" spans="1:2" x14ac:dyDescent="0.25">
      <c r="A1067" s="6">
        <v>1062</v>
      </c>
      <c r="B1067" s="8" t="str">
        <f>"00832853"</f>
        <v>00832853</v>
      </c>
    </row>
    <row r="1068" spans="1:2" x14ac:dyDescent="0.25">
      <c r="A1068" s="6">
        <v>1063</v>
      </c>
      <c r="B1068" s="8" t="str">
        <f>"00832934"</f>
        <v>00832934</v>
      </c>
    </row>
    <row r="1069" spans="1:2" x14ac:dyDescent="0.25">
      <c r="A1069" s="6">
        <v>1064</v>
      </c>
      <c r="B1069" s="8" t="str">
        <f>"00832957"</f>
        <v>00832957</v>
      </c>
    </row>
    <row r="1070" spans="1:2" x14ac:dyDescent="0.25">
      <c r="A1070" s="6">
        <v>1065</v>
      </c>
      <c r="B1070" s="8" t="str">
        <f>"00832987"</f>
        <v>00832987</v>
      </c>
    </row>
    <row r="1071" spans="1:2" x14ac:dyDescent="0.25">
      <c r="A1071" s="6">
        <v>1066</v>
      </c>
      <c r="B1071" s="8" t="str">
        <f>"00833023"</f>
        <v>00833023</v>
      </c>
    </row>
    <row r="1072" spans="1:2" x14ac:dyDescent="0.25">
      <c r="A1072" s="6">
        <v>1067</v>
      </c>
      <c r="B1072" s="8" t="str">
        <f>"00833106"</f>
        <v>00833106</v>
      </c>
    </row>
    <row r="1073" spans="1:2" x14ac:dyDescent="0.25">
      <c r="A1073" s="6">
        <v>1068</v>
      </c>
      <c r="B1073" s="8" t="str">
        <f>"00833143"</f>
        <v>00833143</v>
      </c>
    </row>
    <row r="1074" spans="1:2" x14ac:dyDescent="0.25">
      <c r="A1074" s="6">
        <v>1069</v>
      </c>
      <c r="B1074" s="8" t="str">
        <f>"00833238"</f>
        <v>00833238</v>
      </c>
    </row>
    <row r="1075" spans="1:2" x14ac:dyDescent="0.25">
      <c r="A1075" s="6">
        <v>1070</v>
      </c>
      <c r="B1075" s="8" t="str">
        <f>"00833273"</f>
        <v>00833273</v>
      </c>
    </row>
    <row r="1076" spans="1:2" x14ac:dyDescent="0.25">
      <c r="A1076" s="6">
        <v>1071</v>
      </c>
      <c r="B1076" s="8" t="str">
        <f>"00833290"</f>
        <v>00833290</v>
      </c>
    </row>
    <row r="1077" spans="1:2" x14ac:dyDescent="0.25">
      <c r="A1077" s="6">
        <v>1072</v>
      </c>
      <c r="B1077" s="8" t="str">
        <f>"00833389"</f>
        <v>00833389</v>
      </c>
    </row>
    <row r="1078" spans="1:2" x14ac:dyDescent="0.25">
      <c r="A1078" s="6">
        <v>1073</v>
      </c>
      <c r="B1078" s="8" t="str">
        <f>"00833410"</f>
        <v>00833410</v>
      </c>
    </row>
    <row r="1079" spans="1:2" x14ac:dyDescent="0.25">
      <c r="A1079" s="6">
        <v>1074</v>
      </c>
      <c r="B1079" s="8" t="str">
        <f>"00833468"</f>
        <v>00833468</v>
      </c>
    </row>
    <row r="1080" spans="1:2" x14ac:dyDescent="0.25">
      <c r="A1080" s="6">
        <v>1075</v>
      </c>
      <c r="B1080" s="8" t="str">
        <f>"00833512"</f>
        <v>00833512</v>
      </c>
    </row>
    <row r="1081" spans="1:2" x14ac:dyDescent="0.25">
      <c r="A1081" s="6">
        <v>1076</v>
      </c>
      <c r="B1081" s="8" t="str">
        <f>"00833696"</f>
        <v>00833696</v>
      </c>
    </row>
    <row r="1082" spans="1:2" x14ac:dyDescent="0.25">
      <c r="A1082" s="6">
        <v>1077</v>
      </c>
      <c r="B1082" s="8" t="str">
        <f>"00833746"</f>
        <v>00833746</v>
      </c>
    </row>
    <row r="1083" spans="1:2" x14ac:dyDescent="0.25">
      <c r="A1083" s="6">
        <v>1078</v>
      </c>
      <c r="B1083" s="8" t="str">
        <f>"00833807"</f>
        <v>00833807</v>
      </c>
    </row>
    <row r="1084" spans="1:2" x14ac:dyDescent="0.25">
      <c r="A1084" s="6">
        <v>1079</v>
      </c>
      <c r="B1084" s="8" t="str">
        <f>"00833880"</f>
        <v>00833880</v>
      </c>
    </row>
    <row r="1085" spans="1:2" x14ac:dyDescent="0.25">
      <c r="A1085" s="6">
        <v>1080</v>
      </c>
      <c r="B1085" s="8" t="str">
        <f>"00833908"</f>
        <v>00833908</v>
      </c>
    </row>
    <row r="1086" spans="1:2" x14ac:dyDescent="0.25">
      <c r="A1086" s="6">
        <v>1081</v>
      </c>
      <c r="B1086" s="8" t="str">
        <f>"00833936"</f>
        <v>00833936</v>
      </c>
    </row>
    <row r="1087" spans="1:2" x14ac:dyDescent="0.25">
      <c r="A1087" s="6">
        <v>1082</v>
      </c>
      <c r="B1087" s="8" t="str">
        <f>"00833979"</f>
        <v>00833979</v>
      </c>
    </row>
    <row r="1088" spans="1:2" x14ac:dyDescent="0.25">
      <c r="A1088" s="6">
        <v>1083</v>
      </c>
      <c r="B1088" s="8" t="str">
        <f>"00834075"</f>
        <v>00834075</v>
      </c>
    </row>
    <row r="1089" spans="1:2" x14ac:dyDescent="0.25">
      <c r="A1089" s="6">
        <v>1084</v>
      </c>
      <c r="B1089" s="8" t="str">
        <f>"00834077"</f>
        <v>00834077</v>
      </c>
    </row>
    <row r="1090" spans="1:2" x14ac:dyDescent="0.25">
      <c r="A1090" s="6">
        <v>1085</v>
      </c>
      <c r="B1090" s="8" t="str">
        <f>"00834113"</f>
        <v>00834113</v>
      </c>
    </row>
    <row r="1091" spans="1:2" x14ac:dyDescent="0.25">
      <c r="A1091" s="6">
        <v>1086</v>
      </c>
      <c r="B1091" s="8" t="str">
        <f>"00834151"</f>
        <v>00834151</v>
      </c>
    </row>
    <row r="1092" spans="1:2" x14ac:dyDescent="0.25">
      <c r="A1092" s="6">
        <v>1087</v>
      </c>
      <c r="B1092" s="8" t="str">
        <f>"00834172"</f>
        <v>00834172</v>
      </c>
    </row>
    <row r="1093" spans="1:2" x14ac:dyDescent="0.25">
      <c r="A1093" s="6">
        <v>1088</v>
      </c>
      <c r="B1093" s="8" t="str">
        <f>"00834186"</f>
        <v>00834186</v>
      </c>
    </row>
    <row r="1094" spans="1:2" x14ac:dyDescent="0.25">
      <c r="A1094" s="6">
        <v>1089</v>
      </c>
      <c r="B1094" s="8" t="str">
        <f>"00834213"</f>
        <v>00834213</v>
      </c>
    </row>
    <row r="1095" spans="1:2" x14ac:dyDescent="0.25">
      <c r="A1095" s="6">
        <v>1090</v>
      </c>
      <c r="B1095" s="8" t="str">
        <f>"00834265"</f>
        <v>00834265</v>
      </c>
    </row>
    <row r="1096" spans="1:2" x14ac:dyDescent="0.25">
      <c r="A1096" s="6">
        <v>1091</v>
      </c>
      <c r="B1096" s="8" t="str">
        <f>"00834309"</f>
        <v>00834309</v>
      </c>
    </row>
    <row r="1097" spans="1:2" x14ac:dyDescent="0.25">
      <c r="A1097" s="6">
        <v>1092</v>
      </c>
      <c r="B1097" s="8" t="str">
        <f>"00834324"</f>
        <v>00834324</v>
      </c>
    </row>
    <row r="1098" spans="1:2" x14ac:dyDescent="0.25">
      <c r="A1098" s="6">
        <v>1093</v>
      </c>
      <c r="B1098" s="8" t="str">
        <f>"00834462"</f>
        <v>00834462</v>
      </c>
    </row>
    <row r="1099" spans="1:2" x14ac:dyDescent="0.25">
      <c r="A1099" s="6">
        <v>1094</v>
      </c>
      <c r="B1099" s="8" t="str">
        <f>"00834536"</f>
        <v>00834536</v>
      </c>
    </row>
    <row r="1100" spans="1:2" x14ac:dyDescent="0.25">
      <c r="A1100" s="6">
        <v>1095</v>
      </c>
      <c r="B1100" s="8" t="str">
        <f>"00834594"</f>
        <v>00834594</v>
      </c>
    </row>
    <row r="1101" spans="1:2" x14ac:dyDescent="0.25">
      <c r="A1101" s="6">
        <v>1096</v>
      </c>
      <c r="B1101" s="8" t="str">
        <f>"00834604"</f>
        <v>00834604</v>
      </c>
    </row>
    <row r="1102" spans="1:2" x14ac:dyDescent="0.25">
      <c r="A1102" s="6">
        <v>1097</v>
      </c>
      <c r="B1102" s="8" t="str">
        <f>"00834638"</f>
        <v>00834638</v>
      </c>
    </row>
    <row r="1103" spans="1:2" x14ac:dyDescent="0.25">
      <c r="A1103" s="6">
        <v>1098</v>
      </c>
      <c r="B1103" s="8" t="str">
        <f>"00834743"</f>
        <v>00834743</v>
      </c>
    </row>
    <row r="1104" spans="1:2" x14ac:dyDescent="0.25">
      <c r="A1104" s="6">
        <v>1099</v>
      </c>
      <c r="B1104" s="8" t="str">
        <f>"00834777"</f>
        <v>00834777</v>
      </c>
    </row>
    <row r="1105" spans="1:2" x14ac:dyDescent="0.25">
      <c r="A1105" s="6">
        <v>1100</v>
      </c>
      <c r="B1105" s="8" t="str">
        <f>"00834939"</f>
        <v>00834939</v>
      </c>
    </row>
    <row r="1106" spans="1:2" x14ac:dyDescent="0.25">
      <c r="A1106" s="6">
        <v>1101</v>
      </c>
      <c r="B1106" s="8" t="str">
        <f>"00835011"</f>
        <v>00835011</v>
      </c>
    </row>
    <row r="1107" spans="1:2" x14ac:dyDescent="0.25">
      <c r="A1107" s="6">
        <v>1102</v>
      </c>
      <c r="B1107" s="8" t="str">
        <f>"00835043"</f>
        <v>00835043</v>
      </c>
    </row>
    <row r="1108" spans="1:2" x14ac:dyDescent="0.25">
      <c r="A1108" s="6">
        <v>1103</v>
      </c>
      <c r="B1108" s="8" t="str">
        <f>"00835047"</f>
        <v>00835047</v>
      </c>
    </row>
    <row r="1109" spans="1:2" x14ac:dyDescent="0.25">
      <c r="A1109" s="6">
        <v>1104</v>
      </c>
      <c r="B1109" s="8" t="str">
        <f>"00835048"</f>
        <v>00835048</v>
      </c>
    </row>
    <row r="1110" spans="1:2" x14ac:dyDescent="0.25">
      <c r="A1110" s="6">
        <v>1105</v>
      </c>
      <c r="B1110" s="8" t="str">
        <f>"00835067"</f>
        <v>00835067</v>
      </c>
    </row>
    <row r="1111" spans="1:2" x14ac:dyDescent="0.25">
      <c r="A1111" s="6">
        <v>1106</v>
      </c>
      <c r="B1111" s="8" t="str">
        <f>"00835137"</f>
        <v>00835137</v>
      </c>
    </row>
    <row r="1112" spans="1:2" x14ac:dyDescent="0.25">
      <c r="A1112" s="6">
        <v>1107</v>
      </c>
      <c r="B1112" s="8" t="str">
        <f>"00835141"</f>
        <v>00835141</v>
      </c>
    </row>
    <row r="1113" spans="1:2" x14ac:dyDescent="0.25">
      <c r="A1113" s="6">
        <v>1108</v>
      </c>
      <c r="B1113" s="8" t="str">
        <f>"00835438"</f>
        <v>00835438</v>
      </c>
    </row>
    <row r="1114" spans="1:2" x14ac:dyDescent="0.25">
      <c r="A1114" s="6">
        <v>1109</v>
      </c>
      <c r="B1114" s="8" t="str">
        <f>"00835812"</f>
        <v>00835812</v>
      </c>
    </row>
    <row r="1115" spans="1:2" x14ac:dyDescent="0.25">
      <c r="A1115" s="6">
        <v>1110</v>
      </c>
      <c r="B1115" s="8" t="str">
        <f>"00835887"</f>
        <v>00835887</v>
      </c>
    </row>
    <row r="1116" spans="1:2" x14ac:dyDescent="0.25">
      <c r="A1116" s="6">
        <v>1111</v>
      </c>
      <c r="B1116" s="8" t="str">
        <f>"00835911"</f>
        <v>00835911</v>
      </c>
    </row>
    <row r="1117" spans="1:2" x14ac:dyDescent="0.25">
      <c r="A1117" s="6">
        <v>1112</v>
      </c>
      <c r="B1117" s="8" t="str">
        <f>"00835983"</f>
        <v>00835983</v>
      </c>
    </row>
    <row r="1118" spans="1:2" x14ac:dyDescent="0.25">
      <c r="A1118" s="6">
        <v>1113</v>
      </c>
      <c r="B1118" s="8" t="str">
        <f>"00836093"</f>
        <v>00836093</v>
      </c>
    </row>
    <row r="1119" spans="1:2" x14ac:dyDescent="0.25">
      <c r="A1119" s="6">
        <v>1114</v>
      </c>
      <c r="B1119" s="8" t="str">
        <f>"00836166"</f>
        <v>00836166</v>
      </c>
    </row>
    <row r="1120" spans="1:2" x14ac:dyDescent="0.25">
      <c r="A1120" s="6">
        <v>1115</v>
      </c>
      <c r="B1120" s="8" t="str">
        <f>"00836246"</f>
        <v>00836246</v>
      </c>
    </row>
    <row r="1121" spans="1:2" x14ac:dyDescent="0.25">
      <c r="A1121" s="6">
        <v>1116</v>
      </c>
      <c r="B1121" s="8" t="str">
        <f>"00836269"</f>
        <v>00836269</v>
      </c>
    </row>
    <row r="1122" spans="1:2" x14ac:dyDescent="0.25">
      <c r="A1122" s="6">
        <v>1117</v>
      </c>
      <c r="B1122" s="8" t="str">
        <f>"00836321"</f>
        <v>00836321</v>
      </c>
    </row>
    <row r="1123" spans="1:2" x14ac:dyDescent="0.25">
      <c r="A1123" s="6">
        <v>1118</v>
      </c>
      <c r="B1123" s="8" t="str">
        <f>"00836331"</f>
        <v>00836331</v>
      </c>
    </row>
    <row r="1124" spans="1:2" x14ac:dyDescent="0.25">
      <c r="A1124" s="6">
        <v>1119</v>
      </c>
      <c r="B1124" s="8" t="str">
        <f>"00836377"</f>
        <v>00836377</v>
      </c>
    </row>
    <row r="1125" spans="1:2" x14ac:dyDescent="0.25">
      <c r="A1125" s="6">
        <v>1120</v>
      </c>
      <c r="B1125" s="8" t="str">
        <f>"00836571"</f>
        <v>00836571</v>
      </c>
    </row>
    <row r="1126" spans="1:2" x14ac:dyDescent="0.25">
      <c r="A1126" s="6">
        <v>1121</v>
      </c>
      <c r="B1126" s="8" t="str">
        <f>"00836576"</f>
        <v>00836576</v>
      </c>
    </row>
    <row r="1127" spans="1:2" x14ac:dyDescent="0.25">
      <c r="A1127" s="6">
        <v>1122</v>
      </c>
      <c r="B1127" s="8" t="str">
        <f>"00836592"</f>
        <v>00836592</v>
      </c>
    </row>
    <row r="1128" spans="1:2" x14ac:dyDescent="0.25">
      <c r="A1128" s="6">
        <v>1123</v>
      </c>
      <c r="B1128" s="8" t="str">
        <f>"00836595"</f>
        <v>00836595</v>
      </c>
    </row>
    <row r="1129" spans="1:2" x14ac:dyDescent="0.25">
      <c r="A1129" s="6">
        <v>1124</v>
      </c>
      <c r="B1129" s="8" t="str">
        <f>"00836928"</f>
        <v>00836928</v>
      </c>
    </row>
    <row r="1130" spans="1:2" x14ac:dyDescent="0.25">
      <c r="A1130" s="6">
        <v>1125</v>
      </c>
      <c r="B1130" s="8" t="str">
        <f>"00836977"</f>
        <v>00836977</v>
      </c>
    </row>
    <row r="1131" spans="1:2" x14ac:dyDescent="0.25">
      <c r="A1131" s="6">
        <v>1126</v>
      </c>
      <c r="B1131" s="8" t="str">
        <f>"00837061"</f>
        <v>00837061</v>
      </c>
    </row>
    <row r="1132" spans="1:2" x14ac:dyDescent="0.25">
      <c r="A1132" s="6">
        <v>1127</v>
      </c>
      <c r="B1132" s="8" t="str">
        <f>"00837100"</f>
        <v>00837100</v>
      </c>
    </row>
    <row r="1133" spans="1:2" x14ac:dyDescent="0.25">
      <c r="A1133" s="6">
        <v>1128</v>
      </c>
      <c r="B1133" s="8" t="str">
        <f>"00837109"</f>
        <v>00837109</v>
      </c>
    </row>
    <row r="1134" spans="1:2" x14ac:dyDescent="0.25">
      <c r="A1134" s="6">
        <v>1129</v>
      </c>
      <c r="B1134" s="8" t="str">
        <f>"00837165"</f>
        <v>00837165</v>
      </c>
    </row>
    <row r="1135" spans="1:2" x14ac:dyDescent="0.25">
      <c r="A1135" s="6">
        <v>1130</v>
      </c>
      <c r="B1135" s="8" t="str">
        <f>"00837320"</f>
        <v>00837320</v>
      </c>
    </row>
    <row r="1136" spans="1:2" x14ac:dyDescent="0.25">
      <c r="A1136" s="6">
        <v>1131</v>
      </c>
      <c r="B1136" s="8" t="str">
        <f>"00837325"</f>
        <v>00837325</v>
      </c>
    </row>
    <row r="1137" spans="1:2" x14ac:dyDescent="0.25">
      <c r="A1137" s="6">
        <v>1132</v>
      </c>
      <c r="B1137" s="8" t="str">
        <f>"00837495"</f>
        <v>00837495</v>
      </c>
    </row>
    <row r="1138" spans="1:2" x14ac:dyDescent="0.25">
      <c r="A1138" s="6">
        <v>1133</v>
      </c>
      <c r="B1138" s="8" t="str">
        <f>"00837502"</f>
        <v>00837502</v>
      </c>
    </row>
    <row r="1139" spans="1:2" x14ac:dyDescent="0.25">
      <c r="A1139" s="6">
        <v>1134</v>
      </c>
      <c r="B1139" s="8" t="str">
        <f>"00837649"</f>
        <v>00837649</v>
      </c>
    </row>
    <row r="1140" spans="1:2" x14ac:dyDescent="0.25">
      <c r="A1140" s="6">
        <v>1135</v>
      </c>
      <c r="B1140" s="8" t="str">
        <f>"00837801"</f>
        <v>00837801</v>
      </c>
    </row>
    <row r="1141" spans="1:2" x14ac:dyDescent="0.25">
      <c r="A1141" s="6">
        <v>1136</v>
      </c>
      <c r="B1141" s="8" t="str">
        <f>"00837811"</f>
        <v>00837811</v>
      </c>
    </row>
    <row r="1142" spans="1:2" x14ac:dyDescent="0.25">
      <c r="A1142" s="6">
        <v>1137</v>
      </c>
      <c r="B1142" s="8" t="str">
        <f>"00837824"</f>
        <v>00837824</v>
      </c>
    </row>
    <row r="1143" spans="1:2" x14ac:dyDescent="0.25">
      <c r="A1143" s="6">
        <v>1138</v>
      </c>
      <c r="B1143" s="8" t="str">
        <f>"00837836"</f>
        <v>00837836</v>
      </c>
    </row>
    <row r="1144" spans="1:2" x14ac:dyDescent="0.25">
      <c r="A1144" s="6">
        <v>1139</v>
      </c>
      <c r="B1144" s="8" t="str">
        <f>"00837917"</f>
        <v>00837917</v>
      </c>
    </row>
    <row r="1145" spans="1:2" x14ac:dyDescent="0.25">
      <c r="A1145" s="6">
        <v>1140</v>
      </c>
      <c r="B1145" s="8" t="str">
        <f>"00837987"</f>
        <v>00837987</v>
      </c>
    </row>
    <row r="1146" spans="1:2" x14ac:dyDescent="0.25">
      <c r="A1146" s="6">
        <v>1141</v>
      </c>
      <c r="B1146" s="8" t="str">
        <f>"00838030"</f>
        <v>00838030</v>
      </c>
    </row>
    <row r="1147" spans="1:2" x14ac:dyDescent="0.25">
      <c r="A1147" s="6">
        <v>1142</v>
      </c>
      <c r="B1147" s="8" t="str">
        <f>"00838042"</f>
        <v>00838042</v>
      </c>
    </row>
    <row r="1148" spans="1:2" x14ac:dyDescent="0.25">
      <c r="A1148" s="6">
        <v>1143</v>
      </c>
      <c r="B1148" s="8" t="str">
        <f>"00838061"</f>
        <v>00838061</v>
      </c>
    </row>
    <row r="1149" spans="1:2" x14ac:dyDescent="0.25">
      <c r="A1149" s="6">
        <v>1144</v>
      </c>
      <c r="B1149" s="8" t="str">
        <f>"00838107"</f>
        <v>00838107</v>
      </c>
    </row>
    <row r="1150" spans="1:2" x14ac:dyDescent="0.25">
      <c r="A1150" s="6">
        <v>1145</v>
      </c>
      <c r="B1150" s="8" t="str">
        <f>"00838175"</f>
        <v>00838175</v>
      </c>
    </row>
    <row r="1151" spans="1:2" x14ac:dyDescent="0.25">
      <c r="A1151" s="6">
        <v>1146</v>
      </c>
      <c r="B1151" s="8" t="str">
        <f>"00838232"</f>
        <v>00838232</v>
      </c>
    </row>
    <row r="1152" spans="1:2" x14ac:dyDescent="0.25">
      <c r="A1152" s="6">
        <v>1147</v>
      </c>
      <c r="B1152" s="8" t="str">
        <f>"00838377"</f>
        <v>00838377</v>
      </c>
    </row>
    <row r="1153" spans="1:2" x14ac:dyDescent="0.25">
      <c r="A1153" s="6">
        <v>1148</v>
      </c>
      <c r="B1153" s="8" t="str">
        <f>"00838442"</f>
        <v>00838442</v>
      </c>
    </row>
    <row r="1154" spans="1:2" x14ac:dyDescent="0.25">
      <c r="A1154" s="6">
        <v>1149</v>
      </c>
      <c r="B1154" s="8" t="str">
        <f>"00838459"</f>
        <v>00838459</v>
      </c>
    </row>
    <row r="1155" spans="1:2" x14ac:dyDescent="0.25">
      <c r="A1155" s="6">
        <v>1150</v>
      </c>
      <c r="B1155" s="8" t="str">
        <f>"00838548"</f>
        <v>00838548</v>
      </c>
    </row>
    <row r="1156" spans="1:2" x14ac:dyDescent="0.25">
      <c r="A1156" s="6">
        <v>1151</v>
      </c>
      <c r="B1156" s="8" t="str">
        <f>"00838554"</f>
        <v>00838554</v>
      </c>
    </row>
    <row r="1157" spans="1:2" x14ac:dyDescent="0.25">
      <c r="A1157" s="6">
        <v>1152</v>
      </c>
      <c r="B1157" s="8" t="str">
        <f>"00838745"</f>
        <v>00838745</v>
      </c>
    </row>
    <row r="1158" spans="1:2" x14ac:dyDescent="0.25">
      <c r="A1158" s="6">
        <v>1153</v>
      </c>
      <c r="B1158" s="8" t="str">
        <f>"00838911"</f>
        <v>00838911</v>
      </c>
    </row>
    <row r="1159" spans="1:2" x14ac:dyDescent="0.25">
      <c r="A1159" s="6">
        <v>1154</v>
      </c>
      <c r="B1159" s="8" t="str">
        <f>"00838998"</f>
        <v>00838998</v>
      </c>
    </row>
    <row r="1160" spans="1:2" x14ac:dyDescent="0.25">
      <c r="A1160" s="6">
        <v>1155</v>
      </c>
      <c r="B1160" s="8" t="str">
        <f>"00839032"</f>
        <v>00839032</v>
      </c>
    </row>
    <row r="1161" spans="1:2" x14ac:dyDescent="0.25">
      <c r="A1161" s="6">
        <v>1156</v>
      </c>
      <c r="B1161" s="8" t="str">
        <f>"00839034"</f>
        <v>00839034</v>
      </c>
    </row>
    <row r="1162" spans="1:2" x14ac:dyDescent="0.25">
      <c r="A1162" s="6">
        <v>1157</v>
      </c>
      <c r="B1162" s="8" t="str">
        <f>"00839083"</f>
        <v>00839083</v>
      </c>
    </row>
    <row r="1163" spans="1:2" x14ac:dyDescent="0.25">
      <c r="A1163" s="6">
        <v>1158</v>
      </c>
      <c r="B1163" s="8" t="str">
        <f>"00839124"</f>
        <v>00839124</v>
      </c>
    </row>
    <row r="1164" spans="1:2" x14ac:dyDescent="0.25">
      <c r="A1164" s="6">
        <v>1159</v>
      </c>
      <c r="B1164" s="8" t="str">
        <f>"00840076"</f>
        <v>00840076</v>
      </c>
    </row>
    <row r="1165" spans="1:2" x14ac:dyDescent="0.25">
      <c r="A1165" s="6">
        <v>1160</v>
      </c>
      <c r="B1165" s="8" t="str">
        <f>"00841135"</f>
        <v>00841135</v>
      </c>
    </row>
    <row r="1166" spans="1:2" x14ac:dyDescent="0.25">
      <c r="A1166" s="6">
        <v>1161</v>
      </c>
      <c r="B1166" s="8" t="str">
        <f>"00841503"</f>
        <v>00841503</v>
      </c>
    </row>
    <row r="1167" spans="1:2" x14ac:dyDescent="0.25">
      <c r="A1167" s="6">
        <v>1162</v>
      </c>
      <c r="B1167" s="8" t="str">
        <f>"00841917"</f>
        <v>00841917</v>
      </c>
    </row>
    <row r="1168" spans="1:2" x14ac:dyDescent="0.25">
      <c r="A1168" s="6">
        <v>1163</v>
      </c>
      <c r="B1168" s="8" t="str">
        <f>"00843382"</f>
        <v>00843382</v>
      </c>
    </row>
    <row r="1169" spans="1:2" x14ac:dyDescent="0.25">
      <c r="A1169" s="6">
        <v>1164</v>
      </c>
      <c r="B1169" s="8" t="str">
        <f>"00843506"</f>
        <v>00843506</v>
      </c>
    </row>
    <row r="1170" spans="1:2" x14ac:dyDescent="0.25">
      <c r="A1170" s="6">
        <v>1165</v>
      </c>
      <c r="B1170" s="8" t="str">
        <f>"00844352"</f>
        <v>00844352</v>
      </c>
    </row>
    <row r="1171" spans="1:2" x14ac:dyDescent="0.25">
      <c r="A1171" s="6">
        <v>1166</v>
      </c>
      <c r="B1171" s="8" t="str">
        <f>"00844757"</f>
        <v>00844757</v>
      </c>
    </row>
    <row r="1172" spans="1:2" x14ac:dyDescent="0.25">
      <c r="A1172" s="6">
        <v>1167</v>
      </c>
      <c r="B1172" s="8" t="str">
        <f>"00847076"</f>
        <v>00847076</v>
      </c>
    </row>
    <row r="1173" spans="1:2" x14ac:dyDescent="0.25">
      <c r="A1173" s="6">
        <v>1168</v>
      </c>
      <c r="B1173" s="8" t="str">
        <f>"00847680"</f>
        <v>00847680</v>
      </c>
    </row>
    <row r="1174" spans="1:2" x14ac:dyDescent="0.25">
      <c r="A1174" s="6">
        <v>1169</v>
      </c>
      <c r="B1174" s="8" t="str">
        <f>"00849291"</f>
        <v>00849291</v>
      </c>
    </row>
    <row r="1175" spans="1:2" x14ac:dyDescent="0.25">
      <c r="A1175" s="6">
        <v>1170</v>
      </c>
      <c r="B1175" s="8" t="str">
        <f>"00849433"</f>
        <v>00849433</v>
      </c>
    </row>
    <row r="1176" spans="1:2" x14ac:dyDescent="0.25">
      <c r="A1176" s="6">
        <v>1171</v>
      </c>
      <c r="B1176" s="8" t="str">
        <f>"00849446"</f>
        <v>00849446</v>
      </c>
    </row>
    <row r="1177" spans="1:2" x14ac:dyDescent="0.25">
      <c r="A1177" s="6">
        <v>1172</v>
      </c>
      <c r="B1177" s="8" t="str">
        <f>"00849701"</f>
        <v>00849701</v>
      </c>
    </row>
    <row r="1178" spans="1:2" x14ac:dyDescent="0.25">
      <c r="A1178" s="6">
        <v>1173</v>
      </c>
      <c r="B1178" s="8" t="str">
        <f>"00851654"</f>
        <v>00851654</v>
      </c>
    </row>
    <row r="1179" spans="1:2" x14ac:dyDescent="0.25">
      <c r="A1179" s="6">
        <v>1174</v>
      </c>
      <c r="B1179" s="8" t="str">
        <f>"00851662"</f>
        <v>00851662</v>
      </c>
    </row>
    <row r="1180" spans="1:2" x14ac:dyDescent="0.25">
      <c r="A1180" s="6">
        <v>1175</v>
      </c>
      <c r="B1180" s="8" t="str">
        <f>"00851991"</f>
        <v>00851991</v>
      </c>
    </row>
    <row r="1181" spans="1:2" x14ac:dyDescent="0.25">
      <c r="A1181" s="6">
        <v>1176</v>
      </c>
      <c r="B1181" s="8" t="str">
        <f>"00853517"</f>
        <v>00853517</v>
      </c>
    </row>
    <row r="1182" spans="1:2" x14ac:dyDescent="0.25">
      <c r="A1182" s="6">
        <v>1177</v>
      </c>
      <c r="B1182" s="8" t="str">
        <f>"00853991"</f>
        <v>00853991</v>
      </c>
    </row>
    <row r="1183" spans="1:2" x14ac:dyDescent="0.25">
      <c r="A1183" s="6">
        <v>1178</v>
      </c>
      <c r="B1183" s="8" t="str">
        <f>"00854875"</f>
        <v>00854875</v>
      </c>
    </row>
    <row r="1184" spans="1:2" x14ac:dyDescent="0.25">
      <c r="A1184" s="6">
        <v>1179</v>
      </c>
      <c r="B1184" s="8" t="str">
        <f>"00855830"</f>
        <v>00855830</v>
      </c>
    </row>
    <row r="1185" spans="1:2" x14ac:dyDescent="0.25">
      <c r="A1185" s="6">
        <v>1180</v>
      </c>
      <c r="B1185" s="8" t="str">
        <f>"00860544"</f>
        <v>00860544</v>
      </c>
    </row>
    <row r="1186" spans="1:2" x14ac:dyDescent="0.25">
      <c r="A1186" s="6">
        <v>1181</v>
      </c>
      <c r="B1186" s="8" t="str">
        <f>"00867667"</f>
        <v>00867667</v>
      </c>
    </row>
    <row r="1187" spans="1:2" x14ac:dyDescent="0.25">
      <c r="A1187" s="6">
        <v>1182</v>
      </c>
      <c r="B1187" s="8" t="str">
        <f>"00867701"</f>
        <v>00867701</v>
      </c>
    </row>
    <row r="1188" spans="1:2" x14ac:dyDescent="0.25">
      <c r="A1188" s="6">
        <v>1183</v>
      </c>
      <c r="B1188" s="8" t="str">
        <f>"00869635"</f>
        <v>00869635</v>
      </c>
    </row>
    <row r="1189" spans="1:2" x14ac:dyDescent="0.25">
      <c r="A1189" s="6">
        <v>1184</v>
      </c>
      <c r="B1189" s="8" t="str">
        <f>"00869648"</f>
        <v>00869648</v>
      </c>
    </row>
    <row r="1190" spans="1:2" x14ac:dyDescent="0.25">
      <c r="A1190" s="6">
        <v>1185</v>
      </c>
      <c r="B1190" s="8" t="str">
        <f>"00869652"</f>
        <v>00869652</v>
      </c>
    </row>
    <row r="1191" spans="1:2" x14ac:dyDescent="0.25">
      <c r="A1191" s="6">
        <v>1186</v>
      </c>
      <c r="B1191" s="8" t="str">
        <f>"00869977"</f>
        <v>00869977</v>
      </c>
    </row>
    <row r="1192" spans="1:2" x14ac:dyDescent="0.25">
      <c r="A1192" s="6">
        <v>1187</v>
      </c>
      <c r="B1192" s="8" t="str">
        <f>"00870004"</f>
        <v>00870004</v>
      </c>
    </row>
    <row r="1193" spans="1:2" x14ac:dyDescent="0.25">
      <c r="A1193" s="6">
        <v>1188</v>
      </c>
      <c r="B1193" s="8" t="str">
        <f>"00870067"</f>
        <v>00870067</v>
      </c>
    </row>
    <row r="1194" spans="1:2" x14ac:dyDescent="0.25">
      <c r="A1194" s="6">
        <v>1189</v>
      </c>
      <c r="B1194" s="8" t="str">
        <f>"00870084"</f>
        <v>00870084</v>
      </c>
    </row>
    <row r="1195" spans="1:2" x14ac:dyDescent="0.25">
      <c r="A1195" s="6">
        <v>1190</v>
      </c>
      <c r="B1195" s="8" t="str">
        <f>"00870125"</f>
        <v>00870125</v>
      </c>
    </row>
    <row r="1196" spans="1:2" x14ac:dyDescent="0.25">
      <c r="A1196" s="6">
        <v>1191</v>
      </c>
      <c r="B1196" s="8" t="str">
        <f>"00870161"</f>
        <v>00870161</v>
      </c>
    </row>
    <row r="1197" spans="1:2" x14ac:dyDescent="0.25">
      <c r="A1197" s="6">
        <v>1192</v>
      </c>
      <c r="B1197" s="8" t="str">
        <f>"00870207"</f>
        <v>00870207</v>
      </c>
    </row>
    <row r="1198" spans="1:2" x14ac:dyDescent="0.25">
      <c r="A1198" s="6">
        <v>1193</v>
      </c>
      <c r="B1198" s="8" t="str">
        <f>"00870234"</f>
        <v>00870234</v>
      </c>
    </row>
    <row r="1199" spans="1:2" x14ac:dyDescent="0.25">
      <c r="A1199" s="6">
        <v>1194</v>
      </c>
      <c r="B1199" s="8" t="str">
        <f>"00870403"</f>
        <v>00870403</v>
      </c>
    </row>
    <row r="1200" spans="1:2" x14ac:dyDescent="0.25">
      <c r="A1200" s="6">
        <v>1195</v>
      </c>
      <c r="B1200" s="8" t="str">
        <f>"00870407"</f>
        <v>00870407</v>
      </c>
    </row>
    <row r="1201" spans="1:2" x14ac:dyDescent="0.25">
      <c r="A1201" s="6">
        <v>1196</v>
      </c>
      <c r="B1201" s="8" t="str">
        <f>"00870696"</f>
        <v>00870696</v>
      </c>
    </row>
    <row r="1202" spans="1:2" x14ac:dyDescent="0.25">
      <c r="A1202" s="6">
        <v>1197</v>
      </c>
      <c r="B1202" s="8" t="str">
        <f>"00870925"</f>
        <v>00870925</v>
      </c>
    </row>
    <row r="1203" spans="1:2" x14ac:dyDescent="0.25">
      <c r="A1203" s="6">
        <v>1198</v>
      </c>
      <c r="B1203" s="8" t="str">
        <f>"00870946"</f>
        <v>00870946</v>
      </c>
    </row>
    <row r="1204" spans="1:2" x14ac:dyDescent="0.25">
      <c r="A1204" s="6">
        <v>1199</v>
      </c>
      <c r="B1204" s="8" t="str">
        <f>"00870959"</f>
        <v>00870959</v>
      </c>
    </row>
    <row r="1205" spans="1:2" x14ac:dyDescent="0.25">
      <c r="A1205" s="6">
        <v>1200</v>
      </c>
      <c r="B1205" s="8" t="str">
        <f>"00871010"</f>
        <v>00871010</v>
      </c>
    </row>
    <row r="1206" spans="1:2" x14ac:dyDescent="0.25">
      <c r="A1206" s="6">
        <v>1201</v>
      </c>
      <c r="B1206" s="8" t="str">
        <f>"00871077"</f>
        <v>00871077</v>
      </c>
    </row>
    <row r="1207" spans="1:2" x14ac:dyDescent="0.25">
      <c r="A1207" s="6">
        <v>1202</v>
      </c>
      <c r="B1207" s="8" t="str">
        <f>"00871126"</f>
        <v>00871126</v>
      </c>
    </row>
    <row r="1208" spans="1:2" x14ac:dyDescent="0.25">
      <c r="A1208" s="6">
        <v>1203</v>
      </c>
      <c r="B1208" s="8" t="str">
        <f>"00871170"</f>
        <v>00871170</v>
      </c>
    </row>
    <row r="1209" spans="1:2" x14ac:dyDescent="0.25">
      <c r="A1209" s="6">
        <v>1204</v>
      </c>
      <c r="B1209" s="8" t="str">
        <f>"00871236"</f>
        <v>00871236</v>
      </c>
    </row>
    <row r="1210" spans="1:2" x14ac:dyDescent="0.25">
      <c r="A1210" s="6">
        <v>1205</v>
      </c>
      <c r="B1210" s="8" t="str">
        <f>"00871317"</f>
        <v>00871317</v>
      </c>
    </row>
    <row r="1211" spans="1:2" x14ac:dyDescent="0.25">
      <c r="A1211" s="6">
        <v>1206</v>
      </c>
      <c r="B1211" s="8" t="str">
        <f>"00871323"</f>
        <v>00871323</v>
      </c>
    </row>
    <row r="1212" spans="1:2" x14ac:dyDescent="0.25">
      <c r="A1212" s="6">
        <v>1207</v>
      </c>
      <c r="B1212" s="8" t="str">
        <f>"00871380"</f>
        <v>00871380</v>
      </c>
    </row>
    <row r="1213" spans="1:2" x14ac:dyDescent="0.25">
      <c r="A1213" s="6">
        <v>1208</v>
      </c>
      <c r="B1213" s="8" t="str">
        <f>"00871395"</f>
        <v>00871395</v>
      </c>
    </row>
    <row r="1214" spans="1:2" x14ac:dyDescent="0.25">
      <c r="A1214" s="6">
        <v>1209</v>
      </c>
      <c r="B1214" s="8" t="str">
        <f>"00871405"</f>
        <v>00871405</v>
      </c>
    </row>
    <row r="1215" spans="1:2" x14ac:dyDescent="0.25">
      <c r="A1215" s="6">
        <v>1210</v>
      </c>
      <c r="B1215" s="8" t="str">
        <f>"00871452"</f>
        <v>00871452</v>
      </c>
    </row>
    <row r="1216" spans="1:2" x14ac:dyDescent="0.25">
      <c r="A1216" s="6">
        <v>1211</v>
      </c>
      <c r="B1216" s="8" t="str">
        <f>"00871470"</f>
        <v>00871470</v>
      </c>
    </row>
    <row r="1217" spans="1:2" x14ac:dyDescent="0.25">
      <c r="A1217" s="6">
        <v>1212</v>
      </c>
      <c r="B1217" s="8" t="str">
        <f>"00871480"</f>
        <v>00871480</v>
      </c>
    </row>
    <row r="1218" spans="1:2" x14ac:dyDescent="0.25">
      <c r="A1218" s="6">
        <v>1213</v>
      </c>
      <c r="B1218" s="8" t="str">
        <f>"00871588"</f>
        <v>00871588</v>
      </c>
    </row>
    <row r="1219" spans="1:2" x14ac:dyDescent="0.25">
      <c r="A1219" s="6">
        <v>1214</v>
      </c>
      <c r="B1219" s="8" t="str">
        <f>"00871701"</f>
        <v>00871701</v>
      </c>
    </row>
    <row r="1220" spans="1:2" x14ac:dyDescent="0.25">
      <c r="A1220" s="6">
        <v>1215</v>
      </c>
      <c r="B1220" s="8" t="str">
        <f>"00871722"</f>
        <v>00871722</v>
      </c>
    </row>
    <row r="1221" spans="1:2" x14ac:dyDescent="0.25">
      <c r="A1221" s="6">
        <v>1216</v>
      </c>
      <c r="B1221" s="8" t="str">
        <f>"00871835"</f>
        <v>00871835</v>
      </c>
    </row>
    <row r="1222" spans="1:2" x14ac:dyDescent="0.25">
      <c r="A1222" s="6">
        <v>1217</v>
      </c>
      <c r="B1222" s="8" t="str">
        <f>"00871904"</f>
        <v>00871904</v>
      </c>
    </row>
    <row r="1223" spans="1:2" x14ac:dyDescent="0.25">
      <c r="A1223" s="6">
        <v>1218</v>
      </c>
      <c r="B1223" s="8" t="str">
        <f>"00871919"</f>
        <v>00871919</v>
      </c>
    </row>
    <row r="1224" spans="1:2" x14ac:dyDescent="0.25">
      <c r="A1224" s="6">
        <v>1219</v>
      </c>
      <c r="B1224" s="8" t="str">
        <f>"00872122"</f>
        <v>00872122</v>
      </c>
    </row>
    <row r="1225" spans="1:2" x14ac:dyDescent="0.25">
      <c r="A1225" s="6">
        <v>1220</v>
      </c>
      <c r="B1225" s="8" t="str">
        <f>"00872166"</f>
        <v>00872166</v>
      </c>
    </row>
    <row r="1226" spans="1:2" x14ac:dyDescent="0.25">
      <c r="A1226" s="6">
        <v>1221</v>
      </c>
      <c r="B1226" s="8" t="str">
        <f>"00872226"</f>
        <v>00872226</v>
      </c>
    </row>
    <row r="1227" spans="1:2" x14ac:dyDescent="0.25">
      <c r="A1227" s="6">
        <v>1222</v>
      </c>
      <c r="B1227" s="8" t="str">
        <f>"00872320"</f>
        <v>00872320</v>
      </c>
    </row>
    <row r="1228" spans="1:2" x14ac:dyDescent="0.25">
      <c r="A1228" s="6">
        <v>1223</v>
      </c>
      <c r="B1228" s="8" t="str">
        <f>"00872391"</f>
        <v>00872391</v>
      </c>
    </row>
    <row r="1229" spans="1:2" x14ac:dyDescent="0.25">
      <c r="A1229" s="6">
        <v>1224</v>
      </c>
      <c r="B1229" s="8" t="str">
        <f>"00872459"</f>
        <v>00872459</v>
      </c>
    </row>
    <row r="1230" spans="1:2" x14ac:dyDescent="0.25">
      <c r="A1230" s="6">
        <v>1225</v>
      </c>
      <c r="B1230" s="8" t="str">
        <f>"00872485"</f>
        <v>00872485</v>
      </c>
    </row>
    <row r="1231" spans="1:2" x14ac:dyDescent="0.25">
      <c r="A1231" s="6">
        <v>1226</v>
      </c>
      <c r="B1231" s="8" t="str">
        <f>"00872486"</f>
        <v>00872486</v>
      </c>
    </row>
    <row r="1232" spans="1:2" x14ac:dyDescent="0.25">
      <c r="A1232" s="6">
        <v>1227</v>
      </c>
      <c r="B1232" s="8" t="str">
        <f>"00872580"</f>
        <v>00872580</v>
      </c>
    </row>
    <row r="1233" spans="1:2" x14ac:dyDescent="0.25">
      <c r="A1233" s="6">
        <v>1228</v>
      </c>
      <c r="B1233" s="8" t="str">
        <f>"00872780"</f>
        <v>00872780</v>
      </c>
    </row>
    <row r="1234" spans="1:2" x14ac:dyDescent="0.25">
      <c r="A1234" s="6">
        <v>1229</v>
      </c>
      <c r="B1234" s="8" t="str">
        <f>"00872840"</f>
        <v>00872840</v>
      </c>
    </row>
    <row r="1235" spans="1:2" x14ac:dyDescent="0.25">
      <c r="A1235" s="6">
        <v>1230</v>
      </c>
      <c r="B1235" s="8" t="str">
        <f>"00872923"</f>
        <v>00872923</v>
      </c>
    </row>
    <row r="1236" spans="1:2" x14ac:dyDescent="0.25">
      <c r="A1236" s="6">
        <v>1231</v>
      </c>
      <c r="B1236" s="8" t="str">
        <f>"00873084"</f>
        <v>00873084</v>
      </c>
    </row>
    <row r="1237" spans="1:2" x14ac:dyDescent="0.25">
      <c r="A1237" s="6">
        <v>1232</v>
      </c>
      <c r="B1237" s="8" t="str">
        <f>"00873088"</f>
        <v>00873088</v>
      </c>
    </row>
    <row r="1238" spans="1:2" x14ac:dyDescent="0.25">
      <c r="A1238" s="6">
        <v>1233</v>
      </c>
      <c r="B1238" s="8" t="str">
        <f>"00873094"</f>
        <v>00873094</v>
      </c>
    </row>
    <row r="1239" spans="1:2" x14ac:dyDescent="0.25">
      <c r="A1239" s="6">
        <v>1234</v>
      </c>
      <c r="B1239" s="8" t="str">
        <f>"00873146"</f>
        <v>00873146</v>
      </c>
    </row>
    <row r="1240" spans="1:2" x14ac:dyDescent="0.25">
      <c r="A1240" s="6">
        <v>1235</v>
      </c>
      <c r="B1240" s="8" t="str">
        <f>"00873556"</f>
        <v>00873556</v>
      </c>
    </row>
    <row r="1241" spans="1:2" x14ac:dyDescent="0.25">
      <c r="A1241" s="6">
        <v>1236</v>
      </c>
      <c r="B1241" s="8" t="str">
        <f>"00873628"</f>
        <v>00873628</v>
      </c>
    </row>
    <row r="1242" spans="1:2" x14ac:dyDescent="0.25">
      <c r="A1242" s="6">
        <v>1237</v>
      </c>
      <c r="B1242" s="8" t="str">
        <f>"00873770"</f>
        <v>00873770</v>
      </c>
    </row>
    <row r="1243" spans="1:2" x14ac:dyDescent="0.25">
      <c r="A1243" s="6">
        <v>1238</v>
      </c>
      <c r="B1243" s="8" t="str">
        <f>"00873987"</f>
        <v>00873987</v>
      </c>
    </row>
    <row r="1244" spans="1:2" x14ac:dyDescent="0.25">
      <c r="A1244" s="6">
        <v>1239</v>
      </c>
      <c r="B1244" s="8" t="str">
        <f>"00874132"</f>
        <v>00874132</v>
      </c>
    </row>
    <row r="1245" spans="1:2" x14ac:dyDescent="0.25">
      <c r="A1245" s="6">
        <v>1240</v>
      </c>
      <c r="B1245" s="8" t="str">
        <f>"00874146"</f>
        <v>00874146</v>
      </c>
    </row>
    <row r="1246" spans="1:2" x14ac:dyDescent="0.25">
      <c r="A1246" s="6">
        <v>1241</v>
      </c>
      <c r="B1246" s="8" t="str">
        <f>"00874300"</f>
        <v>00874300</v>
      </c>
    </row>
    <row r="1247" spans="1:2" x14ac:dyDescent="0.25">
      <c r="A1247" s="6">
        <v>1242</v>
      </c>
      <c r="B1247" s="8" t="str">
        <f>"00874347"</f>
        <v>00874347</v>
      </c>
    </row>
    <row r="1248" spans="1:2" x14ac:dyDescent="0.25">
      <c r="A1248" s="6">
        <v>1243</v>
      </c>
      <c r="B1248" s="8" t="str">
        <f>"00874427"</f>
        <v>00874427</v>
      </c>
    </row>
    <row r="1249" spans="1:2" x14ac:dyDescent="0.25">
      <c r="A1249" s="6">
        <v>1244</v>
      </c>
      <c r="B1249" s="8" t="str">
        <f>"00874430"</f>
        <v>00874430</v>
      </c>
    </row>
    <row r="1250" spans="1:2" x14ac:dyDescent="0.25">
      <c r="A1250" s="6">
        <v>1245</v>
      </c>
      <c r="B1250" s="8" t="str">
        <f>"00874446"</f>
        <v>00874446</v>
      </c>
    </row>
    <row r="1251" spans="1:2" x14ac:dyDescent="0.25">
      <c r="A1251" s="6">
        <v>1246</v>
      </c>
      <c r="B1251" s="8" t="str">
        <f>"00874450"</f>
        <v>00874450</v>
      </c>
    </row>
    <row r="1252" spans="1:2" x14ac:dyDescent="0.25">
      <c r="A1252" s="6">
        <v>1247</v>
      </c>
      <c r="B1252" s="8" t="str">
        <f>"00874471"</f>
        <v>00874471</v>
      </c>
    </row>
    <row r="1253" spans="1:2" x14ac:dyDescent="0.25">
      <c r="A1253" s="6">
        <v>1248</v>
      </c>
      <c r="B1253" s="8" t="str">
        <f>"00874516"</f>
        <v>00874516</v>
      </c>
    </row>
    <row r="1254" spans="1:2" x14ac:dyDescent="0.25">
      <c r="A1254" s="6">
        <v>1249</v>
      </c>
      <c r="B1254" s="8" t="str">
        <f>"00874548"</f>
        <v>00874548</v>
      </c>
    </row>
    <row r="1255" spans="1:2" x14ac:dyDescent="0.25">
      <c r="A1255" s="6">
        <v>1250</v>
      </c>
      <c r="B1255" s="8" t="str">
        <f>"00874566"</f>
        <v>00874566</v>
      </c>
    </row>
    <row r="1256" spans="1:2" x14ac:dyDescent="0.25">
      <c r="A1256" s="6">
        <v>1251</v>
      </c>
      <c r="B1256" s="8" t="str">
        <f>"00874592"</f>
        <v>00874592</v>
      </c>
    </row>
    <row r="1257" spans="1:2" x14ac:dyDescent="0.25">
      <c r="A1257" s="6">
        <v>1252</v>
      </c>
      <c r="B1257" s="8" t="str">
        <f>"00874614"</f>
        <v>00874614</v>
      </c>
    </row>
    <row r="1258" spans="1:2" x14ac:dyDescent="0.25">
      <c r="A1258" s="6">
        <v>1253</v>
      </c>
      <c r="B1258" s="8" t="str">
        <f>"00874785"</f>
        <v>00874785</v>
      </c>
    </row>
    <row r="1259" spans="1:2" x14ac:dyDescent="0.25">
      <c r="A1259" s="6">
        <v>1254</v>
      </c>
      <c r="B1259" s="8" t="str">
        <f>"00874796"</f>
        <v>00874796</v>
      </c>
    </row>
    <row r="1260" spans="1:2" x14ac:dyDescent="0.25">
      <c r="A1260" s="6">
        <v>1255</v>
      </c>
      <c r="B1260" s="8" t="str">
        <f>"00874799"</f>
        <v>00874799</v>
      </c>
    </row>
    <row r="1261" spans="1:2" x14ac:dyDescent="0.25">
      <c r="A1261" s="6">
        <v>1256</v>
      </c>
      <c r="B1261" s="8" t="str">
        <f>"00874800"</f>
        <v>00874800</v>
      </c>
    </row>
    <row r="1262" spans="1:2" x14ac:dyDescent="0.25">
      <c r="A1262" s="6">
        <v>1257</v>
      </c>
      <c r="B1262" s="8" t="str">
        <f>"00874812"</f>
        <v>00874812</v>
      </c>
    </row>
    <row r="1263" spans="1:2" x14ac:dyDescent="0.25">
      <c r="A1263" s="6">
        <v>1258</v>
      </c>
      <c r="B1263" s="8" t="str">
        <f>"00874813"</f>
        <v>00874813</v>
      </c>
    </row>
    <row r="1264" spans="1:2" x14ac:dyDescent="0.25">
      <c r="A1264" s="6">
        <v>1259</v>
      </c>
      <c r="B1264" s="8" t="str">
        <f>"00874815"</f>
        <v>00874815</v>
      </c>
    </row>
    <row r="1265" spans="1:2" x14ac:dyDescent="0.25">
      <c r="A1265" s="6">
        <v>1260</v>
      </c>
      <c r="B1265" s="8" t="str">
        <f>"00874907"</f>
        <v>00874907</v>
      </c>
    </row>
    <row r="1266" spans="1:2" x14ac:dyDescent="0.25">
      <c r="A1266" s="6">
        <v>1261</v>
      </c>
      <c r="B1266" s="8" t="str">
        <f>"00874909"</f>
        <v>00874909</v>
      </c>
    </row>
    <row r="1267" spans="1:2" x14ac:dyDescent="0.25">
      <c r="A1267" s="6">
        <v>1262</v>
      </c>
      <c r="B1267" s="8" t="str">
        <f>"00874924"</f>
        <v>00874924</v>
      </c>
    </row>
    <row r="1268" spans="1:2" x14ac:dyDescent="0.25">
      <c r="A1268" s="6">
        <v>1263</v>
      </c>
      <c r="B1268" s="8" t="str">
        <f>"00875011"</f>
        <v>00875011</v>
      </c>
    </row>
    <row r="1269" spans="1:2" x14ac:dyDescent="0.25">
      <c r="A1269" s="6">
        <v>1264</v>
      </c>
      <c r="B1269" s="8" t="str">
        <f>"00875029"</f>
        <v>00875029</v>
      </c>
    </row>
    <row r="1270" spans="1:2" x14ac:dyDescent="0.25">
      <c r="A1270" s="6">
        <v>1265</v>
      </c>
      <c r="B1270" s="8" t="str">
        <f>"00875037"</f>
        <v>00875037</v>
      </c>
    </row>
    <row r="1271" spans="1:2" x14ac:dyDescent="0.25">
      <c r="A1271" s="6">
        <v>1266</v>
      </c>
      <c r="B1271" s="8" t="str">
        <f>"00875055"</f>
        <v>00875055</v>
      </c>
    </row>
    <row r="1272" spans="1:2" x14ac:dyDescent="0.25">
      <c r="A1272" s="6">
        <v>1267</v>
      </c>
      <c r="B1272" s="8" t="str">
        <f>"00875122"</f>
        <v>00875122</v>
      </c>
    </row>
    <row r="1273" spans="1:2" x14ac:dyDescent="0.25">
      <c r="A1273" s="6">
        <v>1268</v>
      </c>
      <c r="B1273" s="8" t="str">
        <f>"00875152"</f>
        <v>00875152</v>
      </c>
    </row>
    <row r="1274" spans="1:2" x14ac:dyDescent="0.25">
      <c r="A1274" s="6">
        <v>1269</v>
      </c>
      <c r="B1274" s="8" t="str">
        <f>"00875166"</f>
        <v>00875166</v>
      </c>
    </row>
    <row r="1275" spans="1:2" x14ac:dyDescent="0.25">
      <c r="A1275" s="6">
        <v>1270</v>
      </c>
      <c r="B1275" s="8" t="str">
        <f>"00875195"</f>
        <v>00875195</v>
      </c>
    </row>
    <row r="1276" spans="1:2" x14ac:dyDescent="0.25">
      <c r="A1276" s="6">
        <v>1271</v>
      </c>
      <c r="B1276" s="8" t="str">
        <f>"00875224"</f>
        <v>00875224</v>
      </c>
    </row>
    <row r="1277" spans="1:2" x14ac:dyDescent="0.25">
      <c r="A1277" s="6">
        <v>1272</v>
      </c>
      <c r="B1277" s="8" t="str">
        <f>"00875275"</f>
        <v>00875275</v>
      </c>
    </row>
    <row r="1278" spans="1:2" x14ac:dyDescent="0.25">
      <c r="A1278" s="6">
        <v>1273</v>
      </c>
      <c r="B1278" s="8" t="str">
        <f>"00875374"</f>
        <v>00875374</v>
      </c>
    </row>
    <row r="1279" spans="1:2" x14ac:dyDescent="0.25">
      <c r="A1279" s="6">
        <v>1274</v>
      </c>
      <c r="B1279" s="8" t="str">
        <f>"00875436"</f>
        <v>00875436</v>
      </c>
    </row>
    <row r="1280" spans="1:2" x14ac:dyDescent="0.25">
      <c r="A1280" s="6">
        <v>1275</v>
      </c>
      <c r="B1280" s="8" t="str">
        <f>"00875444"</f>
        <v>00875444</v>
      </c>
    </row>
    <row r="1281" spans="1:2" x14ac:dyDescent="0.25">
      <c r="A1281" s="6">
        <v>1276</v>
      </c>
      <c r="B1281" s="8" t="str">
        <f>"00875467"</f>
        <v>00875467</v>
      </c>
    </row>
    <row r="1282" spans="1:2" x14ac:dyDescent="0.25">
      <c r="A1282" s="6">
        <v>1277</v>
      </c>
      <c r="B1282" s="8" t="str">
        <f>"00875474"</f>
        <v>00875474</v>
      </c>
    </row>
    <row r="1283" spans="1:2" x14ac:dyDescent="0.25">
      <c r="A1283" s="6">
        <v>1278</v>
      </c>
      <c r="B1283" s="8" t="str">
        <f>"00875505"</f>
        <v>00875505</v>
      </c>
    </row>
    <row r="1284" spans="1:2" x14ac:dyDescent="0.25">
      <c r="A1284" s="6">
        <v>1279</v>
      </c>
      <c r="B1284" s="8" t="str">
        <f>"00875576"</f>
        <v>00875576</v>
      </c>
    </row>
    <row r="1285" spans="1:2" x14ac:dyDescent="0.25">
      <c r="A1285" s="6">
        <v>1280</v>
      </c>
      <c r="B1285" s="8" t="str">
        <f>"00875613"</f>
        <v>00875613</v>
      </c>
    </row>
    <row r="1286" spans="1:2" x14ac:dyDescent="0.25">
      <c r="A1286" s="6">
        <v>1281</v>
      </c>
      <c r="B1286" s="8" t="str">
        <f>"00875631"</f>
        <v>00875631</v>
      </c>
    </row>
    <row r="1287" spans="1:2" x14ac:dyDescent="0.25">
      <c r="A1287" s="6">
        <v>1282</v>
      </c>
      <c r="B1287" s="8" t="str">
        <f>"00875636"</f>
        <v>00875636</v>
      </c>
    </row>
    <row r="1288" spans="1:2" x14ac:dyDescent="0.25">
      <c r="A1288" s="6">
        <v>1283</v>
      </c>
      <c r="B1288" s="8" t="str">
        <f>"00875648"</f>
        <v>00875648</v>
      </c>
    </row>
    <row r="1289" spans="1:2" x14ac:dyDescent="0.25">
      <c r="A1289" s="6">
        <v>1284</v>
      </c>
      <c r="B1289" s="8" t="str">
        <f>"00875657"</f>
        <v>00875657</v>
      </c>
    </row>
    <row r="1290" spans="1:2" x14ac:dyDescent="0.25">
      <c r="A1290" s="6">
        <v>1285</v>
      </c>
      <c r="B1290" s="8" t="str">
        <f>"00875662"</f>
        <v>00875662</v>
      </c>
    </row>
    <row r="1291" spans="1:2" x14ac:dyDescent="0.25">
      <c r="A1291" s="6">
        <v>1286</v>
      </c>
      <c r="B1291" s="8" t="str">
        <f>"00875673"</f>
        <v>00875673</v>
      </c>
    </row>
    <row r="1292" spans="1:2" x14ac:dyDescent="0.25">
      <c r="A1292" s="6">
        <v>1287</v>
      </c>
      <c r="B1292" s="8" t="str">
        <f>"00875677"</f>
        <v>00875677</v>
      </c>
    </row>
    <row r="1293" spans="1:2" x14ac:dyDescent="0.25">
      <c r="A1293" s="6">
        <v>1288</v>
      </c>
      <c r="B1293" s="8" t="str">
        <f>"00875730"</f>
        <v>00875730</v>
      </c>
    </row>
    <row r="1294" spans="1:2" x14ac:dyDescent="0.25">
      <c r="A1294" s="6">
        <v>1289</v>
      </c>
      <c r="B1294" s="8" t="str">
        <f>"00875746"</f>
        <v>00875746</v>
      </c>
    </row>
    <row r="1295" spans="1:2" x14ac:dyDescent="0.25">
      <c r="A1295" s="6">
        <v>1290</v>
      </c>
      <c r="B1295" s="8" t="str">
        <f>"00875753"</f>
        <v>00875753</v>
      </c>
    </row>
    <row r="1296" spans="1:2" x14ac:dyDescent="0.25">
      <c r="A1296" s="6">
        <v>1291</v>
      </c>
      <c r="B1296" s="8" t="str">
        <f>"00875781"</f>
        <v>00875781</v>
      </c>
    </row>
    <row r="1297" spans="1:2" x14ac:dyDescent="0.25">
      <c r="A1297" s="6">
        <v>1292</v>
      </c>
      <c r="B1297" s="8" t="str">
        <f>"00876023"</f>
        <v>00876023</v>
      </c>
    </row>
    <row r="1298" spans="1:2" x14ac:dyDescent="0.25">
      <c r="A1298" s="6">
        <v>1293</v>
      </c>
      <c r="B1298" s="8" t="str">
        <f>"00876037"</f>
        <v>00876037</v>
      </c>
    </row>
    <row r="1299" spans="1:2" x14ac:dyDescent="0.25">
      <c r="A1299" s="6">
        <v>1294</v>
      </c>
      <c r="B1299" s="8" t="str">
        <f>"00876091"</f>
        <v>00876091</v>
      </c>
    </row>
    <row r="1300" spans="1:2" x14ac:dyDescent="0.25">
      <c r="A1300" s="6">
        <v>1295</v>
      </c>
      <c r="B1300" s="8" t="str">
        <f>"00876104"</f>
        <v>00876104</v>
      </c>
    </row>
    <row r="1301" spans="1:2" x14ac:dyDescent="0.25">
      <c r="A1301" s="6">
        <v>1296</v>
      </c>
      <c r="B1301" s="8" t="str">
        <f>"00876148"</f>
        <v>00876148</v>
      </c>
    </row>
    <row r="1302" spans="1:2" x14ac:dyDescent="0.25">
      <c r="A1302" s="6">
        <v>1297</v>
      </c>
      <c r="B1302" s="8" t="str">
        <f>"00876180"</f>
        <v>00876180</v>
      </c>
    </row>
    <row r="1303" spans="1:2" x14ac:dyDescent="0.25">
      <c r="A1303" s="6">
        <v>1298</v>
      </c>
      <c r="B1303" s="8" t="str">
        <f>"00876207"</f>
        <v>00876207</v>
      </c>
    </row>
    <row r="1304" spans="1:2" x14ac:dyDescent="0.25">
      <c r="A1304" s="6">
        <v>1299</v>
      </c>
      <c r="B1304" s="8" t="str">
        <f>"00876230"</f>
        <v>00876230</v>
      </c>
    </row>
    <row r="1305" spans="1:2" x14ac:dyDescent="0.25">
      <c r="A1305" s="6">
        <v>1300</v>
      </c>
      <c r="B1305" s="8" t="str">
        <f>"00876232"</f>
        <v>00876232</v>
      </c>
    </row>
    <row r="1306" spans="1:2" x14ac:dyDescent="0.25">
      <c r="A1306" s="6">
        <v>1301</v>
      </c>
      <c r="B1306" s="8" t="str">
        <f>"00876288"</f>
        <v>00876288</v>
      </c>
    </row>
    <row r="1307" spans="1:2" x14ac:dyDescent="0.25">
      <c r="A1307" s="6">
        <v>1302</v>
      </c>
      <c r="B1307" s="8" t="str">
        <f>"00876351"</f>
        <v>00876351</v>
      </c>
    </row>
    <row r="1308" spans="1:2" x14ac:dyDescent="0.25">
      <c r="A1308" s="6">
        <v>1303</v>
      </c>
      <c r="B1308" s="8" t="str">
        <f>"00876469"</f>
        <v>00876469</v>
      </c>
    </row>
    <row r="1309" spans="1:2" x14ac:dyDescent="0.25">
      <c r="A1309" s="6">
        <v>1304</v>
      </c>
      <c r="B1309" s="8" t="str">
        <f>"00876471"</f>
        <v>00876471</v>
      </c>
    </row>
    <row r="1310" spans="1:2" x14ac:dyDescent="0.25">
      <c r="A1310" s="6">
        <v>1305</v>
      </c>
      <c r="B1310" s="8" t="str">
        <f>"00876490"</f>
        <v>00876490</v>
      </c>
    </row>
    <row r="1311" spans="1:2" x14ac:dyDescent="0.25">
      <c r="A1311" s="6">
        <v>1306</v>
      </c>
      <c r="B1311" s="8" t="str">
        <f>"00876503"</f>
        <v>00876503</v>
      </c>
    </row>
    <row r="1312" spans="1:2" x14ac:dyDescent="0.25">
      <c r="A1312" s="6">
        <v>1307</v>
      </c>
      <c r="B1312" s="8" t="str">
        <f>"00876505"</f>
        <v>00876505</v>
      </c>
    </row>
    <row r="1313" spans="1:2" x14ac:dyDescent="0.25">
      <c r="A1313" s="6">
        <v>1308</v>
      </c>
      <c r="B1313" s="8" t="str">
        <f>"00876524"</f>
        <v>00876524</v>
      </c>
    </row>
    <row r="1314" spans="1:2" x14ac:dyDescent="0.25">
      <c r="A1314" s="6">
        <v>1309</v>
      </c>
      <c r="B1314" s="8" t="str">
        <f>"00876577"</f>
        <v>00876577</v>
      </c>
    </row>
    <row r="1315" spans="1:2" x14ac:dyDescent="0.25">
      <c r="A1315" s="6">
        <v>1310</v>
      </c>
      <c r="B1315" s="8" t="str">
        <f>"00876685"</f>
        <v>00876685</v>
      </c>
    </row>
    <row r="1316" spans="1:2" x14ac:dyDescent="0.25">
      <c r="A1316" s="6">
        <v>1311</v>
      </c>
      <c r="B1316" s="8" t="str">
        <f>"00876731"</f>
        <v>00876731</v>
      </c>
    </row>
    <row r="1317" spans="1:2" x14ac:dyDescent="0.25">
      <c r="A1317" s="6">
        <v>1312</v>
      </c>
      <c r="B1317" s="8" t="str">
        <f>"00876754"</f>
        <v>00876754</v>
      </c>
    </row>
    <row r="1318" spans="1:2" x14ac:dyDescent="0.25">
      <c r="A1318" s="6">
        <v>1313</v>
      </c>
      <c r="B1318" s="8" t="str">
        <f>"00876800"</f>
        <v>00876800</v>
      </c>
    </row>
    <row r="1319" spans="1:2" x14ac:dyDescent="0.25">
      <c r="A1319" s="6">
        <v>1314</v>
      </c>
      <c r="B1319" s="8" t="str">
        <f>"00876813"</f>
        <v>00876813</v>
      </c>
    </row>
    <row r="1320" spans="1:2" x14ac:dyDescent="0.25">
      <c r="A1320" s="6">
        <v>1315</v>
      </c>
      <c r="B1320" s="8" t="str">
        <f>"00876848"</f>
        <v>00876848</v>
      </c>
    </row>
    <row r="1321" spans="1:2" x14ac:dyDescent="0.25">
      <c r="A1321" s="6">
        <v>1316</v>
      </c>
      <c r="B1321" s="8" t="str">
        <f>"00876881"</f>
        <v>00876881</v>
      </c>
    </row>
    <row r="1322" spans="1:2" x14ac:dyDescent="0.25">
      <c r="A1322" s="6">
        <v>1317</v>
      </c>
      <c r="B1322" s="8" t="str">
        <f>"00876892"</f>
        <v>00876892</v>
      </c>
    </row>
    <row r="1323" spans="1:2" x14ac:dyDescent="0.25">
      <c r="A1323" s="6">
        <v>1318</v>
      </c>
      <c r="B1323" s="8" t="str">
        <f>"00876901"</f>
        <v>00876901</v>
      </c>
    </row>
    <row r="1324" spans="1:2" x14ac:dyDescent="0.25">
      <c r="A1324" s="6">
        <v>1319</v>
      </c>
      <c r="B1324" s="8" t="str">
        <f>"00877039"</f>
        <v>00877039</v>
      </c>
    </row>
    <row r="1325" spans="1:2" x14ac:dyDescent="0.25">
      <c r="A1325" s="6">
        <v>1320</v>
      </c>
      <c r="B1325" s="8" t="str">
        <f>"00877134"</f>
        <v>00877134</v>
      </c>
    </row>
    <row r="1326" spans="1:2" x14ac:dyDescent="0.25">
      <c r="A1326" s="6">
        <v>1321</v>
      </c>
      <c r="B1326" s="8" t="str">
        <f>"00877146"</f>
        <v>00877146</v>
      </c>
    </row>
    <row r="1327" spans="1:2" x14ac:dyDescent="0.25">
      <c r="A1327" s="6">
        <v>1322</v>
      </c>
      <c r="B1327" s="8" t="str">
        <f>"00877148"</f>
        <v>00877148</v>
      </c>
    </row>
    <row r="1328" spans="1:2" x14ac:dyDescent="0.25">
      <c r="A1328" s="6">
        <v>1323</v>
      </c>
      <c r="B1328" s="8" t="str">
        <f>"00877159"</f>
        <v>00877159</v>
      </c>
    </row>
    <row r="1329" spans="1:2" x14ac:dyDescent="0.25">
      <c r="A1329" s="6">
        <v>1324</v>
      </c>
      <c r="B1329" s="8" t="str">
        <f>"00877162"</f>
        <v>00877162</v>
      </c>
    </row>
    <row r="1330" spans="1:2" x14ac:dyDescent="0.25">
      <c r="A1330" s="6">
        <v>1325</v>
      </c>
      <c r="B1330" s="8" t="str">
        <f>"00877169"</f>
        <v>00877169</v>
      </c>
    </row>
    <row r="1331" spans="1:2" x14ac:dyDescent="0.25">
      <c r="A1331" s="6">
        <v>1326</v>
      </c>
      <c r="B1331" s="8" t="str">
        <f>"00877191"</f>
        <v>00877191</v>
      </c>
    </row>
    <row r="1332" spans="1:2" x14ac:dyDescent="0.25">
      <c r="A1332" s="6">
        <v>1327</v>
      </c>
      <c r="B1332" s="8" t="str">
        <f>"00877198"</f>
        <v>00877198</v>
      </c>
    </row>
    <row r="1333" spans="1:2" x14ac:dyDescent="0.25">
      <c r="A1333" s="6">
        <v>1328</v>
      </c>
      <c r="B1333" s="8" t="str">
        <f>"00877236"</f>
        <v>00877236</v>
      </c>
    </row>
    <row r="1334" spans="1:2" x14ac:dyDescent="0.25">
      <c r="A1334" s="6">
        <v>1329</v>
      </c>
      <c r="B1334" s="8" t="str">
        <f>"00877272"</f>
        <v>00877272</v>
      </c>
    </row>
    <row r="1335" spans="1:2" x14ac:dyDescent="0.25">
      <c r="A1335" s="6">
        <v>1330</v>
      </c>
      <c r="B1335" s="8" t="str">
        <f>"00877298"</f>
        <v>00877298</v>
      </c>
    </row>
    <row r="1336" spans="1:2" x14ac:dyDescent="0.25">
      <c r="A1336" s="6">
        <v>1331</v>
      </c>
      <c r="B1336" s="8" t="str">
        <f>"00877300"</f>
        <v>00877300</v>
      </c>
    </row>
    <row r="1337" spans="1:2" x14ac:dyDescent="0.25">
      <c r="A1337" s="6">
        <v>1332</v>
      </c>
      <c r="B1337" s="8" t="str">
        <f>"00877344"</f>
        <v>00877344</v>
      </c>
    </row>
    <row r="1338" spans="1:2" x14ac:dyDescent="0.25">
      <c r="A1338" s="6">
        <v>1333</v>
      </c>
      <c r="B1338" s="8" t="str">
        <f>"00877352"</f>
        <v>00877352</v>
      </c>
    </row>
    <row r="1339" spans="1:2" x14ac:dyDescent="0.25">
      <c r="A1339" s="6">
        <v>1334</v>
      </c>
      <c r="B1339" s="8" t="str">
        <f>"00877366"</f>
        <v>00877366</v>
      </c>
    </row>
    <row r="1340" spans="1:2" x14ac:dyDescent="0.25">
      <c r="A1340" s="6">
        <v>1335</v>
      </c>
      <c r="B1340" s="8" t="str">
        <f>"00877373"</f>
        <v>00877373</v>
      </c>
    </row>
    <row r="1341" spans="1:2" x14ac:dyDescent="0.25">
      <c r="A1341" s="6">
        <v>1336</v>
      </c>
      <c r="B1341" s="8" t="str">
        <f>"00877435"</f>
        <v>00877435</v>
      </c>
    </row>
    <row r="1342" spans="1:2" x14ac:dyDescent="0.25">
      <c r="A1342" s="6">
        <v>1337</v>
      </c>
      <c r="B1342" s="8" t="str">
        <f>"00877451"</f>
        <v>00877451</v>
      </c>
    </row>
    <row r="1343" spans="1:2" x14ac:dyDescent="0.25">
      <c r="A1343" s="6">
        <v>1338</v>
      </c>
      <c r="B1343" s="8" t="str">
        <f>"00877452"</f>
        <v>00877452</v>
      </c>
    </row>
    <row r="1344" spans="1:2" x14ac:dyDescent="0.25">
      <c r="A1344" s="6">
        <v>1339</v>
      </c>
      <c r="B1344" s="8" t="str">
        <f>"00877456"</f>
        <v>00877456</v>
      </c>
    </row>
    <row r="1345" spans="1:2" x14ac:dyDescent="0.25">
      <c r="A1345" s="6">
        <v>1340</v>
      </c>
      <c r="B1345" s="8" t="str">
        <f>"00877482"</f>
        <v>00877482</v>
      </c>
    </row>
    <row r="1346" spans="1:2" x14ac:dyDescent="0.25">
      <c r="A1346" s="6">
        <v>1341</v>
      </c>
      <c r="B1346" s="8" t="str">
        <f>"00877483"</f>
        <v>00877483</v>
      </c>
    </row>
    <row r="1347" spans="1:2" x14ac:dyDescent="0.25">
      <c r="A1347" s="6">
        <v>1342</v>
      </c>
      <c r="B1347" s="8" t="str">
        <f>"00877487"</f>
        <v>00877487</v>
      </c>
    </row>
    <row r="1348" spans="1:2" x14ac:dyDescent="0.25">
      <c r="A1348" s="6">
        <v>1343</v>
      </c>
      <c r="B1348" s="8" t="str">
        <f>"00877492"</f>
        <v>00877492</v>
      </c>
    </row>
    <row r="1349" spans="1:2" x14ac:dyDescent="0.25">
      <c r="A1349" s="6">
        <v>1344</v>
      </c>
      <c r="B1349" s="8" t="str">
        <f>"00877525"</f>
        <v>00877525</v>
      </c>
    </row>
    <row r="1350" spans="1:2" x14ac:dyDescent="0.25">
      <c r="A1350" s="6">
        <v>1345</v>
      </c>
      <c r="B1350" s="8" t="str">
        <f>"00877530"</f>
        <v>00877530</v>
      </c>
    </row>
    <row r="1351" spans="1:2" x14ac:dyDescent="0.25">
      <c r="A1351" s="6">
        <v>1346</v>
      </c>
      <c r="B1351" s="8" t="str">
        <f>"00877532"</f>
        <v>00877532</v>
      </c>
    </row>
    <row r="1352" spans="1:2" x14ac:dyDescent="0.25">
      <c r="A1352" s="6">
        <v>1347</v>
      </c>
      <c r="B1352" s="8" t="str">
        <f>"00877549"</f>
        <v>00877549</v>
      </c>
    </row>
    <row r="1353" spans="1:2" x14ac:dyDescent="0.25">
      <c r="A1353" s="6">
        <v>1348</v>
      </c>
      <c r="B1353" s="8" t="str">
        <f>"00877551"</f>
        <v>00877551</v>
      </c>
    </row>
    <row r="1354" spans="1:2" x14ac:dyDescent="0.25">
      <c r="A1354" s="6">
        <v>1349</v>
      </c>
      <c r="B1354" s="8" t="str">
        <f>"00877593"</f>
        <v>00877593</v>
      </c>
    </row>
    <row r="1355" spans="1:2" x14ac:dyDescent="0.25">
      <c r="A1355" s="6">
        <v>1350</v>
      </c>
      <c r="B1355" s="8" t="str">
        <f>"00877599"</f>
        <v>00877599</v>
      </c>
    </row>
    <row r="1356" spans="1:2" x14ac:dyDescent="0.25">
      <c r="A1356" s="6">
        <v>1351</v>
      </c>
      <c r="B1356" s="8" t="str">
        <f>"00877603"</f>
        <v>00877603</v>
      </c>
    </row>
    <row r="1357" spans="1:2" x14ac:dyDescent="0.25">
      <c r="A1357" s="6">
        <v>1352</v>
      </c>
      <c r="B1357" s="8" t="str">
        <f>"00877610"</f>
        <v>00877610</v>
      </c>
    </row>
    <row r="1358" spans="1:2" x14ac:dyDescent="0.25">
      <c r="A1358" s="6">
        <v>1353</v>
      </c>
      <c r="B1358" s="8" t="str">
        <f>"00877616"</f>
        <v>00877616</v>
      </c>
    </row>
    <row r="1359" spans="1:2" x14ac:dyDescent="0.25">
      <c r="A1359" s="6">
        <v>1354</v>
      </c>
      <c r="B1359" s="8" t="str">
        <f>"00877618"</f>
        <v>00877618</v>
      </c>
    </row>
    <row r="1360" spans="1:2" x14ac:dyDescent="0.25">
      <c r="A1360" s="6">
        <v>1355</v>
      </c>
      <c r="B1360" s="8" t="str">
        <f>"00877634"</f>
        <v>00877634</v>
      </c>
    </row>
    <row r="1361" spans="1:2" x14ac:dyDescent="0.25">
      <c r="A1361" s="6">
        <v>1356</v>
      </c>
      <c r="B1361" s="8" t="str">
        <f>"00877641"</f>
        <v>00877641</v>
      </c>
    </row>
    <row r="1362" spans="1:2" x14ac:dyDescent="0.25">
      <c r="A1362" s="6">
        <v>1357</v>
      </c>
      <c r="B1362" s="8" t="str">
        <f>"00877671"</f>
        <v>00877671</v>
      </c>
    </row>
    <row r="1363" spans="1:2" x14ac:dyDescent="0.25">
      <c r="A1363" s="6">
        <v>1358</v>
      </c>
      <c r="B1363" s="8" t="str">
        <f>"00877679"</f>
        <v>00877679</v>
      </c>
    </row>
    <row r="1364" spans="1:2" x14ac:dyDescent="0.25">
      <c r="A1364" s="6">
        <v>1359</v>
      </c>
      <c r="B1364" s="8" t="str">
        <f>"00877680"</f>
        <v>00877680</v>
      </c>
    </row>
    <row r="1365" spans="1:2" x14ac:dyDescent="0.25">
      <c r="A1365" s="6">
        <v>1360</v>
      </c>
      <c r="B1365" s="8" t="str">
        <f>"00877681"</f>
        <v>00877681</v>
      </c>
    </row>
    <row r="1366" spans="1:2" x14ac:dyDescent="0.25">
      <c r="A1366" s="6">
        <v>1361</v>
      </c>
      <c r="B1366" s="8" t="str">
        <f>"00877683"</f>
        <v>00877683</v>
      </c>
    </row>
    <row r="1367" spans="1:2" x14ac:dyDescent="0.25">
      <c r="A1367" s="6">
        <v>1362</v>
      </c>
      <c r="B1367" s="8" t="str">
        <f>"00877691"</f>
        <v>00877691</v>
      </c>
    </row>
    <row r="1368" spans="1:2" x14ac:dyDescent="0.25">
      <c r="A1368" s="6">
        <v>1363</v>
      </c>
      <c r="B1368" s="8" t="str">
        <f>"00877699"</f>
        <v>00877699</v>
      </c>
    </row>
    <row r="1369" spans="1:2" x14ac:dyDescent="0.25">
      <c r="A1369" s="6">
        <v>1364</v>
      </c>
      <c r="B1369" s="8" t="str">
        <f>"00877717"</f>
        <v>00877717</v>
      </c>
    </row>
    <row r="1370" spans="1:2" x14ac:dyDescent="0.25">
      <c r="A1370" s="6">
        <v>1365</v>
      </c>
      <c r="B1370" s="8" t="str">
        <f>"00877744"</f>
        <v>00877744</v>
      </c>
    </row>
    <row r="1371" spans="1:2" x14ac:dyDescent="0.25">
      <c r="A1371" s="6">
        <v>1366</v>
      </c>
      <c r="B1371" s="8" t="str">
        <f>"00877767"</f>
        <v>00877767</v>
      </c>
    </row>
    <row r="1372" spans="1:2" x14ac:dyDescent="0.25">
      <c r="A1372" s="6">
        <v>1367</v>
      </c>
      <c r="B1372" s="8" t="str">
        <f>"00877769"</f>
        <v>00877769</v>
      </c>
    </row>
    <row r="1373" spans="1:2" x14ac:dyDescent="0.25">
      <c r="A1373" s="6">
        <v>1368</v>
      </c>
      <c r="B1373" s="8" t="str">
        <f>"00877775"</f>
        <v>00877775</v>
      </c>
    </row>
    <row r="1374" spans="1:2" x14ac:dyDescent="0.25">
      <c r="A1374" s="6">
        <v>1369</v>
      </c>
      <c r="B1374" s="8" t="str">
        <f>"00877794"</f>
        <v>00877794</v>
      </c>
    </row>
    <row r="1375" spans="1:2" x14ac:dyDescent="0.25">
      <c r="A1375" s="6">
        <v>1370</v>
      </c>
      <c r="B1375" s="8" t="str">
        <f>"00877797"</f>
        <v>00877797</v>
      </c>
    </row>
    <row r="1376" spans="1:2" x14ac:dyDescent="0.25">
      <c r="A1376" s="6">
        <v>1371</v>
      </c>
      <c r="B1376" s="8" t="str">
        <f>"00877817"</f>
        <v>00877817</v>
      </c>
    </row>
    <row r="1377" spans="1:2" x14ac:dyDescent="0.25">
      <c r="A1377" s="6">
        <v>1372</v>
      </c>
      <c r="B1377" s="8" t="str">
        <f>"00877819"</f>
        <v>00877819</v>
      </c>
    </row>
    <row r="1378" spans="1:2" x14ac:dyDescent="0.25">
      <c r="A1378" s="6">
        <v>1373</v>
      </c>
      <c r="B1378" s="8" t="str">
        <f>"00877823"</f>
        <v>00877823</v>
      </c>
    </row>
    <row r="1379" spans="1:2" x14ac:dyDescent="0.25">
      <c r="A1379" s="6">
        <v>1374</v>
      </c>
      <c r="B1379" s="8" t="str">
        <f>"00877832"</f>
        <v>00877832</v>
      </c>
    </row>
    <row r="1380" spans="1:2" x14ac:dyDescent="0.25">
      <c r="A1380" s="6">
        <v>1375</v>
      </c>
      <c r="B1380" s="8" t="str">
        <f>"00877843"</f>
        <v>00877843</v>
      </c>
    </row>
    <row r="1381" spans="1:2" x14ac:dyDescent="0.25">
      <c r="A1381" s="6">
        <v>1376</v>
      </c>
      <c r="B1381" s="8" t="str">
        <f>"00877847"</f>
        <v>00877847</v>
      </c>
    </row>
    <row r="1382" spans="1:2" x14ac:dyDescent="0.25">
      <c r="A1382" s="6">
        <v>1377</v>
      </c>
      <c r="B1382" s="8" t="str">
        <f>"00877872"</f>
        <v>00877872</v>
      </c>
    </row>
    <row r="1383" spans="1:2" x14ac:dyDescent="0.25">
      <c r="A1383" s="6">
        <v>1378</v>
      </c>
      <c r="B1383" s="8" t="str">
        <f>"00877874"</f>
        <v>00877874</v>
      </c>
    </row>
    <row r="1384" spans="1:2" x14ac:dyDescent="0.25">
      <c r="A1384" s="6">
        <v>1379</v>
      </c>
      <c r="B1384" s="8" t="str">
        <f>"00877889"</f>
        <v>00877889</v>
      </c>
    </row>
    <row r="1385" spans="1:2" x14ac:dyDescent="0.25">
      <c r="A1385" s="6">
        <v>1380</v>
      </c>
      <c r="B1385" s="8" t="str">
        <f>"00877900"</f>
        <v>00877900</v>
      </c>
    </row>
    <row r="1386" spans="1:2" x14ac:dyDescent="0.25">
      <c r="A1386" s="6">
        <v>1381</v>
      </c>
      <c r="B1386" s="8" t="str">
        <f>"00877901"</f>
        <v>00877901</v>
      </c>
    </row>
    <row r="1387" spans="1:2" x14ac:dyDescent="0.25">
      <c r="A1387" s="6">
        <v>1382</v>
      </c>
      <c r="B1387" s="8" t="str">
        <f>"00877911"</f>
        <v>00877911</v>
      </c>
    </row>
    <row r="1388" spans="1:2" x14ac:dyDescent="0.25">
      <c r="A1388" s="6">
        <v>1383</v>
      </c>
      <c r="B1388" s="8" t="str">
        <f>"00877916"</f>
        <v>00877916</v>
      </c>
    </row>
    <row r="1389" spans="1:2" x14ac:dyDescent="0.25">
      <c r="A1389" s="6">
        <v>1384</v>
      </c>
      <c r="B1389" s="8" t="str">
        <f>"00877917"</f>
        <v>00877917</v>
      </c>
    </row>
    <row r="1390" spans="1:2" x14ac:dyDescent="0.25">
      <c r="A1390" s="6">
        <v>1385</v>
      </c>
      <c r="B1390" s="8" t="str">
        <f>"00877918"</f>
        <v>00877918</v>
      </c>
    </row>
    <row r="1391" spans="1:2" x14ac:dyDescent="0.25">
      <c r="A1391" s="6">
        <v>1386</v>
      </c>
      <c r="B1391" s="8" t="str">
        <f>"00877923"</f>
        <v>00877923</v>
      </c>
    </row>
    <row r="1392" spans="1:2" x14ac:dyDescent="0.25">
      <c r="A1392" s="6">
        <v>1387</v>
      </c>
      <c r="B1392" s="8" t="str">
        <f>"00877925"</f>
        <v>00877925</v>
      </c>
    </row>
    <row r="1393" spans="1:2" x14ac:dyDescent="0.25">
      <c r="A1393" s="6">
        <v>1388</v>
      </c>
      <c r="B1393" s="8" t="str">
        <f>"00877942"</f>
        <v>00877942</v>
      </c>
    </row>
    <row r="1394" spans="1:2" x14ac:dyDescent="0.25">
      <c r="A1394" s="6">
        <v>1389</v>
      </c>
      <c r="B1394" s="8" t="str">
        <f>"00877946"</f>
        <v>00877946</v>
      </c>
    </row>
    <row r="1395" spans="1:2" x14ac:dyDescent="0.25">
      <c r="A1395" s="6">
        <v>1390</v>
      </c>
      <c r="B1395" s="8" t="str">
        <f>"00877957"</f>
        <v>00877957</v>
      </c>
    </row>
    <row r="1396" spans="1:2" x14ac:dyDescent="0.25">
      <c r="A1396" s="6">
        <v>1391</v>
      </c>
      <c r="B1396" s="8" t="str">
        <f>"00877958"</f>
        <v>00877958</v>
      </c>
    </row>
    <row r="1397" spans="1:2" x14ac:dyDescent="0.25">
      <c r="A1397" s="6">
        <v>1392</v>
      </c>
      <c r="B1397" s="8" t="str">
        <f>"00877964"</f>
        <v>00877964</v>
      </c>
    </row>
    <row r="1398" spans="1:2" x14ac:dyDescent="0.25">
      <c r="A1398" s="6">
        <v>1393</v>
      </c>
      <c r="B1398" s="8" t="str">
        <f>"00877970"</f>
        <v>00877970</v>
      </c>
    </row>
    <row r="1399" spans="1:2" x14ac:dyDescent="0.25">
      <c r="A1399" s="6">
        <v>1394</v>
      </c>
      <c r="B1399" s="8" t="str">
        <f>"00877972"</f>
        <v>00877972</v>
      </c>
    </row>
    <row r="1400" spans="1:2" x14ac:dyDescent="0.25">
      <c r="A1400" s="6">
        <v>1395</v>
      </c>
      <c r="B1400" s="8" t="str">
        <f>"00877973"</f>
        <v>00877973</v>
      </c>
    </row>
    <row r="1401" spans="1:2" x14ac:dyDescent="0.25">
      <c r="A1401" s="6">
        <v>1396</v>
      </c>
      <c r="B1401" s="8" t="str">
        <f>"00877977"</f>
        <v>00877977</v>
      </c>
    </row>
    <row r="1402" spans="1:2" x14ac:dyDescent="0.25">
      <c r="A1402" s="6">
        <v>1397</v>
      </c>
      <c r="B1402" s="8" t="str">
        <f>"00877981"</f>
        <v>00877981</v>
      </c>
    </row>
    <row r="1403" spans="1:2" x14ac:dyDescent="0.25">
      <c r="A1403" s="6">
        <v>1398</v>
      </c>
      <c r="B1403" s="8" t="str">
        <f>"00877983"</f>
        <v>00877983</v>
      </c>
    </row>
    <row r="1404" spans="1:2" x14ac:dyDescent="0.25">
      <c r="A1404" s="6">
        <v>1399</v>
      </c>
      <c r="B1404" s="8" t="str">
        <f>"00877993"</f>
        <v>00877993</v>
      </c>
    </row>
    <row r="1405" spans="1:2" x14ac:dyDescent="0.25">
      <c r="A1405" s="6">
        <v>1400</v>
      </c>
      <c r="B1405" s="8" t="str">
        <f>"00877994"</f>
        <v>00877994</v>
      </c>
    </row>
    <row r="1406" spans="1:2" x14ac:dyDescent="0.25">
      <c r="A1406" s="6">
        <v>1401</v>
      </c>
      <c r="B1406" s="8" t="str">
        <f>"00878039"</f>
        <v>00878039</v>
      </c>
    </row>
    <row r="1407" spans="1:2" x14ac:dyDescent="0.25">
      <c r="A1407" s="6">
        <v>1402</v>
      </c>
      <c r="B1407" s="8" t="str">
        <f>"00878040"</f>
        <v>00878040</v>
      </c>
    </row>
    <row r="1408" spans="1:2" x14ac:dyDescent="0.25">
      <c r="A1408" s="6">
        <v>1403</v>
      </c>
      <c r="B1408" s="8" t="str">
        <f>"00878044"</f>
        <v>00878044</v>
      </c>
    </row>
    <row r="1409" spans="1:2" x14ac:dyDescent="0.25">
      <c r="A1409" s="6">
        <v>1404</v>
      </c>
      <c r="B1409" s="8" t="str">
        <f>"00878049"</f>
        <v>00878049</v>
      </c>
    </row>
    <row r="1410" spans="1:2" x14ac:dyDescent="0.25">
      <c r="A1410" s="6">
        <v>1405</v>
      </c>
      <c r="B1410" s="8" t="str">
        <f>"00878056"</f>
        <v>00878056</v>
      </c>
    </row>
    <row r="1411" spans="1:2" x14ac:dyDescent="0.25">
      <c r="A1411" s="6">
        <v>1406</v>
      </c>
      <c r="B1411" s="8" t="str">
        <f>"00878059"</f>
        <v>00878059</v>
      </c>
    </row>
    <row r="1412" spans="1:2" x14ac:dyDescent="0.25">
      <c r="A1412" s="6">
        <v>1407</v>
      </c>
      <c r="B1412" s="8" t="str">
        <f>"00878065"</f>
        <v>00878065</v>
      </c>
    </row>
    <row r="1413" spans="1:2" x14ac:dyDescent="0.25">
      <c r="A1413" s="6">
        <v>1408</v>
      </c>
      <c r="B1413" s="8" t="str">
        <f>"00878089"</f>
        <v>00878089</v>
      </c>
    </row>
    <row r="1414" spans="1:2" x14ac:dyDescent="0.25">
      <c r="A1414" s="6">
        <v>1409</v>
      </c>
      <c r="B1414" s="8" t="str">
        <f>"00878094"</f>
        <v>00878094</v>
      </c>
    </row>
    <row r="1415" spans="1:2" x14ac:dyDescent="0.25">
      <c r="A1415" s="6">
        <v>1410</v>
      </c>
      <c r="B1415" s="8" t="str">
        <f>"00878114"</f>
        <v>00878114</v>
      </c>
    </row>
    <row r="1416" spans="1:2" x14ac:dyDescent="0.25">
      <c r="A1416" s="6">
        <v>1411</v>
      </c>
      <c r="B1416" s="8" t="str">
        <f>"00878126"</f>
        <v>00878126</v>
      </c>
    </row>
    <row r="1417" spans="1:2" x14ac:dyDescent="0.25">
      <c r="A1417" s="6">
        <v>1412</v>
      </c>
      <c r="B1417" s="8" t="str">
        <f>"20160703396"</f>
        <v>20160703396</v>
      </c>
    </row>
    <row r="1418" spans="1:2" x14ac:dyDescent="0.25">
      <c r="A1418" s="6">
        <v>1413</v>
      </c>
      <c r="B1418" s="8" t="str">
        <f>"200712000098"</f>
        <v>200712000098</v>
      </c>
    </row>
    <row r="1419" spans="1:2" x14ac:dyDescent="0.25">
      <c r="A1419" s="6">
        <v>1414</v>
      </c>
      <c r="B1419" s="8" t="str">
        <f>"200712000106"</f>
        <v>200712000106</v>
      </c>
    </row>
    <row r="1420" spans="1:2" x14ac:dyDescent="0.25">
      <c r="A1420" s="6">
        <v>1415</v>
      </c>
      <c r="B1420" s="8" t="str">
        <f>"200712000297"</f>
        <v>200712000297</v>
      </c>
    </row>
    <row r="1421" spans="1:2" x14ac:dyDescent="0.25">
      <c r="A1421" s="6">
        <v>1416</v>
      </c>
      <c r="B1421" s="8" t="str">
        <f>"200712000657"</f>
        <v>200712000657</v>
      </c>
    </row>
    <row r="1422" spans="1:2" x14ac:dyDescent="0.25">
      <c r="A1422" s="6">
        <v>1417</v>
      </c>
      <c r="B1422" s="8" t="str">
        <f>"200712000862"</f>
        <v>200712000862</v>
      </c>
    </row>
    <row r="1423" spans="1:2" x14ac:dyDescent="0.25">
      <c r="A1423" s="6">
        <v>1418</v>
      </c>
      <c r="B1423" s="8" t="str">
        <f>"200712001261"</f>
        <v>200712001261</v>
      </c>
    </row>
    <row r="1424" spans="1:2" x14ac:dyDescent="0.25">
      <c r="A1424" s="6">
        <v>1419</v>
      </c>
      <c r="B1424" s="8" t="str">
        <f>"200712001821"</f>
        <v>200712001821</v>
      </c>
    </row>
    <row r="1425" spans="1:2" x14ac:dyDescent="0.25">
      <c r="A1425" s="6">
        <v>1420</v>
      </c>
      <c r="B1425" s="8" t="str">
        <f>"200712002178"</f>
        <v>200712002178</v>
      </c>
    </row>
    <row r="1426" spans="1:2" x14ac:dyDescent="0.25">
      <c r="A1426" s="6">
        <v>1421</v>
      </c>
      <c r="B1426" s="8" t="str">
        <f>"200712002557"</f>
        <v>200712002557</v>
      </c>
    </row>
    <row r="1427" spans="1:2" x14ac:dyDescent="0.25">
      <c r="A1427" s="6">
        <v>1422</v>
      </c>
      <c r="B1427" s="8" t="str">
        <f>"200712002738"</f>
        <v>200712002738</v>
      </c>
    </row>
    <row r="1428" spans="1:2" x14ac:dyDescent="0.25">
      <c r="A1428" s="6">
        <v>1423</v>
      </c>
      <c r="B1428" s="8" t="str">
        <f>"200712002823"</f>
        <v>200712002823</v>
      </c>
    </row>
    <row r="1429" spans="1:2" x14ac:dyDescent="0.25">
      <c r="A1429" s="6">
        <v>1424</v>
      </c>
      <c r="B1429" s="8" t="str">
        <f>"200712005441"</f>
        <v>200712005441</v>
      </c>
    </row>
    <row r="1430" spans="1:2" x14ac:dyDescent="0.25">
      <c r="A1430" s="6">
        <v>1425</v>
      </c>
      <c r="B1430" s="8" t="str">
        <f>"200712005763"</f>
        <v>200712005763</v>
      </c>
    </row>
    <row r="1431" spans="1:2" x14ac:dyDescent="0.25">
      <c r="A1431" s="6">
        <v>1426</v>
      </c>
      <c r="B1431" s="8" t="str">
        <f>"200801000779"</f>
        <v>200801000779</v>
      </c>
    </row>
    <row r="1432" spans="1:2" x14ac:dyDescent="0.25">
      <c r="A1432" s="6">
        <v>1427</v>
      </c>
      <c r="B1432" s="8" t="str">
        <f>"200801002260"</f>
        <v>200801002260</v>
      </c>
    </row>
    <row r="1433" spans="1:2" x14ac:dyDescent="0.25">
      <c r="A1433" s="6">
        <v>1428</v>
      </c>
      <c r="B1433" s="8" t="str">
        <f>"200801003047"</f>
        <v>200801003047</v>
      </c>
    </row>
    <row r="1434" spans="1:2" x14ac:dyDescent="0.25">
      <c r="A1434" s="6">
        <v>1429</v>
      </c>
      <c r="B1434" s="8" t="str">
        <f>"200801003355"</f>
        <v>200801003355</v>
      </c>
    </row>
    <row r="1435" spans="1:2" x14ac:dyDescent="0.25">
      <c r="A1435" s="6">
        <v>1430</v>
      </c>
      <c r="B1435" s="8" t="str">
        <f>"200801004190"</f>
        <v>200801004190</v>
      </c>
    </row>
    <row r="1436" spans="1:2" x14ac:dyDescent="0.25">
      <c r="A1436" s="6">
        <v>1431</v>
      </c>
      <c r="B1436" s="8" t="str">
        <f>"200801004204"</f>
        <v>200801004204</v>
      </c>
    </row>
    <row r="1437" spans="1:2" x14ac:dyDescent="0.25">
      <c r="A1437" s="6">
        <v>1432</v>
      </c>
      <c r="B1437" s="8" t="str">
        <f>"200801005304"</f>
        <v>200801005304</v>
      </c>
    </row>
    <row r="1438" spans="1:2" x14ac:dyDescent="0.25">
      <c r="A1438" s="6">
        <v>1433</v>
      </c>
      <c r="B1438" s="8" t="str">
        <f>"200801005792"</f>
        <v>200801005792</v>
      </c>
    </row>
    <row r="1439" spans="1:2" x14ac:dyDescent="0.25">
      <c r="A1439" s="6">
        <v>1434</v>
      </c>
      <c r="B1439" s="8" t="str">
        <f>"200801006024"</f>
        <v>200801006024</v>
      </c>
    </row>
    <row r="1440" spans="1:2" x14ac:dyDescent="0.25">
      <c r="A1440" s="6">
        <v>1435</v>
      </c>
      <c r="B1440" s="8" t="str">
        <f>"200801006043"</f>
        <v>200801006043</v>
      </c>
    </row>
    <row r="1441" spans="1:2" x14ac:dyDescent="0.25">
      <c r="A1441" s="6">
        <v>1436</v>
      </c>
      <c r="B1441" s="8" t="str">
        <f>"200801006130"</f>
        <v>200801006130</v>
      </c>
    </row>
    <row r="1442" spans="1:2" x14ac:dyDescent="0.25">
      <c r="A1442" s="6">
        <v>1437</v>
      </c>
      <c r="B1442" s="8" t="str">
        <f>"200801006470"</f>
        <v>200801006470</v>
      </c>
    </row>
    <row r="1443" spans="1:2" x14ac:dyDescent="0.25">
      <c r="A1443" s="6">
        <v>1438</v>
      </c>
      <c r="B1443" s="8" t="str">
        <f>"200801007299"</f>
        <v>200801007299</v>
      </c>
    </row>
    <row r="1444" spans="1:2" x14ac:dyDescent="0.25">
      <c r="A1444" s="6">
        <v>1439</v>
      </c>
      <c r="B1444" s="8" t="str">
        <f>"200801008721"</f>
        <v>200801008721</v>
      </c>
    </row>
    <row r="1445" spans="1:2" x14ac:dyDescent="0.25">
      <c r="A1445" s="6">
        <v>1440</v>
      </c>
      <c r="B1445" s="8" t="str">
        <f>"200801008747"</f>
        <v>200801008747</v>
      </c>
    </row>
    <row r="1446" spans="1:2" x14ac:dyDescent="0.25">
      <c r="A1446" s="6">
        <v>1441</v>
      </c>
      <c r="B1446" s="8" t="str">
        <f>"200801009387"</f>
        <v>200801009387</v>
      </c>
    </row>
    <row r="1447" spans="1:2" x14ac:dyDescent="0.25">
      <c r="A1447" s="6">
        <v>1442</v>
      </c>
      <c r="B1447" s="8" t="str">
        <f>"200801009512"</f>
        <v>200801009512</v>
      </c>
    </row>
    <row r="1448" spans="1:2" x14ac:dyDescent="0.25">
      <c r="A1448" s="6">
        <v>1443</v>
      </c>
      <c r="B1448" s="8" t="str">
        <f>"200801010056"</f>
        <v>200801010056</v>
      </c>
    </row>
    <row r="1449" spans="1:2" x14ac:dyDescent="0.25">
      <c r="A1449" s="6">
        <v>1444</v>
      </c>
      <c r="B1449" s="8" t="str">
        <f>"200801010094"</f>
        <v>200801010094</v>
      </c>
    </row>
    <row r="1450" spans="1:2" x14ac:dyDescent="0.25">
      <c r="A1450" s="6">
        <v>1445</v>
      </c>
      <c r="B1450" s="8" t="str">
        <f>"200801010163"</f>
        <v>200801010163</v>
      </c>
    </row>
    <row r="1451" spans="1:2" x14ac:dyDescent="0.25">
      <c r="A1451" s="6">
        <v>1446</v>
      </c>
      <c r="B1451" s="8" t="str">
        <f>"200801011215"</f>
        <v>200801011215</v>
      </c>
    </row>
    <row r="1452" spans="1:2" x14ac:dyDescent="0.25">
      <c r="A1452" s="6">
        <v>1447</v>
      </c>
      <c r="B1452" s="8" t="str">
        <f>"200802000803"</f>
        <v>200802000803</v>
      </c>
    </row>
    <row r="1453" spans="1:2" x14ac:dyDescent="0.25">
      <c r="A1453" s="6">
        <v>1448</v>
      </c>
      <c r="B1453" s="8" t="str">
        <f>"200802001085"</f>
        <v>200802001085</v>
      </c>
    </row>
    <row r="1454" spans="1:2" x14ac:dyDescent="0.25">
      <c r="A1454" s="6">
        <v>1449</v>
      </c>
      <c r="B1454" s="8" t="str">
        <f>"200802001559"</f>
        <v>200802001559</v>
      </c>
    </row>
    <row r="1455" spans="1:2" x14ac:dyDescent="0.25">
      <c r="A1455" s="6">
        <v>1450</v>
      </c>
      <c r="B1455" s="8" t="str">
        <f>"200802001787"</f>
        <v>200802001787</v>
      </c>
    </row>
    <row r="1456" spans="1:2" x14ac:dyDescent="0.25">
      <c r="A1456" s="6">
        <v>1451</v>
      </c>
      <c r="B1456" s="8" t="str">
        <f>"200802001944"</f>
        <v>200802001944</v>
      </c>
    </row>
    <row r="1457" spans="1:2" x14ac:dyDescent="0.25">
      <c r="A1457" s="6">
        <v>1452</v>
      </c>
      <c r="B1457" s="8" t="str">
        <f>"200802002085"</f>
        <v>200802002085</v>
      </c>
    </row>
    <row r="1458" spans="1:2" x14ac:dyDescent="0.25">
      <c r="A1458" s="6">
        <v>1453</v>
      </c>
      <c r="B1458" s="8" t="str">
        <f>"200802002134"</f>
        <v>200802002134</v>
      </c>
    </row>
    <row r="1459" spans="1:2" x14ac:dyDescent="0.25">
      <c r="A1459" s="6">
        <v>1454</v>
      </c>
      <c r="B1459" s="8" t="str">
        <f>"200802002199"</f>
        <v>200802002199</v>
      </c>
    </row>
    <row r="1460" spans="1:2" x14ac:dyDescent="0.25">
      <c r="A1460" s="6">
        <v>1455</v>
      </c>
      <c r="B1460" s="8" t="str">
        <f>"200802002681"</f>
        <v>200802002681</v>
      </c>
    </row>
    <row r="1461" spans="1:2" x14ac:dyDescent="0.25">
      <c r="A1461" s="6">
        <v>1456</v>
      </c>
      <c r="B1461" s="8" t="str">
        <f>"200802002808"</f>
        <v>200802002808</v>
      </c>
    </row>
    <row r="1462" spans="1:2" x14ac:dyDescent="0.25">
      <c r="A1462" s="6">
        <v>1457</v>
      </c>
      <c r="B1462" s="8" t="str">
        <f>"200802002903"</f>
        <v>200802002903</v>
      </c>
    </row>
    <row r="1463" spans="1:2" x14ac:dyDescent="0.25">
      <c r="A1463" s="6">
        <v>1458</v>
      </c>
      <c r="B1463" s="8" t="str">
        <f>"200802003034"</f>
        <v>200802003034</v>
      </c>
    </row>
    <row r="1464" spans="1:2" x14ac:dyDescent="0.25">
      <c r="A1464" s="6">
        <v>1459</v>
      </c>
      <c r="B1464" s="8" t="str">
        <f>"200802003050"</f>
        <v>200802003050</v>
      </c>
    </row>
    <row r="1465" spans="1:2" x14ac:dyDescent="0.25">
      <c r="A1465" s="6">
        <v>1460</v>
      </c>
      <c r="B1465" s="8" t="str">
        <f>"200802003175"</f>
        <v>200802003175</v>
      </c>
    </row>
    <row r="1466" spans="1:2" x14ac:dyDescent="0.25">
      <c r="A1466" s="6">
        <v>1461</v>
      </c>
      <c r="B1466" s="8" t="str">
        <f>"200802003268"</f>
        <v>200802003268</v>
      </c>
    </row>
    <row r="1467" spans="1:2" x14ac:dyDescent="0.25">
      <c r="A1467" s="6">
        <v>1462</v>
      </c>
      <c r="B1467" s="8" t="str">
        <f>"200802003472"</f>
        <v>200802003472</v>
      </c>
    </row>
    <row r="1468" spans="1:2" x14ac:dyDescent="0.25">
      <c r="A1468" s="6">
        <v>1463</v>
      </c>
      <c r="B1468" s="8" t="str">
        <f>"200802003796"</f>
        <v>200802003796</v>
      </c>
    </row>
    <row r="1469" spans="1:2" x14ac:dyDescent="0.25">
      <c r="A1469" s="6">
        <v>1464</v>
      </c>
      <c r="B1469" s="8" t="str">
        <f>"200802004369"</f>
        <v>200802004369</v>
      </c>
    </row>
    <row r="1470" spans="1:2" x14ac:dyDescent="0.25">
      <c r="A1470" s="6">
        <v>1465</v>
      </c>
      <c r="B1470" s="8" t="str">
        <f>"200802004568"</f>
        <v>200802004568</v>
      </c>
    </row>
    <row r="1471" spans="1:2" x14ac:dyDescent="0.25">
      <c r="A1471" s="6">
        <v>1466</v>
      </c>
      <c r="B1471" s="8" t="str">
        <f>"200802004584"</f>
        <v>200802004584</v>
      </c>
    </row>
    <row r="1472" spans="1:2" x14ac:dyDescent="0.25">
      <c r="A1472" s="6">
        <v>1467</v>
      </c>
      <c r="B1472" s="8" t="str">
        <f>"200802004943"</f>
        <v>200802004943</v>
      </c>
    </row>
    <row r="1473" spans="1:2" x14ac:dyDescent="0.25">
      <c r="A1473" s="6">
        <v>1468</v>
      </c>
      <c r="B1473" s="8" t="str">
        <f>"200802005411"</f>
        <v>200802005411</v>
      </c>
    </row>
    <row r="1474" spans="1:2" x14ac:dyDescent="0.25">
      <c r="A1474" s="6">
        <v>1469</v>
      </c>
      <c r="B1474" s="8" t="str">
        <f>"200802007044"</f>
        <v>200802007044</v>
      </c>
    </row>
    <row r="1475" spans="1:2" x14ac:dyDescent="0.25">
      <c r="A1475" s="6">
        <v>1470</v>
      </c>
      <c r="B1475" s="8" t="str">
        <f>"200802007098"</f>
        <v>200802007098</v>
      </c>
    </row>
    <row r="1476" spans="1:2" x14ac:dyDescent="0.25">
      <c r="A1476" s="6">
        <v>1471</v>
      </c>
      <c r="B1476" s="8" t="str">
        <f>"200802007403"</f>
        <v>200802007403</v>
      </c>
    </row>
    <row r="1477" spans="1:2" x14ac:dyDescent="0.25">
      <c r="A1477" s="6">
        <v>1472</v>
      </c>
      <c r="B1477" s="8" t="str">
        <f>"200802008251"</f>
        <v>200802008251</v>
      </c>
    </row>
    <row r="1478" spans="1:2" x14ac:dyDescent="0.25">
      <c r="A1478" s="6">
        <v>1473</v>
      </c>
      <c r="B1478" s="8" t="str">
        <f>"200802008282"</f>
        <v>200802008282</v>
      </c>
    </row>
    <row r="1479" spans="1:2" x14ac:dyDescent="0.25">
      <c r="A1479" s="6">
        <v>1474</v>
      </c>
      <c r="B1479" s="8" t="str">
        <f>"200802009502"</f>
        <v>200802009502</v>
      </c>
    </row>
    <row r="1480" spans="1:2" x14ac:dyDescent="0.25">
      <c r="A1480" s="6">
        <v>1475</v>
      </c>
      <c r="B1480" s="8" t="str">
        <f>"200802009522"</f>
        <v>200802009522</v>
      </c>
    </row>
    <row r="1481" spans="1:2" x14ac:dyDescent="0.25">
      <c r="A1481" s="6">
        <v>1476</v>
      </c>
      <c r="B1481" s="8" t="str">
        <f>"200802009608"</f>
        <v>200802009608</v>
      </c>
    </row>
    <row r="1482" spans="1:2" x14ac:dyDescent="0.25">
      <c r="A1482" s="6">
        <v>1477</v>
      </c>
      <c r="B1482" s="8" t="str">
        <f>"200802010316"</f>
        <v>200802010316</v>
      </c>
    </row>
    <row r="1483" spans="1:2" x14ac:dyDescent="0.25">
      <c r="A1483" s="6">
        <v>1478</v>
      </c>
      <c r="B1483" s="8" t="str">
        <f>"200802010978"</f>
        <v>200802010978</v>
      </c>
    </row>
    <row r="1484" spans="1:2" x14ac:dyDescent="0.25">
      <c r="A1484" s="6">
        <v>1479</v>
      </c>
      <c r="B1484" s="8" t="str">
        <f>"200802011368"</f>
        <v>200802011368</v>
      </c>
    </row>
    <row r="1485" spans="1:2" x14ac:dyDescent="0.25">
      <c r="A1485" s="6">
        <v>1480</v>
      </c>
      <c r="B1485" s="8" t="str">
        <f>"200802011472"</f>
        <v>200802011472</v>
      </c>
    </row>
    <row r="1486" spans="1:2" x14ac:dyDescent="0.25">
      <c r="A1486" s="6">
        <v>1481</v>
      </c>
      <c r="B1486" s="8" t="str">
        <f>"200802011528"</f>
        <v>200802011528</v>
      </c>
    </row>
    <row r="1487" spans="1:2" x14ac:dyDescent="0.25">
      <c r="A1487" s="6">
        <v>1482</v>
      </c>
      <c r="B1487" s="8" t="str">
        <f>"200802011683"</f>
        <v>200802011683</v>
      </c>
    </row>
    <row r="1488" spans="1:2" x14ac:dyDescent="0.25">
      <c r="A1488" s="6">
        <v>1483</v>
      </c>
      <c r="B1488" s="8" t="str">
        <f>"200802011803"</f>
        <v>200802011803</v>
      </c>
    </row>
    <row r="1489" spans="1:2" x14ac:dyDescent="0.25">
      <c r="A1489" s="6">
        <v>1484</v>
      </c>
      <c r="B1489" s="8" t="str">
        <f>"200802011888"</f>
        <v>200802011888</v>
      </c>
    </row>
    <row r="1490" spans="1:2" x14ac:dyDescent="0.25">
      <c r="A1490" s="6">
        <v>1485</v>
      </c>
      <c r="B1490" s="8" t="str">
        <f>"200802012068"</f>
        <v>200802012068</v>
      </c>
    </row>
    <row r="1491" spans="1:2" x14ac:dyDescent="0.25">
      <c r="A1491" s="6">
        <v>1486</v>
      </c>
      <c r="B1491" s="8" t="str">
        <f>"200802012117"</f>
        <v>200802012117</v>
      </c>
    </row>
    <row r="1492" spans="1:2" x14ac:dyDescent="0.25">
      <c r="A1492" s="6">
        <v>1487</v>
      </c>
      <c r="B1492" s="8" t="str">
        <f>"200802012239"</f>
        <v>200802012239</v>
      </c>
    </row>
    <row r="1493" spans="1:2" x14ac:dyDescent="0.25">
      <c r="A1493" s="6">
        <v>1488</v>
      </c>
      <c r="B1493" s="8" t="str">
        <f>"200804000091"</f>
        <v>200804000091</v>
      </c>
    </row>
    <row r="1494" spans="1:2" x14ac:dyDescent="0.25">
      <c r="A1494" s="6">
        <v>1489</v>
      </c>
      <c r="B1494" s="8" t="str">
        <f>"200804000794"</f>
        <v>200804000794</v>
      </c>
    </row>
    <row r="1495" spans="1:2" x14ac:dyDescent="0.25">
      <c r="A1495" s="6">
        <v>1490</v>
      </c>
      <c r="B1495" s="8" t="str">
        <f>"200805000107"</f>
        <v>200805000107</v>
      </c>
    </row>
    <row r="1496" spans="1:2" x14ac:dyDescent="0.25">
      <c r="A1496" s="6">
        <v>1491</v>
      </c>
      <c r="B1496" s="8" t="str">
        <f>"200805000662"</f>
        <v>200805000662</v>
      </c>
    </row>
    <row r="1497" spans="1:2" x14ac:dyDescent="0.25">
      <c r="A1497" s="6">
        <v>1492</v>
      </c>
      <c r="B1497" s="8" t="str">
        <f>"200805000950"</f>
        <v>200805000950</v>
      </c>
    </row>
    <row r="1498" spans="1:2" x14ac:dyDescent="0.25">
      <c r="A1498" s="6">
        <v>1493</v>
      </c>
      <c r="B1498" s="8" t="str">
        <f>"200806000119"</f>
        <v>200806000119</v>
      </c>
    </row>
    <row r="1499" spans="1:2" x14ac:dyDescent="0.25">
      <c r="A1499" s="6">
        <v>1494</v>
      </c>
      <c r="B1499" s="8" t="str">
        <f>"200806000188"</f>
        <v>200806000188</v>
      </c>
    </row>
    <row r="1500" spans="1:2" x14ac:dyDescent="0.25">
      <c r="A1500" s="6">
        <v>1495</v>
      </c>
      <c r="B1500" s="8" t="str">
        <f>"200806000398"</f>
        <v>200806000398</v>
      </c>
    </row>
    <row r="1501" spans="1:2" x14ac:dyDescent="0.25">
      <c r="A1501" s="6">
        <v>1496</v>
      </c>
      <c r="B1501" s="8" t="str">
        <f>"200807000111"</f>
        <v>200807000111</v>
      </c>
    </row>
    <row r="1502" spans="1:2" x14ac:dyDescent="0.25">
      <c r="A1502" s="6">
        <v>1497</v>
      </c>
      <c r="B1502" s="8" t="str">
        <f>"200808000219"</f>
        <v>200808000219</v>
      </c>
    </row>
    <row r="1503" spans="1:2" x14ac:dyDescent="0.25">
      <c r="A1503" s="6">
        <v>1498</v>
      </c>
      <c r="B1503" s="8" t="str">
        <f>"200809000266"</f>
        <v>200809000266</v>
      </c>
    </row>
    <row r="1504" spans="1:2" x14ac:dyDescent="0.25">
      <c r="A1504" s="6">
        <v>1499</v>
      </c>
      <c r="B1504" s="8" t="str">
        <f>"200809000377"</f>
        <v>200809000377</v>
      </c>
    </row>
    <row r="1505" spans="1:2" x14ac:dyDescent="0.25">
      <c r="A1505" s="6">
        <v>1500</v>
      </c>
      <c r="B1505" s="8" t="str">
        <f>"200809000519"</f>
        <v>200809000519</v>
      </c>
    </row>
    <row r="1506" spans="1:2" x14ac:dyDescent="0.25">
      <c r="A1506" s="6">
        <v>1501</v>
      </c>
      <c r="B1506" s="8" t="str">
        <f>"200809000693"</f>
        <v>200809000693</v>
      </c>
    </row>
    <row r="1507" spans="1:2" x14ac:dyDescent="0.25">
      <c r="A1507" s="6">
        <v>1502</v>
      </c>
      <c r="B1507" s="8" t="str">
        <f>"200809000986"</f>
        <v>200809000986</v>
      </c>
    </row>
    <row r="1508" spans="1:2" x14ac:dyDescent="0.25">
      <c r="A1508" s="6">
        <v>1503</v>
      </c>
      <c r="B1508" s="8" t="str">
        <f>"200809001139"</f>
        <v>200809001139</v>
      </c>
    </row>
    <row r="1509" spans="1:2" x14ac:dyDescent="0.25">
      <c r="A1509" s="6">
        <v>1504</v>
      </c>
      <c r="B1509" s="8" t="str">
        <f>"200809001151"</f>
        <v>200809001151</v>
      </c>
    </row>
    <row r="1510" spans="1:2" x14ac:dyDescent="0.25">
      <c r="A1510" s="6">
        <v>1505</v>
      </c>
      <c r="B1510" s="8" t="str">
        <f>"200809001167"</f>
        <v>200809001167</v>
      </c>
    </row>
    <row r="1511" spans="1:2" x14ac:dyDescent="0.25">
      <c r="A1511" s="6">
        <v>1506</v>
      </c>
      <c r="B1511" s="8" t="str">
        <f>"200810000154"</f>
        <v>200810000154</v>
      </c>
    </row>
    <row r="1512" spans="1:2" x14ac:dyDescent="0.25">
      <c r="A1512" s="6">
        <v>1507</v>
      </c>
      <c r="B1512" s="8" t="str">
        <f>"200811000787"</f>
        <v>200811000787</v>
      </c>
    </row>
    <row r="1513" spans="1:2" x14ac:dyDescent="0.25">
      <c r="A1513" s="6">
        <v>1508</v>
      </c>
      <c r="B1513" s="8" t="str">
        <f>"200811000788"</f>
        <v>200811000788</v>
      </c>
    </row>
    <row r="1514" spans="1:2" x14ac:dyDescent="0.25">
      <c r="A1514" s="6">
        <v>1509</v>
      </c>
      <c r="B1514" s="8" t="str">
        <f>"200811000918"</f>
        <v>200811000918</v>
      </c>
    </row>
    <row r="1515" spans="1:2" x14ac:dyDescent="0.25">
      <c r="A1515" s="6">
        <v>1510</v>
      </c>
      <c r="B1515" s="8" t="str">
        <f>"200811001338"</f>
        <v>200811001338</v>
      </c>
    </row>
    <row r="1516" spans="1:2" x14ac:dyDescent="0.25">
      <c r="A1516" s="6">
        <v>1511</v>
      </c>
      <c r="B1516" s="8" t="str">
        <f>"200811001455"</f>
        <v>200811001455</v>
      </c>
    </row>
    <row r="1517" spans="1:2" x14ac:dyDescent="0.25">
      <c r="A1517" s="6">
        <v>1512</v>
      </c>
      <c r="B1517" s="8" t="str">
        <f>"200812000503"</f>
        <v>200812000503</v>
      </c>
    </row>
    <row r="1518" spans="1:2" x14ac:dyDescent="0.25">
      <c r="A1518" s="6">
        <v>1513</v>
      </c>
      <c r="B1518" s="8" t="str">
        <f>"200812001038"</f>
        <v>200812001038</v>
      </c>
    </row>
    <row r="1519" spans="1:2" x14ac:dyDescent="0.25">
      <c r="A1519" s="6">
        <v>1514</v>
      </c>
      <c r="B1519" s="8" t="str">
        <f>"200902000180"</f>
        <v>200902000180</v>
      </c>
    </row>
    <row r="1520" spans="1:2" x14ac:dyDescent="0.25">
      <c r="A1520" s="6">
        <v>1515</v>
      </c>
      <c r="B1520" s="8" t="str">
        <f>"200903000585"</f>
        <v>200903000585</v>
      </c>
    </row>
    <row r="1521" spans="1:2" x14ac:dyDescent="0.25">
      <c r="A1521" s="6">
        <v>1516</v>
      </c>
      <c r="B1521" s="8" t="str">
        <f>"200904000078"</f>
        <v>200904000078</v>
      </c>
    </row>
    <row r="1522" spans="1:2" x14ac:dyDescent="0.25">
      <c r="A1522" s="6">
        <v>1517</v>
      </c>
      <c r="B1522" s="8" t="str">
        <f>"200905000524"</f>
        <v>200905000524</v>
      </c>
    </row>
    <row r="1523" spans="1:2" x14ac:dyDescent="0.25">
      <c r="A1523" s="6">
        <v>1518</v>
      </c>
      <c r="B1523" s="8" t="str">
        <f>"200906000156"</f>
        <v>200906000156</v>
      </c>
    </row>
    <row r="1524" spans="1:2" x14ac:dyDescent="0.25">
      <c r="A1524" s="6">
        <v>1519</v>
      </c>
      <c r="B1524" s="8" t="str">
        <f>"200907000227"</f>
        <v>200907000227</v>
      </c>
    </row>
    <row r="1525" spans="1:2" x14ac:dyDescent="0.25">
      <c r="A1525" s="6">
        <v>1520</v>
      </c>
      <c r="B1525" s="8" t="str">
        <f>"200908000435"</f>
        <v>200908000435</v>
      </c>
    </row>
    <row r="1526" spans="1:2" x14ac:dyDescent="0.25">
      <c r="A1526" s="6">
        <v>1521</v>
      </c>
      <c r="B1526" s="8" t="str">
        <f>"200909000365"</f>
        <v>200909000365</v>
      </c>
    </row>
    <row r="1527" spans="1:2" x14ac:dyDescent="0.25">
      <c r="A1527" s="6">
        <v>1522</v>
      </c>
      <c r="B1527" s="8" t="str">
        <f>"200910000715"</f>
        <v>200910000715</v>
      </c>
    </row>
    <row r="1528" spans="1:2" x14ac:dyDescent="0.25">
      <c r="A1528" s="6">
        <v>1523</v>
      </c>
      <c r="B1528" s="8" t="str">
        <f>"200911000389"</f>
        <v>200911000389</v>
      </c>
    </row>
    <row r="1529" spans="1:2" x14ac:dyDescent="0.25">
      <c r="A1529" s="6">
        <v>1524</v>
      </c>
      <c r="B1529" s="8" t="str">
        <f>"200911000442"</f>
        <v>200911000442</v>
      </c>
    </row>
    <row r="1530" spans="1:2" x14ac:dyDescent="0.25">
      <c r="A1530" s="6">
        <v>1525</v>
      </c>
      <c r="B1530" s="8" t="str">
        <f>"200911000479"</f>
        <v>200911000479</v>
      </c>
    </row>
    <row r="1531" spans="1:2" x14ac:dyDescent="0.25">
      <c r="A1531" s="6">
        <v>1526</v>
      </c>
      <c r="B1531" s="8" t="str">
        <f>"201001000051"</f>
        <v>201001000051</v>
      </c>
    </row>
    <row r="1532" spans="1:2" x14ac:dyDescent="0.25">
      <c r="A1532" s="6">
        <v>1527</v>
      </c>
      <c r="B1532" s="8" t="str">
        <f>"201002000387"</f>
        <v>201002000387</v>
      </c>
    </row>
    <row r="1533" spans="1:2" x14ac:dyDescent="0.25">
      <c r="A1533" s="6">
        <v>1528</v>
      </c>
      <c r="B1533" s="8" t="str">
        <f>"201005000163"</f>
        <v>201005000163</v>
      </c>
    </row>
    <row r="1534" spans="1:2" x14ac:dyDescent="0.25">
      <c r="A1534" s="6">
        <v>1529</v>
      </c>
      <c r="B1534" s="8" t="str">
        <f>"201009000089"</f>
        <v>201009000089</v>
      </c>
    </row>
    <row r="1535" spans="1:2" x14ac:dyDescent="0.25">
      <c r="A1535" s="6">
        <v>1530</v>
      </c>
      <c r="B1535" s="8" t="str">
        <f>"201108000069"</f>
        <v>201108000069</v>
      </c>
    </row>
    <row r="1536" spans="1:2" x14ac:dyDescent="0.25">
      <c r="A1536" s="6">
        <v>1531</v>
      </c>
      <c r="B1536" s="8" t="str">
        <f>"201108000090"</f>
        <v>201108000090</v>
      </c>
    </row>
    <row r="1537" spans="1:2" x14ac:dyDescent="0.25">
      <c r="A1537" s="6">
        <v>1532</v>
      </c>
      <c r="B1537" s="8" t="str">
        <f>"201109000064"</f>
        <v>201109000064</v>
      </c>
    </row>
    <row r="1538" spans="1:2" x14ac:dyDescent="0.25">
      <c r="A1538" s="6">
        <v>1533</v>
      </c>
      <c r="B1538" s="8" t="str">
        <f>"201109000120"</f>
        <v>201109000120</v>
      </c>
    </row>
    <row r="1539" spans="1:2" x14ac:dyDescent="0.25">
      <c r="A1539" s="6">
        <v>1534</v>
      </c>
      <c r="B1539" s="8" t="str">
        <f>"201209000146"</f>
        <v>201209000146</v>
      </c>
    </row>
    <row r="1540" spans="1:2" x14ac:dyDescent="0.25">
      <c r="A1540" s="6">
        <v>1535</v>
      </c>
      <c r="B1540" s="8" t="str">
        <f>"201210000134"</f>
        <v>201210000134</v>
      </c>
    </row>
    <row r="1541" spans="1:2" x14ac:dyDescent="0.25">
      <c r="A1541" s="6">
        <v>1536</v>
      </c>
      <c r="B1541" s="8" t="str">
        <f>"201302000010"</f>
        <v>201302000010</v>
      </c>
    </row>
    <row r="1542" spans="1:2" x14ac:dyDescent="0.25">
      <c r="A1542" s="6">
        <v>1537</v>
      </c>
      <c r="B1542" s="8" t="str">
        <f>"201303000903"</f>
        <v>201303000903</v>
      </c>
    </row>
    <row r="1543" spans="1:2" x14ac:dyDescent="0.25">
      <c r="A1543" s="6">
        <v>1538</v>
      </c>
      <c r="B1543" s="8" t="str">
        <f>"201304000150"</f>
        <v>201304000150</v>
      </c>
    </row>
    <row r="1544" spans="1:2" x14ac:dyDescent="0.25">
      <c r="A1544" s="6">
        <v>1539</v>
      </c>
      <c r="B1544" s="8" t="str">
        <f>"201304000473"</f>
        <v>201304000473</v>
      </c>
    </row>
    <row r="1545" spans="1:2" x14ac:dyDescent="0.25">
      <c r="A1545" s="6">
        <v>1540</v>
      </c>
      <c r="B1545" s="8" t="str">
        <f>"201304000540"</f>
        <v>201304000540</v>
      </c>
    </row>
    <row r="1546" spans="1:2" x14ac:dyDescent="0.25">
      <c r="A1546" s="6">
        <v>1541</v>
      </c>
      <c r="B1546" s="8" t="str">
        <f>"201304003058"</f>
        <v>201304003058</v>
      </c>
    </row>
    <row r="1547" spans="1:2" x14ac:dyDescent="0.25">
      <c r="A1547" s="6">
        <v>1542</v>
      </c>
      <c r="B1547" s="8" t="str">
        <f>"201304006569"</f>
        <v>201304006569</v>
      </c>
    </row>
    <row r="1548" spans="1:2" x14ac:dyDescent="0.25">
      <c r="A1548" s="6">
        <v>1543</v>
      </c>
      <c r="B1548" s="8" t="str">
        <f>"201309000068"</f>
        <v>201309000068</v>
      </c>
    </row>
    <row r="1549" spans="1:2" x14ac:dyDescent="0.25">
      <c r="A1549" s="6">
        <v>1544</v>
      </c>
      <c r="B1549" s="8" t="str">
        <f>"201311000146"</f>
        <v>201311000146</v>
      </c>
    </row>
    <row r="1550" spans="1:2" x14ac:dyDescent="0.25">
      <c r="A1550" s="6">
        <v>1545</v>
      </c>
      <c r="B1550" s="8" t="str">
        <f>"201312000032"</f>
        <v>201312000032</v>
      </c>
    </row>
    <row r="1551" spans="1:2" x14ac:dyDescent="0.25">
      <c r="A1551" s="6">
        <v>1546</v>
      </c>
      <c r="B1551" s="8" t="str">
        <f>"201401000399"</f>
        <v>201401000399</v>
      </c>
    </row>
    <row r="1552" spans="1:2" x14ac:dyDescent="0.25">
      <c r="A1552" s="6">
        <v>1547</v>
      </c>
      <c r="B1552" s="8" t="str">
        <f>"201401000767"</f>
        <v>201401000767</v>
      </c>
    </row>
    <row r="1553" spans="1:2" x14ac:dyDescent="0.25">
      <c r="A1553" s="6">
        <v>1548</v>
      </c>
      <c r="B1553" s="8" t="str">
        <f>"201401000785"</f>
        <v>201401000785</v>
      </c>
    </row>
    <row r="1554" spans="1:2" x14ac:dyDescent="0.25">
      <c r="A1554" s="6">
        <v>1549</v>
      </c>
      <c r="B1554" s="8" t="str">
        <f>"201401000795"</f>
        <v>201401000795</v>
      </c>
    </row>
    <row r="1555" spans="1:2" x14ac:dyDescent="0.25">
      <c r="A1555" s="6">
        <v>1550</v>
      </c>
      <c r="B1555" s="8" t="str">
        <f>"201401000818"</f>
        <v>201401000818</v>
      </c>
    </row>
    <row r="1556" spans="1:2" x14ac:dyDescent="0.25">
      <c r="A1556" s="6">
        <v>1551</v>
      </c>
      <c r="B1556" s="8" t="str">
        <f>"201401001020"</f>
        <v>201401001020</v>
      </c>
    </row>
    <row r="1557" spans="1:2" x14ac:dyDescent="0.25">
      <c r="A1557" s="6">
        <v>1552</v>
      </c>
      <c r="B1557" s="8" t="str">
        <f>"201401001157"</f>
        <v>201401001157</v>
      </c>
    </row>
    <row r="1558" spans="1:2" x14ac:dyDescent="0.25">
      <c r="A1558" s="6">
        <v>1553</v>
      </c>
      <c r="B1558" s="8" t="str">
        <f>"201401001403"</f>
        <v>201401001403</v>
      </c>
    </row>
    <row r="1559" spans="1:2" x14ac:dyDescent="0.25">
      <c r="A1559" s="6">
        <v>1554</v>
      </c>
      <c r="B1559" s="8" t="str">
        <f>"201401001522"</f>
        <v>201401001522</v>
      </c>
    </row>
    <row r="1560" spans="1:2" x14ac:dyDescent="0.25">
      <c r="A1560" s="6">
        <v>1555</v>
      </c>
      <c r="B1560" s="8" t="str">
        <f>"201401001845"</f>
        <v>201401001845</v>
      </c>
    </row>
    <row r="1561" spans="1:2" x14ac:dyDescent="0.25">
      <c r="A1561" s="6">
        <v>1556</v>
      </c>
      <c r="B1561" s="8" t="str">
        <f>"201401001953"</f>
        <v>201401001953</v>
      </c>
    </row>
    <row r="1562" spans="1:2" x14ac:dyDescent="0.25">
      <c r="A1562" s="6">
        <v>1557</v>
      </c>
      <c r="B1562" s="8" t="str">
        <f>"201402000047"</f>
        <v>201402000047</v>
      </c>
    </row>
    <row r="1563" spans="1:2" x14ac:dyDescent="0.25">
      <c r="A1563" s="6">
        <v>1558</v>
      </c>
      <c r="B1563" s="8" t="str">
        <f>"201402000085"</f>
        <v>201402000085</v>
      </c>
    </row>
    <row r="1564" spans="1:2" x14ac:dyDescent="0.25">
      <c r="A1564" s="6">
        <v>1559</v>
      </c>
      <c r="B1564" s="8" t="str">
        <f>"201402000266"</f>
        <v>201402000266</v>
      </c>
    </row>
    <row r="1565" spans="1:2" x14ac:dyDescent="0.25">
      <c r="A1565" s="6">
        <v>1560</v>
      </c>
      <c r="B1565" s="8" t="str">
        <f>"201402000791"</f>
        <v>201402000791</v>
      </c>
    </row>
    <row r="1566" spans="1:2" x14ac:dyDescent="0.25">
      <c r="A1566" s="6">
        <v>1561</v>
      </c>
      <c r="B1566" s="8" t="str">
        <f>"201402000817"</f>
        <v>201402000817</v>
      </c>
    </row>
    <row r="1567" spans="1:2" x14ac:dyDescent="0.25">
      <c r="A1567" s="6">
        <v>1562</v>
      </c>
      <c r="B1567" s="8" t="str">
        <f>"201402000949"</f>
        <v>201402000949</v>
      </c>
    </row>
    <row r="1568" spans="1:2" x14ac:dyDescent="0.25">
      <c r="A1568" s="6">
        <v>1563</v>
      </c>
      <c r="B1568" s="8" t="str">
        <f>"201402001278"</f>
        <v>201402001278</v>
      </c>
    </row>
    <row r="1569" spans="1:2" x14ac:dyDescent="0.25">
      <c r="A1569" s="6">
        <v>1564</v>
      </c>
      <c r="B1569" s="8" t="str">
        <f>"201402001474"</f>
        <v>201402001474</v>
      </c>
    </row>
    <row r="1570" spans="1:2" x14ac:dyDescent="0.25">
      <c r="A1570" s="6">
        <v>1565</v>
      </c>
      <c r="B1570" s="8" t="str">
        <f>"201402001607"</f>
        <v>201402001607</v>
      </c>
    </row>
    <row r="1571" spans="1:2" x14ac:dyDescent="0.25">
      <c r="A1571" s="6">
        <v>1566</v>
      </c>
      <c r="B1571" s="8" t="str">
        <f>"201402001612"</f>
        <v>201402001612</v>
      </c>
    </row>
    <row r="1572" spans="1:2" x14ac:dyDescent="0.25">
      <c r="A1572" s="6">
        <v>1567</v>
      </c>
      <c r="B1572" s="8" t="str">
        <f>"201402001704"</f>
        <v>201402001704</v>
      </c>
    </row>
    <row r="1573" spans="1:2" x14ac:dyDescent="0.25">
      <c r="A1573" s="6">
        <v>1568</v>
      </c>
      <c r="B1573" s="8" t="str">
        <f>"201402001887"</f>
        <v>201402001887</v>
      </c>
    </row>
    <row r="1574" spans="1:2" x14ac:dyDescent="0.25">
      <c r="A1574" s="6">
        <v>1569</v>
      </c>
      <c r="B1574" s="8" t="str">
        <f>"201402002512"</f>
        <v>201402002512</v>
      </c>
    </row>
    <row r="1575" spans="1:2" x14ac:dyDescent="0.25">
      <c r="A1575" s="6">
        <v>1570</v>
      </c>
      <c r="B1575" s="8" t="str">
        <f>"201402002575"</f>
        <v>201402002575</v>
      </c>
    </row>
    <row r="1576" spans="1:2" x14ac:dyDescent="0.25">
      <c r="A1576" s="6">
        <v>1571</v>
      </c>
      <c r="B1576" s="8" t="str">
        <f>"201402002778"</f>
        <v>201402002778</v>
      </c>
    </row>
    <row r="1577" spans="1:2" x14ac:dyDescent="0.25">
      <c r="A1577" s="6">
        <v>1572</v>
      </c>
      <c r="B1577" s="8" t="str">
        <f>"201402002843"</f>
        <v>201402002843</v>
      </c>
    </row>
    <row r="1578" spans="1:2" x14ac:dyDescent="0.25">
      <c r="A1578" s="6">
        <v>1573</v>
      </c>
      <c r="B1578" s="8" t="str">
        <f>"201402002932"</f>
        <v>201402002932</v>
      </c>
    </row>
    <row r="1579" spans="1:2" x14ac:dyDescent="0.25">
      <c r="A1579" s="6">
        <v>1574</v>
      </c>
      <c r="B1579" s="8" t="str">
        <f>"201402002985"</f>
        <v>201402002985</v>
      </c>
    </row>
    <row r="1580" spans="1:2" x14ac:dyDescent="0.25">
      <c r="A1580" s="6">
        <v>1575</v>
      </c>
      <c r="B1580" s="8" t="str">
        <f>"201402003014"</f>
        <v>201402003014</v>
      </c>
    </row>
    <row r="1581" spans="1:2" x14ac:dyDescent="0.25">
      <c r="A1581" s="6">
        <v>1576</v>
      </c>
      <c r="B1581" s="8" t="str">
        <f>"201402003140"</f>
        <v>201402003140</v>
      </c>
    </row>
    <row r="1582" spans="1:2" x14ac:dyDescent="0.25">
      <c r="A1582" s="6">
        <v>1577</v>
      </c>
      <c r="B1582" s="8" t="str">
        <f>"201402003242"</f>
        <v>201402003242</v>
      </c>
    </row>
    <row r="1583" spans="1:2" x14ac:dyDescent="0.25">
      <c r="A1583" s="6">
        <v>1578</v>
      </c>
      <c r="B1583" s="8" t="str">
        <f>"201402003296"</f>
        <v>201402003296</v>
      </c>
    </row>
    <row r="1584" spans="1:2" x14ac:dyDescent="0.25">
      <c r="A1584" s="6">
        <v>1579</v>
      </c>
      <c r="B1584" s="8" t="str">
        <f>"201402003519"</f>
        <v>201402003519</v>
      </c>
    </row>
    <row r="1585" spans="1:2" x14ac:dyDescent="0.25">
      <c r="A1585" s="6">
        <v>1580</v>
      </c>
      <c r="B1585" s="8" t="str">
        <f>"201402003655"</f>
        <v>201402003655</v>
      </c>
    </row>
    <row r="1586" spans="1:2" x14ac:dyDescent="0.25">
      <c r="A1586" s="6">
        <v>1581</v>
      </c>
      <c r="B1586" s="8" t="str">
        <f>"201402003672"</f>
        <v>201402003672</v>
      </c>
    </row>
    <row r="1587" spans="1:2" x14ac:dyDescent="0.25">
      <c r="A1587" s="6">
        <v>1582</v>
      </c>
      <c r="B1587" s="8" t="str">
        <f>"201402004109"</f>
        <v>201402004109</v>
      </c>
    </row>
    <row r="1588" spans="1:2" x14ac:dyDescent="0.25">
      <c r="A1588" s="6">
        <v>1583</v>
      </c>
      <c r="B1588" s="8" t="str">
        <f>"201402004255"</f>
        <v>201402004255</v>
      </c>
    </row>
    <row r="1589" spans="1:2" x14ac:dyDescent="0.25">
      <c r="A1589" s="6">
        <v>1584</v>
      </c>
      <c r="B1589" s="8" t="str">
        <f>"201402004387"</f>
        <v>201402004387</v>
      </c>
    </row>
    <row r="1590" spans="1:2" x14ac:dyDescent="0.25">
      <c r="A1590" s="6">
        <v>1585</v>
      </c>
      <c r="B1590" s="8" t="str">
        <f>"201402004396"</f>
        <v>201402004396</v>
      </c>
    </row>
    <row r="1591" spans="1:2" x14ac:dyDescent="0.25">
      <c r="A1591" s="6">
        <v>1586</v>
      </c>
      <c r="B1591" s="8" t="str">
        <f>"201402004472"</f>
        <v>201402004472</v>
      </c>
    </row>
    <row r="1592" spans="1:2" x14ac:dyDescent="0.25">
      <c r="A1592" s="6">
        <v>1587</v>
      </c>
      <c r="B1592" s="8" t="str">
        <f>"201402005210"</f>
        <v>201402005210</v>
      </c>
    </row>
    <row r="1593" spans="1:2" x14ac:dyDescent="0.25">
      <c r="A1593" s="6">
        <v>1588</v>
      </c>
      <c r="B1593" s="8" t="str">
        <f>"201402005321"</f>
        <v>201402005321</v>
      </c>
    </row>
    <row r="1594" spans="1:2" x14ac:dyDescent="0.25">
      <c r="A1594" s="6">
        <v>1589</v>
      </c>
      <c r="B1594" s="8" t="str">
        <f>"201402005324"</f>
        <v>201402005324</v>
      </c>
    </row>
    <row r="1595" spans="1:2" x14ac:dyDescent="0.25">
      <c r="A1595" s="6">
        <v>1590</v>
      </c>
      <c r="B1595" s="8" t="str">
        <f>"201402005604"</f>
        <v>201402005604</v>
      </c>
    </row>
    <row r="1596" spans="1:2" x14ac:dyDescent="0.25">
      <c r="A1596" s="6">
        <v>1591</v>
      </c>
      <c r="B1596" s="8" t="str">
        <f>"201402005715"</f>
        <v>201402005715</v>
      </c>
    </row>
    <row r="1597" spans="1:2" x14ac:dyDescent="0.25">
      <c r="A1597" s="6">
        <v>1592</v>
      </c>
      <c r="B1597" s="8" t="str">
        <f>"201402006264"</f>
        <v>201402006264</v>
      </c>
    </row>
    <row r="1598" spans="1:2" x14ac:dyDescent="0.25">
      <c r="A1598" s="6">
        <v>1593</v>
      </c>
      <c r="B1598" s="8" t="str">
        <f>"201402006307"</f>
        <v>201402006307</v>
      </c>
    </row>
    <row r="1599" spans="1:2" x14ac:dyDescent="0.25">
      <c r="A1599" s="6">
        <v>1594</v>
      </c>
      <c r="B1599" s="8" t="str">
        <f>"201402006524"</f>
        <v>201402006524</v>
      </c>
    </row>
    <row r="1600" spans="1:2" x14ac:dyDescent="0.25">
      <c r="A1600" s="6">
        <v>1595</v>
      </c>
      <c r="B1600" s="8" t="str">
        <f>"201402006894"</f>
        <v>201402006894</v>
      </c>
    </row>
    <row r="1601" spans="1:2" x14ac:dyDescent="0.25">
      <c r="A1601" s="6">
        <v>1596</v>
      </c>
      <c r="B1601" s="8" t="str">
        <f>"201402006927"</f>
        <v>201402006927</v>
      </c>
    </row>
    <row r="1602" spans="1:2" x14ac:dyDescent="0.25">
      <c r="A1602" s="6">
        <v>1597</v>
      </c>
      <c r="B1602" s="8" t="str">
        <f>"201402007107"</f>
        <v>201402007107</v>
      </c>
    </row>
    <row r="1603" spans="1:2" x14ac:dyDescent="0.25">
      <c r="A1603" s="6">
        <v>1598</v>
      </c>
      <c r="B1603" s="8" t="str">
        <f>"201402007119"</f>
        <v>201402007119</v>
      </c>
    </row>
    <row r="1604" spans="1:2" x14ac:dyDescent="0.25">
      <c r="A1604" s="6">
        <v>1599</v>
      </c>
      <c r="B1604" s="8" t="str">
        <f>"201402007180"</f>
        <v>201402007180</v>
      </c>
    </row>
    <row r="1605" spans="1:2" x14ac:dyDescent="0.25">
      <c r="A1605" s="6">
        <v>1600</v>
      </c>
      <c r="B1605" s="8" t="str">
        <f>"201402007195"</f>
        <v>201402007195</v>
      </c>
    </row>
    <row r="1606" spans="1:2" x14ac:dyDescent="0.25">
      <c r="A1606" s="6">
        <v>1601</v>
      </c>
      <c r="B1606" s="8" t="str">
        <f>"201402007255"</f>
        <v>201402007255</v>
      </c>
    </row>
    <row r="1607" spans="1:2" x14ac:dyDescent="0.25">
      <c r="A1607" s="6">
        <v>1602</v>
      </c>
      <c r="B1607" s="8" t="str">
        <f>"201402007417"</f>
        <v>201402007417</v>
      </c>
    </row>
    <row r="1608" spans="1:2" x14ac:dyDescent="0.25">
      <c r="A1608" s="6">
        <v>1603</v>
      </c>
      <c r="B1608" s="8" t="str">
        <f>"201402007436"</f>
        <v>201402007436</v>
      </c>
    </row>
    <row r="1609" spans="1:2" x14ac:dyDescent="0.25">
      <c r="A1609" s="6">
        <v>1604</v>
      </c>
      <c r="B1609" s="8" t="str">
        <f>"201402007495"</f>
        <v>201402007495</v>
      </c>
    </row>
    <row r="1610" spans="1:2" x14ac:dyDescent="0.25">
      <c r="A1610" s="6">
        <v>1605</v>
      </c>
      <c r="B1610" s="8" t="str">
        <f>"201402007525"</f>
        <v>201402007525</v>
      </c>
    </row>
    <row r="1611" spans="1:2" x14ac:dyDescent="0.25">
      <c r="A1611" s="6">
        <v>1606</v>
      </c>
      <c r="B1611" s="8" t="str">
        <f>"201402007576"</f>
        <v>201402007576</v>
      </c>
    </row>
    <row r="1612" spans="1:2" x14ac:dyDescent="0.25">
      <c r="A1612" s="6">
        <v>1607</v>
      </c>
      <c r="B1612" s="8" t="str">
        <f>"201402007862"</f>
        <v>201402007862</v>
      </c>
    </row>
    <row r="1613" spans="1:2" x14ac:dyDescent="0.25">
      <c r="A1613" s="6">
        <v>1608</v>
      </c>
      <c r="B1613" s="8" t="str">
        <f>"201402007926"</f>
        <v>201402007926</v>
      </c>
    </row>
    <row r="1614" spans="1:2" x14ac:dyDescent="0.25">
      <c r="A1614" s="6">
        <v>1609</v>
      </c>
      <c r="B1614" s="8" t="str">
        <f>"201402007996"</f>
        <v>201402007996</v>
      </c>
    </row>
    <row r="1615" spans="1:2" x14ac:dyDescent="0.25">
      <c r="A1615" s="6">
        <v>1610</v>
      </c>
      <c r="B1615" s="8" t="str">
        <f>"201402008092"</f>
        <v>201402008092</v>
      </c>
    </row>
    <row r="1616" spans="1:2" x14ac:dyDescent="0.25">
      <c r="A1616" s="6">
        <v>1611</v>
      </c>
      <c r="B1616" s="8" t="str">
        <f>"201402008115"</f>
        <v>201402008115</v>
      </c>
    </row>
    <row r="1617" spans="1:2" x14ac:dyDescent="0.25">
      <c r="A1617" s="6">
        <v>1612</v>
      </c>
      <c r="B1617" s="8" t="str">
        <f>"201402008255"</f>
        <v>201402008255</v>
      </c>
    </row>
    <row r="1618" spans="1:2" x14ac:dyDescent="0.25">
      <c r="A1618" s="6">
        <v>1613</v>
      </c>
      <c r="B1618" s="8" t="str">
        <f>"201402008594"</f>
        <v>201402008594</v>
      </c>
    </row>
    <row r="1619" spans="1:2" x14ac:dyDescent="0.25">
      <c r="A1619" s="6">
        <v>1614</v>
      </c>
      <c r="B1619" s="8" t="str">
        <f>"201402008765"</f>
        <v>201402008765</v>
      </c>
    </row>
    <row r="1620" spans="1:2" x14ac:dyDescent="0.25">
      <c r="A1620" s="6">
        <v>1615</v>
      </c>
      <c r="B1620" s="8" t="str">
        <f>"201402008930"</f>
        <v>201402008930</v>
      </c>
    </row>
    <row r="1621" spans="1:2" x14ac:dyDescent="0.25">
      <c r="A1621" s="6">
        <v>1616</v>
      </c>
      <c r="B1621" s="8" t="str">
        <f>"201402008932"</f>
        <v>201402008932</v>
      </c>
    </row>
    <row r="1622" spans="1:2" x14ac:dyDescent="0.25">
      <c r="A1622" s="6">
        <v>1617</v>
      </c>
      <c r="B1622" s="8" t="str">
        <f>"201402009031"</f>
        <v>201402009031</v>
      </c>
    </row>
    <row r="1623" spans="1:2" x14ac:dyDescent="0.25">
      <c r="A1623" s="6">
        <v>1618</v>
      </c>
      <c r="B1623" s="8" t="str">
        <f>"201402009033"</f>
        <v>201402009033</v>
      </c>
    </row>
    <row r="1624" spans="1:2" x14ac:dyDescent="0.25">
      <c r="A1624" s="6">
        <v>1619</v>
      </c>
      <c r="B1624" s="8" t="str">
        <f>"201402009047"</f>
        <v>201402009047</v>
      </c>
    </row>
    <row r="1625" spans="1:2" x14ac:dyDescent="0.25">
      <c r="A1625" s="6">
        <v>1620</v>
      </c>
      <c r="B1625" s="8" t="str">
        <f>"201402009095"</f>
        <v>201402009095</v>
      </c>
    </row>
    <row r="1626" spans="1:2" x14ac:dyDescent="0.25">
      <c r="A1626" s="6">
        <v>1621</v>
      </c>
      <c r="B1626" s="8" t="str">
        <f>"201402009170"</f>
        <v>201402009170</v>
      </c>
    </row>
    <row r="1627" spans="1:2" x14ac:dyDescent="0.25">
      <c r="A1627" s="6">
        <v>1622</v>
      </c>
      <c r="B1627" s="8" t="str">
        <f>"201402009578"</f>
        <v>201402009578</v>
      </c>
    </row>
    <row r="1628" spans="1:2" x14ac:dyDescent="0.25">
      <c r="A1628" s="6">
        <v>1623</v>
      </c>
      <c r="B1628" s="8" t="str">
        <f>"201402009788"</f>
        <v>201402009788</v>
      </c>
    </row>
    <row r="1629" spans="1:2" x14ac:dyDescent="0.25">
      <c r="A1629" s="6">
        <v>1624</v>
      </c>
      <c r="B1629" s="8" t="str">
        <f>"201402009807"</f>
        <v>201402009807</v>
      </c>
    </row>
    <row r="1630" spans="1:2" x14ac:dyDescent="0.25">
      <c r="A1630" s="6">
        <v>1625</v>
      </c>
      <c r="B1630" s="8" t="str">
        <f>"201402009842"</f>
        <v>201402009842</v>
      </c>
    </row>
    <row r="1631" spans="1:2" x14ac:dyDescent="0.25">
      <c r="A1631" s="6">
        <v>1626</v>
      </c>
      <c r="B1631" s="8" t="str">
        <f>"201402009932"</f>
        <v>201402009932</v>
      </c>
    </row>
    <row r="1632" spans="1:2" x14ac:dyDescent="0.25">
      <c r="A1632" s="6">
        <v>1627</v>
      </c>
      <c r="B1632" s="8" t="str">
        <f>"201402010036"</f>
        <v>201402010036</v>
      </c>
    </row>
    <row r="1633" spans="1:2" x14ac:dyDescent="0.25">
      <c r="A1633" s="6">
        <v>1628</v>
      </c>
      <c r="B1633" s="8" t="str">
        <f>"201402010078"</f>
        <v>201402010078</v>
      </c>
    </row>
    <row r="1634" spans="1:2" x14ac:dyDescent="0.25">
      <c r="A1634" s="6">
        <v>1629</v>
      </c>
      <c r="B1634" s="8" t="str">
        <f>"201402010121"</f>
        <v>201402010121</v>
      </c>
    </row>
    <row r="1635" spans="1:2" x14ac:dyDescent="0.25">
      <c r="A1635" s="6">
        <v>1630</v>
      </c>
      <c r="B1635" s="8" t="str">
        <f>"201402010212"</f>
        <v>201402010212</v>
      </c>
    </row>
    <row r="1636" spans="1:2" x14ac:dyDescent="0.25">
      <c r="A1636" s="6">
        <v>1631</v>
      </c>
      <c r="B1636" s="8" t="str">
        <f>"201402010245"</f>
        <v>201402010245</v>
      </c>
    </row>
    <row r="1637" spans="1:2" x14ac:dyDescent="0.25">
      <c r="A1637" s="6">
        <v>1632</v>
      </c>
      <c r="B1637" s="8" t="str">
        <f>"201402010305"</f>
        <v>201402010305</v>
      </c>
    </row>
    <row r="1638" spans="1:2" x14ac:dyDescent="0.25">
      <c r="A1638" s="6">
        <v>1633</v>
      </c>
      <c r="B1638" s="8" t="str">
        <f>"201402010651"</f>
        <v>201402010651</v>
      </c>
    </row>
    <row r="1639" spans="1:2" x14ac:dyDescent="0.25">
      <c r="A1639" s="6">
        <v>1634</v>
      </c>
      <c r="B1639" s="8" t="str">
        <f>"201402010671"</f>
        <v>201402010671</v>
      </c>
    </row>
    <row r="1640" spans="1:2" x14ac:dyDescent="0.25">
      <c r="A1640" s="6">
        <v>1635</v>
      </c>
      <c r="B1640" s="8" t="str">
        <f>"201402011151"</f>
        <v>201402011151</v>
      </c>
    </row>
    <row r="1641" spans="1:2" x14ac:dyDescent="0.25">
      <c r="A1641" s="6">
        <v>1636</v>
      </c>
      <c r="B1641" s="8" t="str">
        <f>"201402011339"</f>
        <v>201402011339</v>
      </c>
    </row>
    <row r="1642" spans="1:2" x14ac:dyDescent="0.25">
      <c r="A1642" s="6">
        <v>1637</v>
      </c>
      <c r="B1642" s="8" t="str">
        <f>"201402011402"</f>
        <v>201402011402</v>
      </c>
    </row>
    <row r="1643" spans="1:2" x14ac:dyDescent="0.25">
      <c r="A1643" s="6">
        <v>1638</v>
      </c>
      <c r="B1643" s="8" t="str">
        <f>"201402011811"</f>
        <v>201402011811</v>
      </c>
    </row>
    <row r="1644" spans="1:2" x14ac:dyDescent="0.25">
      <c r="A1644" s="6">
        <v>1639</v>
      </c>
      <c r="B1644" s="8" t="str">
        <f>"201402011865"</f>
        <v>201402011865</v>
      </c>
    </row>
    <row r="1645" spans="1:2" x14ac:dyDescent="0.25">
      <c r="A1645" s="6">
        <v>1640</v>
      </c>
      <c r="B1645" s="8" t="str">
        <f>"201402011949"</f>
        <v>201402011949</v>
      </c>
    </row>
    <row r="1646" spans="1:2" x14ac:dyDescent="0.25">
      <c r="A1646" s="6">
        <v>1641</v>
      </c>
      <c r="B1646" s="8" t="str">
        <f>"201402012030"</f>
        <v>201402012030</v>
      </c>
    </row>
    <row r="1647" spans="1:2" x14ac:dyDescent="0.25">
      <c r="A1647" s="6">
        <v>1642</v>
      </c>
      <c r="B1647" s="8" t="str">
        <f>"201402012055"</f>
        <v>201402012055</v>
      </c>
    </row>
    <row r="1648" spans="1:2" x14ac:dyDescent="0.25">
      <c r="A1648" s="6">
        <v>1643</v>
      </c>
      <c r="B1648" s="8" t="str">
        <f>"201402012300"</f>
        <v>201402012300</v>
      </c>
    </row>
    <row r="1649" spans="1:2" x14ac:dyDescent="0.25">
      <c r="A1649" s="6">
        <v>1644</v>
      </c>
      <c r="B1649" s="8" t="str">
        <f>"201402012309"</f>
        <v>201402012309</v>
      </c>
    </row>
    <row r="1650" spans="1:2" x14ac:dyDescent="0.25">
      <c r="A1650" s="6">
        <v>1645</v>
      </c>
      <c r="B1650" s="8" t="str">
        <f>"201402012554"</f>
        <v>201402012554</v>
      </c>
    </row>
    <row r="1651" spans="1:2" x14ac:dyDescent="0.25">
      <c r="A1651" s="6">
        <v>1646</v>
      </c>
      <c r="B1651" s="8" t="str">
        <f>"201404000171"</f>
        <v>201404000171</v>
      </c>
    </row>
    <row r="1652" spans="1:2" x14ac:dyDescent="0.25">
      <c r="A1652" s="6">
        <v>1647</v>
      </c>
      <c r="B1652" s="8" t="str">
        <f>"201405000207"</f>
        <v>201405000207</v>
      </c>
    </row>
    <row r="1653" spans="1:2" x14ac:dyDescent="0.25">
      <c r="A1653" s="6">
        <v>1648</v>
      </c>
      <c r="B1653" s="8" t="str">
        <f>"201405000379"</f>
        <v>201405000379</v>
      </c>
    </row>
    <row r="1654" spans="1:2" x14ac:dyDescent="0.25">
      <c r="A1654" s="6">
        <v>1649</v>
      </c>
      <c r="B1654" s="8" t="str">
        <f>"201405000386"</f>
        <v>201405000386</v>
      </c>
    </row>
    <row r="1655" spans="1:2" x14ac:dyDescent="0.25">
      <c r="A1655" s="6">
        <v>1650</v>
      </c>
      <c r="B1655" s="8" t="str">
        <f>"201405000891"</f>
        <v>201405000891</v>
      </c>
    </row>
    <row r="1656" spans="1:2" x14ac:dyDescent="0.25">
      <c r="A1656" s="6">
        <v>1651</v>
      </c>
      <c r="B1656" s="8" t="str">
        <f>"201405001073"</f>
        <v>201405001073</v>
      </c>
    </row>
    <row r="1657" spans="1:2" x14ac:dyDescent="0.25">
      <c r="A1657" s="6">
        <v>1652</v>
      </c>
      <c r="B1657" s="8" t="str">
        <f>"201406000132"</f>
        <v>201406000132</v>
      </c>
    </row>
    <row r="1658" spans="1:2" x14ac:dyDescent="0.25">
      <c r="A1658" s="6">
        <v>1653</v>
      </c>
      <c r="B1658" s="8" t="str">
        <f>"201406000199"</f>
        <v>201406000199</v>
      </c>
    </row>
    <row r="1659" spans="1:2" x14ac:dyDescent="0.25">
      <c r="A1659" s="6">
        <v>1654</v>
      </c>
      <c r="B1659" s="8" t="str">
        <f>"201406000885"</f>
        <v>201406000885</v>
      </c>
    </row>
    <row r="1660" spans="1:2" x14ac:dyDescent="0.25">
      <c r="A1660" s="6">
        <v>1655</v>
      </c>
      <c r="B1660" s="8" t="str">
        <f>"201406001010"</f>
        <v>201406001010</v>
      </c>
    </row>
    <row r="1661" spans="1:2" x14ac:dyDescent="0.25">
      <c r="A1661" s="6">
        <v>1656</v>
      </c>
      <c r="B1661" s="8" t="str">
        <f>"201406001428"</f>
        <v>201406001428</v>
      </c>
    </row>
    <row r="1662" spans="1:2" x14ac:dyDescent="0.25">
      <c r="A1662" s="6">
        <v>1657</v>
      </c>
      <c r="B1662" s="8" t="str">
        <f>"201406001705"</f>
        <v>201406001705</v>
      </c>
    </row>
    <row r="1663" spans="1:2" x14ac:dyDescent="0.25">
      <c r="A1663" s="6">
        <v>1658</v>
      </c>
      <c r="B1663" s="8" t="str">
        <f>"201406002717"</f>
        <v>201406002717</v>
      </c>
    </row>
    <row r="1664" spans="1:2" x14ac:dyDescent="0.25">
      <c r="A1664" s="6">
        <v>1659</v>
      </c>
      <c r="B1664" s="8" t="str">
        <f>"201406003353"</f>
        <v>201406003353</v>
      </c>
    </row>
    <row r="1665" spans="1:2" x14ac:dyDescent="0.25">
      <c r="A1665" s="6">
        <v>1660</v>
      </c>
      <c r="B1665" s="8" t="str">
        <f>"201406003368"</f>
        <v>201406003368</v>
      </c>
    </row>
    <row r="1666" spans="1:2" x14ac:dyDescent="0.25">
      <c r="A1666" s="6">
        <v>1661</v>
      </c>
      <c r="B1666" s="8" t="str">
        <f>"201406003568"</f>
        <v>201406003568</v>
      </c>
    </row>
    <row r="1667" spans="1:2" x14ac:dyDescent="0.25">
      <c r="A1667" s="6">
        <v>1662</v>
      </c>
      <c r="B1667" s="8" t="str">
        <f>"201406004717"</f>
        <v>201406004717</v>
      </c>
    </row>
    <row r="1668" spans="1:2" x14ac:dyDescent="0.25">
      <c r="A1668" s="6">
        <v>1663</v>
      </c>
      <c r="B1668" s="8" t="str">
        <f>"201406005969"</f>
        <v>201406005969</v>
      </c>
    </row>
    <row r="1669" spans="1:2" x14ac:dyDescent="0.25">
      <c r="A1669" s="6">
        <v>1664</v>
      </c>
      <c r="B1669" s="8" t="str">
        <f>"201406008077"</f>
        <v>201406008077</v>
      </c>
    </row>
    <row r="1670" spans="1:2" x14ac:dyDescent="0.25">
      <c r="A1670" s="6">
        <v>1665</v>
      </c>
      <c r="B1670" s="8" t="str">
        <f>"201406008297"</f>
        <v>201406008297</v>
      </c>
    </row>
    <row r="1671" spans="1:2" x14ac:dyDescent="0.25">
      <c r="A1671" s="6">
        <v>1666</v>
      </c>
      <c r="B1671" s="8" t="str">
        <f>"201406009107"</f>
        <v>201406009107</v>
      </c>
    </row>
    <row r="1672" spans="1:2" x14ac:dyDescent="0.25">
      <c r="A1672" s="6">
        <v>1667</v>
      </c>
      <c r="B1672" s="8" t="str">
        <f>"201406010486"</f>
        <v>201406010486</v>
      </c>
    </row>
    <row r="1673" spans="1:2" x14ac:dyDescent="0.25">
      <c r="A1673" s="6">
        <v>1668</v>
      </c>
      <c r="B1673" s="8" t="str">
        <f>"201406010730"</f>
        <v>201406010730</v>
      </c>
    </row>
    <row r="1674" spans="1:2" x14ac:dyDescent="0.25">
      <c r="A1674" s="6">
        <v>1669</v>
      </c>
      <c r="B1674" s="8" t="str">
        <f>"201406011623"</f>
        <v>201406011623</v>
      </c>
    </row>
    <row r="1675" spans="1:2" x14ac:dyDescent="0.25">
      <c r="A1675" s="6">
        <v>1670</v>
      </c>
      <c r="B1675" s="8" t="str">
        <f>"201406012540"</f>
        <v>201406012540</v>
      </c>
    </row>
    <row r="1676" spans="1:2" x14ac:dyDescent="0.25">
      <c r="A1676" s="6">
        <v>1671</v>
      </c>
      <c r="B1676" s="8" t="str">
        <f>"201406014147"</f>
        <v>201406014147</v>
      </c>
    </row>
    <row r="1677" spans="1:2" x14ac:dyDescent="0.25">
      <c r="A1677" s="6">
        <v>1672</v>
      </c>
      <c r="B1677" s="8" t="str">
        <f>"201406015470"</f>
        <v>201406015470</v>
      </c>
    </row>
    <row r="1678" spans="1:2" x14ac:dyDescent="0.25">
      <c r="A1678" s="6">
        <v>1673</v>
      </c>
      <c r="B1678" s="8" t="str">
        <f>"201406016145"</f>
        <v>201406016145</v>
      </c>
    </row>
    <row r="1679" spans="1:2" x14ac:dyDescent="0.25">
      <c r="A1679" s="6">
        <v>1674</v>
      </c>
      <c r="B1679" s="8" t="str">
        <f>"201406017211"</f>
        <v>201406017211</v>
      </c>
    </row>
    <row r="1680" spans="1:2" x14ac:dyDescent="0.25">
      <c r="A1680" s="6">
        <v>1675</v>
      </c>
      <c r="B1680" s="8" t="str">
        <f>"201406017429"</f>
        <v>201406017429</v>
      </c>
    </row>
    <row r="1681" spans="1:2" x14ac:dyDescent="0.25">
      <c r="A1681" s="6">
        <v>1676</v>
      </c>
      <c r="B1681" s="8" t="str">
        <f>"201406017741"</f>
        <v>201406017741</v>
      </c>
    </row>
    <row r="1682" spans="1:2" x14ac:dyDescent="0.25">
      <c r="A1682" s="6">
        <v>1677</v>
      </c>
      <c r="B1682" s="8" t="str">
        <f>"201406017856"</f>
        <v>201406017856</v>
      </c>
    </row>
    <row r="1683" spans="1:2" x14ac:dyDescent="0.25">
      <c r="A1683" s="6">
        <v>1678</v>
      </c>
      <c r="B1683" s="8" t="str">
        <f>"201406018085"</f>
        <v>201406018085</v>
      </c>
    </row>
    <row r="1684" spans="1:2" x14ac:dyDescent="0.25">
      <c r="A1684" s="6">
        <v>1679</v>
      </c>
      <c r="B1684" s="8" t="str">
        <f>"201406018801"</f>
        <v>201406018801</v>
      </c>
    </row>
    <row r="1685" spans="1:2" x14ac:dyDescent="0.25">
      <c r="A1685" s="6">
        <v>1680</v>
      </c>
      <c r="B1685" s="8" t="str">
        <f>"201406018881"</f>
        <v>201406018881</v>
      </c>
    </row>
    <row r="1686" spans="1:2" x14ac:dyDescent="0.25">
      <c r="A1686" s="6">
        <v>1681</v>
      </c>
      <c r="B1686" s="8" t="str">
        <f>"201408000042"</f>
        <v>201408000042</v>
      </c>
    </row>
    <row r="1687" spans="1:2" x14ac:dyDescent="0.25">
      <c r="A1687" s="6">
        <v>1682</v>
      </c>
      <c r="B1687" s="8" t="str">
        <f>"201408000057"</f>
        <v>201408000057</v>
      </c>
    </row>
    <row r="1688" spans="1:2" x14ac:dyDescent="0.25">
      <c r="A1688" s="6">
        <v>1683</v>
      </c>
      <c r="B1688" s="8" t="str">
        <f>"201408000239"</f>
        <v>201408000239</v>
      </c>
    </row>
    <row r="1689" spans="1:2" x14ac:dyDescent="0.25">
      <c r="A1689" s="6">
        <v>1684</v>
      </c>
      <c r="B1689" s="8" t="str">
        <f>"201408000249"</f>
        <v>201408000249</v>
      </c>
    </row>
    <row r="1690" spans="1:2" x14ac:dyDescent="0.25">
      <c r="A1690" s="6">
        <v>1685</v>
      </c>
      <c r="B1690" s="8" t="str">
        <f>"201409000121"</f>
        <v>201409000121</v>
      </c>
    </row>
    <row r="1691" spans="1:2" x14ac:dyDescent="0.25">
      <c r="A1691" s="6">
        <v>1686</v>
      </c>
      <c r="B1691" s="8" t="str">
        <f>"201409000174"</f>
        <v>201409000174</v>
      </c>
    </row>
    <row r="1692" spans="1:2" x14ac:dyDescent="0.25">
      <c r="A1692" s="6">
        <v>1687</v>
      </c>
      <c r="B1692" s="8" t="str">
        <f>"201409000191"</f>
        <v>201409000191</v>
      </c>
    </row>
    <row r="1693" spans="1:2" x14ac:dyDescent="0.25">
      <c r="A1693" s="6">
        <v>1688</v>
      </c>
      <c r="B1693" s="8" t="str">
        <f>"201409000446"</f>
        <v>201409000446</v>
      </c>
    </row>
    <row r="1694" spans="1:2" x14ac:dyDescent="0.25">
      <c r="A1694" s="6">
        <v>1689</v>
      </c>
      <c r="B1694" s="8" t="str">
        <f>"201409000455"</f>
        <v>201409000455</v>
      </c>
    </row>
    <row r="1695" spans="1:2" x14ac:dyDescent="0.25">
      <c r="A1695" s="6">
        <v>1690</v>
      </c>
      <c r="B1695" s="8" t="str">
        <f>"201409000670"</f>
        <v>201409000670</v>
      </c>
    </row>
    <row r="1696" spans="1:2" x14ac:dyDescent="0.25">
      <c r="A1696" s="6">
        <v>1691</v>
      </c>
      <c r="B1696" s="8" t="str">
        <f>"201409000769"</f>
        <v>201409000769</v>
      </c>
    </row>
    <row r="1697" spans="1:2" x14ac:dyDescent="0.25">
      <c r="A1697" s="6">
        <v>1692</v>
      </c>
      <c r="B1697" s="8" t="str">
        <f>"201409001019"</f>
        <v>201409001019</v>
      </c>
    </row>
    <row r="1698" spans="1:2" x14ac:dyDescent="0.25">
      <c r="A1698" s="6">
        <v>1693</v>
      </c>
      <c r="B1698" s="8" t="str">
        <f>"201409001154"</f>
        <v>201409001154</v>
      </c>
    </row>
    <row r="1699" spans="1:2" x14ac:dyDescent="0.25">
      <c r="A1699" s="6">
        <v>1694</v>
      </c>
      <c r="B1699" s="8" t="str">
        <f>"201409001290"</f>
        <v>201409001290</v>
      </c>
    </row>
    <row r="1700" spans="1:2" x14ac:dyDescent="0.25">
      <c r="A1700" s="6">
        <v>1695</v>
      </c>
      <c r="B1700" s="8" t="str">
        <f>"201409001377"</f>
        <v>201409001377</v>
      </c>
    </row>
    <row r="1701" spans="1:2" x14ac:dyDescent="0.25">
      <c r="A1701" s="6">
        <v>1696</v>
      </c>
      <c r="B1701" s="8" t="str">
        <f>"201409001754"</f>
        <v>201409001754</v>
      </c>
    </row>
    <row r="1702" spans="1:2" x14ac:dyDescent="0.25">
      <c r="A1702" s="6">
        <v>1697</v>
      </c>
      <c r="B1702" s="8" t="str">
        <f>"201409002409"</f>
        <v>201409002409</v>
      </c>
    </row>
    <row r="1703" spans="1:2" x14ac:dyDescent="0.25">
      <c r="A1703" s="6">
        <v>1698</v>
      </c>
      <c r="B1703" s="8" t="str">
        <f>"201409002451"</f>
        <v>201409002451</v>
      </c>
    </row>
    <row r="1704" spans="1:2" x14ac:dyDescent="0.25">
      <c r="A1704" s="6">
        <v>1699</v>
      </c>
      <c r="B1704" s="8" t="str">
        <f>"201409002970"</f>
        <v>201409002970</v>
      </c>
    </row>
    <row r="1705" spans="1:2" x14ac:dyDescent="0.25">
      <c r="A1705" s="6">
        <v>1700</v>
      </c>
      <c r="B1705" s="8" t="str">
        <f>"201409003103"</f>
        <v>201409003103</v>
      </c>
    </row>
    <row r="1706" spans="1:2" x14ac:dyDescent="0.25">
      <c r="A1706" s="6">
        <v>1701</v>
      </c>
      <c r="B1706" s="8" t="str">
        <f>"201409004071"</f>
        <v>201409004071</v>
      </c>
    </row>
    <row r="1707" spans="1:2" x14ac:dyDescent="0.25">
      <c r="A1707" s="6">
        <v>1702</v>
      </c>
      <c r="B1707" s="8" t="str">
        <f>"201409004960"</f>
        <v>201409004960</v>
      </c>
    </row>
    <row r="1708" spans="1:2" x14ac:dyDescent="0.25">
      <c r="A1708" s="6">
        <v>1703</v>
      </c>
      <c r="B1708" s="8" t="str">
        <f>"201409005004"</f>
        <v>201409005004</v>
      </c>
    </row>
    <row r="1709" spans="1:2" x14ac:dyDescent="0.25">
      <c r="A1709" s="6">
        <v>1704</v>
      </c>
      <c r="B1709" s="8" t="str">
        <f>"201409005373"</f>
        <v>201409005373</v>
      </c>
    </row>
    <row r="1710" spans="1:2" x14ac:dyDescent="0.25">
      <c r="A1710" s="6">
        <v>1705</v>
      </c>
      <c r="B1710" s="8" t="str">
        <f>"201409005979"</f>
        <v>201409005979</v>
      </c>
    </row>
    <row r="1711" spans="1:2" x14ac:dyDescent="0.25">
      <c r="A1711" s="6">
        <v>1706</v>
      </c>
      <c r="B1711" s="8" t="str">
        <f>"201409006072"</f>
        <v>201409006072</v>
      </c>
    </row>
    <row r="1712" spans="1:2" x14ac:dyDescent="0.25">
      <c r="A1712" s="6">
        <v>1707</v>
      </c>
      <c r="B1712" s="8" t="str">
        <f>"201409006499"</f>
        <v>201409006499</v>
      </c>
    </row>
    <row r="1713" spans="1:2" x14ac:dyDescent="0.25">
      <c r="A1713" s="6">
        <v>1708</v>
      </c>
      <c r="B1713" s="8" t="str">
        <f>"201410000039"</f>
        <v>201410000039</v>
      </c>
    </row>
    <row r="1714" spans="1:2" x14ac:dyDescent="0.25">
      <c r="A1714" s="6">
        <v>1709</v>
      </c>
      <c r="B1714" s="8" t="str">
        <f>"201410000606"</f>
        <v>201410000606</v>
      </c>
    </row>
    <row r="1715" spans="1:2" x14ac:dyDescent="0.25">
      <c r="A1715" s="6">
        <v>1710</v>
      </c>
      <c r="B1715" s="8" t="str">
        <f>"201410000660"</f>
        <v>201410000660</v>
      </c>
    </row>
    <row r="1716" spans="1:2" x14ac:dyDescent="0.25">
      <c r="A1716" s="6">
        <v>1711</v>
      </c>
      <c r="B1716" s="8" t="str">
        <f>"201410001325"</f>
        <v>201410001325</v>
      </c>
    </row>
    <row r="1717" spans="1:2" x14ac:dyDescent="0.25">
      <c r="A1717" s="6">
        <v>1712</v>
      </c>
      <c r="B1717" s="8" t="str">
        <f>"201410001556"</f>
        <v>201410001556</v>
      </c>
    </row>
    <row r="1718" spans="1:2" x14ac:dyDescent="0.25">
      <c r="A1718" s="6">
        <v>1713</v>
      </c>
      <c r="B1718" s="8" t="str">
        <f>"201410002273"</f>
        <v>201410002273</v>
      </c>
    </row>
    <row r="1719" spans="1:2" x14ac:dyDescent="0.25">
      <c r="A1719" s="6">
        <v>1714</v>
      </c>
      <c r="B1719" s="8" t="str">
        <f>"201410002640"</f>
        <v>201410002640</v>
      </c>
    </row>
    <row r="1720" spans="1:2" x14ac:dyDescent="0.25">
      <c r="A1720" s="6">
        <v>1715</v>
      </c>
      <c r="B1720" s="8" t="str">
        <f>"201410003334"</f>
        <v>201410003334</v>
      </c>
    </row>
    <row r="1721" spans="1:2" x14ac:dyDescent="0.25">
      <c r="A1721" s="6">
        <v>1716</v>
      </c>
      <c r="B1721" s="8" t="str">
        <f>"201410003354"</f>
        <v>201410003354</v>
      </c>
    </row>
    <row r="1722" spans="1:2" x14ac:dyDescent="0.25">
      <c r="A1722" s="6">
        <v>1717</v>
      </c>
      <c r="B1722" s="8" t="str">
        <f>"201410003470"</f>
        <v>201410003470</v>
      </c>
    </row>
    <row r="1723" spans="1:2" x14ac:dyDescent="0.25">
      <c r="A1723" s="6">
        <v>1718</v>
      </c>
      <c r="B1723" s="8" t="str">
        <f>"201410003647"</f>
        <v>201410003647</v>
      </c>
    </row>
    <row r="1724" spans="1:2" x14ac:dyDescent="0.25">
      <c r="A1724" s="6">
        <v>1719</v>
      </c>
      <c r="B1724" s="8" t="str">
        <f>"201410004238"</f>
        <v>201410004238</v>
      </c>
    </row>
    <row r="1725" spans="1:2" x14ac:dyDescent="0.25">
      <c r="A1725" s="6">
        <v>1720</v>
      </c>
      <c r="B1725" s="8" t="str">
        <f>"201410004684"</f>
        <v>201410004684</v>
      </c>
    </row>
    <row r="1726" spans="1:2" x14ac:dyDescent="0.25">
      <c r="A1726" s="6">
        <v>1721</v>
      </c>
      <c r="B1726" s="8" t="str">
        <f>"201410005562"</f>
        <v>201410005562</v>
      </c>
    </row>
    <row r="1727" spans="1:2" x14ac:dyDescent="0.25">
      <c r="A1727" s="6">
        <v>1722</v>
      </c>
      <c r="B1727" s="8" t="str">
        <f>"201410005635"</f>
        <v>201410005635</v>
      </c>
    </row>
    <row r="1728" spans="1:2" x14ac:dyDescent="0.25">
      <c r="A1728" s="6">
        <v>1723</v>
      </c>
      <c r="B1728" s="8" t="str">
        <f>"201410006191"</f>
        <v>201410006191</v>
      </c>
    </row>
    <row r="1729" spans="1:2" x14ac:dyDescent="0.25">
      <c r="A1729" s="6">
        <v>1724</v>
      </c>
      <c r="B1729" s="8" t="str">
        <f>"201410007262"</f>
        <v>201410007262</v>
      </c>
    </row>
    <row r="1730" spans="1:2" x14ac:dyDescent="0.25">
      <c r="A1730" s="6">
        <v>1725</v>
      </c>
      <c r="B1730" s="8" t="str">
        <f>"201410007483"</f>
        <v>201410007483</v>
      </c>
    </row>
    <row r="1731" spans="1:2" x14ac:dyDescent="0.25">
      <c r="A1731" s="6">
        <v>1726</v>
      </c>
      <c r="B1731" s="8" t="str">
        <f>"201410007527"</f>
        <v>201410007527</v>
      </c>
    </row>
    <row r="1732" spans="1:2" x14ac:dyDescent="0.25">
      <c r="A1732" s="6">
        <v>1727</v>
      </c>
      <c r="B1732" s="8" t="str">
        <f>"201410008757"</f>
        <v>201410008757</v>
      </c>
    </row>
    <row r="1733" spans="1:2" x14ac:dyDescent="0.25">
      <c r="A1733" s="6">
        <v>1728</v>
      </c>
      <c r="B1733" s="8" t="str">
        <f>"201410008786"</f>
        <v>201410008786</v>
      </c>
    </row>
    <row r="1734" spans="1:2" x14ac:dyDescent="0.25">
      <c r="A1734" s="6">
        <v>1729</v>
      </c>
      <c r="B1734" s="8" t="str">
        <f>"201410009074"</f>
        <v>201410009074</v>
      </c>
    </row>
    <row r="1735" spans="1:2" x14ac:dyDescent="0.25">
      <c r="A1735" s="6">
        <v>1730</v>
      </c>
      <c r="B1735" s="8" t="str">
        <f>"201410009735"</f>
        <v>201410009735</v>
      </c>
    </row>
    <row r="1736" spans="1:2" x14ac:dyDescent="0.25">
      <c r="A1736" s="6">
        <v>1731</v>
      </c>
      <c r="B1736" s="8" t="str">
        <f>"201410009912"</f>
        <v>201410009912</v>
      </c>
    </row>
    <row r="1737" spans="1:2" x14ac:dyDescent="0.25">
      <c r="A1737" s="6">
        <v>1732</v>
      </c>
      <c r="B1737" s="8" t="str">
        <f>"201410010328"</f>
        <v>201410010328</v>
      </c>
    </row>
    <row r="1738" spans="1:2" x14ac:dyDescent="0.25">
      <c r="A1738" s="6">
        <v>1733</v>
      </c>
      <c r="B1738" s="8" t="str">
        <f>"201410011040"</f>
        <v>201410011040</v>
      </c>
    </row>
    <row r="1739" spans="1:2" x14ac:dyDescent="0.25">
      <c r="A1739" s="6">
        <v>1734</v>
      </c>
      <c r="B1739" s="8" t="str">
        <f>"201410011264"</f>
        <v>201410011264</v>
      </c>
    </row>
    <row r="1740" spans="1:2" x14ac:dyDescent="0.25">
      <c r="A1740" s="6">
        <v>1735</v>
      </c>
      <c r="B1740" s="8" t="str">
        <f>"201410011567"</f>
        <v>201410011567</v>
      </c>
    </row>
    <row r="1741" spans="1:2" x14ac:dyDescent="0.25">
      <c r="A1741" s="6">
        <v>1736</v>
      </c>
      <c r="B1741" s="8" t="str">
        <f>"201410012115"</f>
        <v>201410012115</v>
      </c>
    </row>
    <row r="1742" spans="1:2" x14ac:dyDescent="0.25">
      <c r="A1742" s="6">
        <v>1737</v>
      </c>
      <c r="B1742" s="8" t="str">
        <f>"201410012407"</f>
        <v>201410012407</v>
      </c>
    </row>
    <row r="1743" spans="1:2" x14ac:dyDescent="0.25">
      <c r="A1743" s="6">
        <v>1738</v>
      </c>
      <c r="B1743" s="8" t="str">
        <f>"201410012632"</f>
        <v>201410012632</v>
      </c>
    </row>
    <row r="1744" spans="1:2" x14ac:dyDescent="0.25">
      <c r="A1744" s="6">
        <v>1739</v>
      </c>
      <c r="B1744" s="8" t="str">
        <f>"201410012770"</f>
        <v>201410012770</v>
      </c>
    </row>
    <row r="1745" spans="1:2" x14ac:dyDescent="0.25">
      <c r="A1745" s="6">
        <v>1740</v>
      </c>
      <c r="B1745" s="8" t="str">
        <f>"201411000221"</f>
        <v>201411000221</v>
      </c>
    </row>
    <row r="1746" spans="1:2" x14ac:dyDescent="0.25">
      <c r="A1746" s="6">
        <v>1741</v>
      </c>
      <c r="B1746" s="8" t="str">
        <f>"201411000267"</f>
        <v>201411000267</v>
      </c>
    </row>
    <row r="1747" spans="1:2" x14ac:dyDescent="0.25">
      <c r="A1747" s="6">
        <v>1742</v>
      </c>
      <c r="B1747" s="8" t="str">
        <f>"201411000337"</f>
        <v>201411000337</v>
      </c>
    </row>
    <row r="1748" spans="1:2" x14ac:dyDescent="0.25">
      <c r="A1748" s="6">
        <v>1743</v>
      </c>
      <c r="B1748" s="8" t="str">
        <f>"201411000351"</f>
        <v>201411000351</v>
      </c>
    </row>
    <row r="1749" spans="1:2" x14ac:dyDescent="0.25">
      <c r="A1749" s="6">
        <v>1744</v>
      </c>
      <c r="B1749" s="8" t="str">
        <f>"201411000352"</f>
        <v>201411000352</v>
      </c>
    </row>
    <row r="1750" spans="1:2" x14ac:dyDescent="0.25">
      <c r="A1750" s="6">
        <v>1745</v>
      </c>
      <c r="B1750" s="8" t="str">
        <f>"201411000405"</f>
        <v>201411000405</v>
      </c>
    </row>
    <row r="1751" spans="1:2" x14ac:dyDescent="0.25">
      <c r="A1751" s="6">
        <v>1746</v>
      </c>
      <c r="B1751" s="8" t="str">
        <f>"201411000458"</f>
        <v>201411000458</v>
      </c>
    </row>
    <row r="1752" spans="1:2" x14ac:dyDescent="0.25">
      <c r="A1752" s="6">
        <v>1747</v>
      </c>
      <c r="B1752" s="8" t="str">
        <f>"201411000534"</f>
        <v>201411000534</v>
      </c>
    </row>
    <row r="1753" spans="1:2" x14ac:dyDescent="0.25">
      <c r="A1753" s="6">
        <v>1748</v>
      </c>
      <c r="B1753" s="8" t="str">
        <f>"201411000562"</f>
        <v>201411000562</v>
      </c>
    </row>
    <row r="1754" spans="1:2" x14ac:dyDescent="0.25">
      <c r="A1754" s="6">
        <v>1749</v>
      </c>
      <c r="B1754" s="8" t="str">
        <f>"201411000726"</f>
        <v>201411000726</v>
      </c>
    </row>
    <row r="1755" spans="1:2" x14ac:dyDescent="0.25">
      <c r="A1755" s="6">
        <v>1750</v>
      </c>
      <c r="B1755" s="8" t="str">
        <f>"201411000770"</f>
        <v>201411000770</v>
      </c>
    </row>
    <row r="1756" spans="1:2" x14ac:dyDescent="0.25">
      <c r="A1756" s="6">
        <v>1751</v>
      </c>
      <c r="B1756" s="8" t="str">
        <f>"201411000786"</f>
        <v>201411000786</v>
      </c>
    </row>
    <row r="1757" spans="1:2" x14ac:dyDescent="0.25">
      <c r="A1757" s="6">
        <v>1752</v>
      </c>
      <c r="B1757" s="8" t="str">
        <f>"201411000900"</f>
        <v>201411000900</v>
      </c>
    </row>
    <row r="1758" spans="1:2" x14ac:dyDescent="0.25">
      <c r="A1758" s="6">
        <v>1753</v>
      </c>
      <c r="B1758" s="8" t="str">
        <f>"201411000935"</f>
        <v>201411000935</v>
      </c>
    </row>
    <row r="1759" spans="1:2" x14ac:dyDescent="0.25">
      <c r="A1759" s="6">
        <v>1754</v>
      </c>
      <c r="B1759" s="8" t="str">
        <f>"201411001004"</f>
        <v>201411001004</v>
      </c>
    </row>
    <row r="1760" spans="1:2" x14ac:dyDescent="0.25">
      <c r="A1760" s="6">
        <v>1755</v>
      </c>
      <c r="B1760" s="8" t="str">
        <f>"201411001010"</f>
        <v>201411001010</v>
      </c>
    </row>
    <row r="1761" spans="1:2" x14ac:dyDescent="0.25">
      <c r="A1761" s="6">
        <v>1756</v>
      </c>
      <c r="B1761" s="8" t="str">
        <f>"201411001027"</f>
        <v>201411001027</v>
      </c>
    </row>
    <row r="1762" spans="1:2" x14ac:dyDescent="0.25">
      <c r="A1762" s="6">
        <v>1757</v>
      </c>
      <c r="B1762" s="8" t="str">
        <f>"201411001126"</f>
        <v>201411001126</v>
      </c>
    </row>
    <row r="1763" spans="1:2" x14ac:dyDescent="0.25">
      <c r="A1763" s="6">
        <v>1758</v>
      </c>
      <c r="B1763" s="8" t="str">
        <f>"201411001276"</f>
        <v>201411001276</v>
      </c>
    </row>
    <row r="1764" spans="1:2" x14ac:dyDescent="0.25">
      <c r="A1764" s="6">
        <v>1759</v>
      </c>
      <c r="B1764" s="8" t="str">
        <f>"201411001349"</f>
        <v>201411001349</v>
      </c>
    </row>
    <row r="1765" spans="1:2" x14ac:dyDescent="0.25">
      <c r="A1765" s="6">
        <v>1760</v>
      </c>
      <c r="B1765" s="8" t="str">
        <f>"201411001683"</f>
        <v>201411001683</v>
      </c>
    </row>
    <row r="1766" spans="1:2" x14ac:dyDescent="0.25">
      <c r="A1766" s="6">
        <v>1761</v>
      </c>
      <c r="B1766" s="8" t="str">
        <f>"201411001770"</f>
        <v>201411001770</v>
      </c>
    </row>
    <row r="1767" spans="1:2" x14ac:dyDescent="0.25">
      <c r="A1767" s="6">
        <v>1762</v>
      </c>
      <c r="B1767" s="8" t="str">
        <f>"201411002041"</f>
        <v>201411002041</v>
      </c>
    </row>
    <row r="1768" spans="1:2" x14ac:dyDescent="0.25">
      <c r="A1768" s="6">
        <v>1763</v>
      </c>
      <c r="B1768" s="8" t="str">
        <f>"201411002375"</f>
        <v>201411002375</v>
      </c>
    </row>
    <row r="1769" spans="1:2" x14ac:dyDescent="0.25">
      <c r="A1769" s="6">
        <v>1764</v>
      </c>
      <c r="B1769" s="8" t="str">
        <f>"201411002710"</f>
        <v>201411002710</v>
      </c>
    </row>
    <row r="1770" spans="1:2" x14ac:dyDescent="0.25">
      <c r="A1770" s="6">
        <v>1765</v>
      </c>
      <c r="B1770" s="8" t="str">
        <f>"201411003440"</f>
        <v>201411003440</v>
      </c>
    </row>
    <row r="1771" spans="1:2" x14ac:dyDescent="0.25">
      <c r="A1771" s="6">
        <v>1766</v>
      </c>
      <c r="B1771" s="8" t="str">
        <f>"201412000444"</f>
        <v>201412000444</v>
      </c>
    </row>
    <row r="1772" spans="1:2" x14ac:dyDescent="0.25">
      <c r="A1772" s="6">
        <v>1767</v>
      </c>
      <c r="B1772" s="8" t="str">
        <f>"201412000703"</f>
        <v>201412000703</v>
      </c>
    </row>
    <row r="1773" spans="1:2" x14ac:dyDescent="0.25">
      <c r="A1773" s="6">
        <v>1768</v>
      </c>
      <c r="B1773" s="8" t="str">
        <f>"201412000764"</f>
        <v>201412000764</v>
      </c>
    </row>
    <row r="1774" spans="1:2" x14ac:dyDescent="0.25">
      <c r="A1774" s="6">
        <v>1769</v>
      </c>
      <c r="B1774" s="8" t="str">
        <f>"201412001181"</f>
        <v>201412001181</v>
      </c>
    </row>
    <row r="1775" spans="1:2" x14ac:dyDescent="0.25">
      <c r="A1775" s="6">
        <v>1770</v>
      </c>
      <c r="B1775" s="8" t="str">
        <f>"201412001208"</f>
        <v>201412001208</v>
      </c>
    </row>
    <row r="1776" spans="1:2" x14ac:dyDescent="0.25">
      <c r="A1776" s="6">
        <v>1771</v>
      </c>
      <c r="B1776" s="8" t="str">
        <f>"201412001683"</f>
        <v>201412001683</v>
      </c>
    </row>
    <row r="1777" spans="1:2" x14ac:dyDescent="0.25">
      <c r="A1777" s="6">
        <v>1772</v>
      </c>
      <c r="B1777" s="8" t="str">
        <f>"201412001895"</f>
        <v>201412001895</v>
      </c>
    </row>
    <row r="1778" spans="1:2" x14ac:dyDescent="0.25">
      <c r="A1778" s="6">
        <v>1773</v>
      </c>
      <c r="B1778" s="8" t="str">
        <f>"201412001899"</f>
        <v>201412001899</v>
      </c>
    </row>
    <row r="1779" spans="1:2" x14ac:dyDescent="0.25">
      <c r="A1779" s="6">
        <v>1774</v>
      </c>
      <c r="B1779" s="8" t="str">
        <f>"201412002067"</f>
        <v>201412002067</v>
      </c>
    </row>
    <row r="1780" spans="1:2" x14ac:dyDescent="0.25">
      <c r="A1780" s="6">
        <v>1775</v>
      </c>
      <c r="B1780" s="8" t="str">
        <f>"201412002876"</f>
        <v>201412002876</v>
      </c>
    </row>
    <row r="1781" spans="1:2" x14ac:dyDescent="0.25">
      <c r="A1781" s="6">
        <v>1776</v>
      </c>
      <c r="B1781" s="8" t="str">
        <f>"201412003136"</f>
        <v>201412003136</v>
      </c>
    </row>
    <row r="1782" spans="1:2" x14ac:dyDescent="0.25">
      <c r="A1782" s="6">
        <v>1777</v>
      </c>
      <c r="B1782" s="8" t="str">
        <f>"201412003290"</f>
        <v>201412003290</v>
      </c>
    </row>
    <row r="1783" spans="1:2" x14ac:dyDescent="0.25">
      <c r="A1783" s="6">
        <v>1778</v>
      </c>
      <c r="B1783" s="8" t="str">
        <f>"201412003486"</f>
        <v>201412003486</v>
      </c>
    </row>
    <row r="1784" spans="1:2" x14ac:dyDescent="0.25">
      <c r="A1784" s="6">
        <v>1779</v>
      </c>
      <c r="B1784" s="8" t="str">
        <f>"201412003715"</f>
        <v>201412003715</v>
      </c>
    </row>
    <row r="1785" spans="1:2" x14ac:dyDescent="0.25">
      <c r="A1785" s="6">
        <v>1780</v>
      </c>
      <c r="B1785" s="8" t="str">
        <f>"201412003777"</f>
        <v>201412003777</v>
      </c>
    </row>
    <row r="1786" spans="1:2" x14ac:dyDescent="0.25">
      <c r="A1786" s="6">
        <v>1781</v>
      </c>
      <c r="B1786" s="8" t="str">
        <f>"201412003814"</f>
        <v>201412003814</v>
      </c>
    </row>
    <row r="1787" spans="1:2" x14ac:dyDescent="0.25">
      <c r="A1787" s="6">
        <v>1782</v>
      </c>
      <c r="B1787" s="8" t="str">
        <f>"201412003903"</f>
        <v>201412003903</v>
      </c>
    </row>
    <row r="1788" spans="1:2" x14ac:dyDescent="0.25">
      <c r="A1788" s="6">
        <v>1783</v>
      </c>
      <c r="B1788" s="8" t="str">
        <f>"201412003972"</f>
        <v>201412003972</v>
      </c>
    </row>
    <row r="1789" spans="1:2" x14ac:dyDescent="0.25">
      <c r="A1789" s="6">
        <v>1784</v>
      </c>
      <c r="B1789" s="8" t="str">
        <f>"201412004112"</f>
        <v>201412004112</v>
      </c>
    </row>
    <row r="1790" spans="1:2" x14ac:dyDescent="0.25">
      <c r="A1790" s="6">
        <v>1785</v>
      </c>
      <c r="B1790" s="8" t="str">
        <f>"201412004116"</f>
        <v>201412004116</v>
      </c>
    </row>
    <row r="1791" spans="1:2" x14ac:dyDescent="0.25">
      <c r="A1791" s="6">
        <v>1786</v>
      </c>
      <c r="B1791" s="8" t="str">
        <f>"201412004154"</f>
        <v>201412004154</v>
      </c>
    </row>
    <row r="1792" spans="1:2" x14ac:dyDescent="0.25">
      <c r="A1792" s="6">
        <v>1787</v>
      </c>
      <c r="B1792" s="8" t="str">
        <f>"201412004275"</f>
        <v>201412004275</v>
      </c>
    </row>
    <row r="1793" spans="1:2" x14ac:dyDescent="0.25">
      <c r="A1793" s="6">
        <v>1788</v>
      </c>
      <c r="B1793" s="8" t="str">
        <f>"201412004339"</f>
        <v>201412004339</v>
      </c>
    </row>
    <row r="1794" spans="1:2" x14ac:dyDescent="0.25">
      <c r="A1794" s="6">
        <v>1789</v>
      </c>
      <c r="B1794" s="8" t="str">
        <f>"201412004406"</f>
        <v>201412004406</v>
      </c>
    </row>
    <row r="1795" spans="1:2" x14ac:dyDescent="0.25">
      <c r="A1795" s="6">
        <v>1790</v>
      </c>
      <c r="B1795" s="8" t="str">
        <f>"201412004596"</f>
        <v>201412004596</v>
      </c>
    </row>
    <row r="1796" spans="1:2" x14ac:dyDescent="0.25">
      <c r="A1796" s="6">
        <v>1791</v>
      </c>
      <c r="B1796" s="8" t="str">
        <f>"201412005026"</f>
        <v>201412005026</v>
      </c>
    </row>
    <row r="1797" spans="1:2" x14ac:dyDescent="0.25">
      <c r="A1797" s="6">
        <v>1792</v>
      </c>
      <c r="B1797" s="8" t="str">
        <f>"201412005045"</f>
        <v>201412005045</v>
      </c>
    </row>
    <row r="1798" spans="1:2" x14ac:dyDescent="0.25">
      <c r="A1798" s="6">
        <v>1793</v>
      </c>
      <c r="B1798" s="8" t="str">
        <f>"201412005060"</f>
        <v>201412005060</v>
      </c>
    </row>
    <row r="1799" spans="1:2" x14ac:dyDescent="0.25">
      <c r="A1799" s="6">
        <v>1794</v>
      </c>
      <c r="B1799" s="8" t="str">
        <f>"201412005427"</f>
        <v>201412005427</v>
      </c>
    </row>
    <row r="1800" spans="1:2" x14ac:dyDescent="0.25">
      <c r="A1800" s="6">
        <v>1795</v>
      </c>
      <c r="B1800" s="8" t="str">
        <f>"201412005434"</f>
        <v>201412005434</v>
      </c>
    </row>
    <row r="1801" spans="1:2" x14ac:dyDescent="0.25">
      <c r="A1801" s="6">
        <v>1796</v>
      </c>
      <c r="B1801" s="8" t="str">
        <f>"201412005466"</f>
        <v>201412005466</v>
      </c>
    </row>
    <row r="1802" spans="1:2" x14ac:dyDescent="0.25">
      <c r="A1802" s="6">
        <v>1797</v>
      </c>
      <c r="B1802" s="8" t="str">
        <f>"201412005492"</f>
        <v>201412005492</v>
      </c>
    </row>
    <row r="1803" spans="1:2" x14ac:dyDescent="0.25">
      <c r="A1803" s="6">
        <v>1798</v>
      </c>
      <c r="B1803" s="8" t="str">
        <f>"201412005801"</f>
        <v>201412005801</v>
      </c>
    </row>
    <row r="1804" spans="1:2" x14ac:dyDescent="0.25">
      <c r="A1804" s="6">
        <v>1799</v>
      </c>
      <c r="B1804" s="8" t="str">
        <f>"201412005818"</f>
        <v>201412005818</v>
      </c>
    </row>
    <row r="1805" spans="1:2" x14ac:dyDescent="0.25">
      <c r="A1805" s="6">
        <v>1800</v>
      </c>
      <c r="B1805" s="8" t="str">
        <f>"201412005825"</f>
        <v>201412005825</v>
      </c>
    </row>
    <row r="1806" spans="1:2" x14ac:dyDescent="0.25">
      <c r="A1806" s="6">
        <v>1801</v>
      </c>
      <c r="B1806" s="8" t="str">
        <f>"201412005937"</f>
        <v>201412005937</v>
      </c>
    </row>
    <row r="1807" spans="1:2" x14ac:dyDescent="0.25">
      <c r="A1807" s="6">
        <v>1802</v>
      </c>
      <c r="B1807" s="8" t="str">
        <f>"201412005962"</f>
        <v>201412005962</v>
      </c>
    </row>
    <row r="1808" spans="1:2" x14ac:dyDescent="0.25">
      <c r="A1808" s="6">
        <v>1803</v>
      </c>
      <c r="B1808" s="8" t="str">
        <f>"201412006056"</f>
        <v>201412006056</v>
      </c>
    </row>
    <row r="1809" spans="1:2" x14ac:dyDescent="0.25">
      <c r="A1809" s="6">
        <v>1804</v>
      </c>
      <c r="B1809" s="8" t="str">
        <f>"201412006190"</f>
        <v>201412006190</v>
      </c>
    </row>
    <row r="1810" spans="1:2" x14ac:dyDescent="0.25">
      <c r="A1810" s="6">
        <v>1805</v>
      </c>
      <c r="B1810" s="8" t="str">
        <f>"201412006269"</f>
        <v>201412006269</v>
      </c>
    </row>
    <row r="1811" spans="1:2" x14ac:dyDescent="0.25">
      <c r="A1811" s="6">
        <v>1806</v>
      </c>
      <c r="B1811" s="8" t="str">
        <f>"201412006274"</f>
        <v>201412006274</v>
      </c>
    </row>
    <row r="1812" spans="1:2" x14ac:dyDescent="0.25">
      <c r="A1812" s="6">
        <v>1807</v>
      </c>
      <c r="B1812" s="8" t="str">
        <f>"201412006277"</f>
        <v>201412006277</v>
      </c>
    </row>
    <row r="1813" spans="1:2" x14ac:dyDescent="0.25">
      <c r="A1813" s="6">
        <v>1808</v>
      </c>
      <c r="B1813" s="8" t="str">
        <f>"201412006293"</f>
        <v>201412006293</v>
      </c>
    </row>
    <row r="1814" spans="1:2" x14ac:dyDescent="0.25">
      <c r="A1814" s="6">
        <v>1809</v>
      </c>
      <c r="B1814" s="8" t="str">
        <f>"201412006369"</f>
        <v>201412006369</v>
      </c>
    </row>
    <row r="1815" spans="1:2" x14ac:dyDescent="0.25">
      <c r="A1815" s="6">
        <v>1810</v>
      </c>
      <c r="B1815" s="8" t="str">
        <f>"201412006487"</f>
        <v>201412006487</v>
      </c>
    </row>
    <row r="1816" spans="1:2" x14ac:dyDescent="0.25">
      <c r="A1816" s="6">
        <v>1811</v>
      </c>
      <c r="B1816" s="8" t="str">
        <f>"201412006598"</f>
        <v>201412006598</v>
      </c>
    </row>
    <row r="1817" spans="1:2" x14ac:dyDescent="0.25">
      <c r="A1817" s="6">
        <v>1812</v>
      </c>
      <c r="B1817" s="8" t="str">
        <f>"201412006748"</f>
        <v>201412006748</v>
      </c>
    </row>
    <row r="1818" spans="1:2" x14ac:dyDescent="0.25">
      <c r="A1818" s="6">
        <v>1813</v>
      </c>
      <c r="B1818" s="8" t="str">
        <f>"201412006889"</f>
        <v>201412006889</v>
      </c>
    </row>
    <row r="1819" spans="1:2" x14ac:dyDescent="0.25">
      <c r="A1819" s="6">
        <v>1814</v>
      </c>
      <c r="B1819" s="8" t="str">
        <f>"201412007124"</f>
        <v>201412007124</v>
      </c>
    </row>
    <row r="1820" spans="1:2" x14ac:dyDescent="0.25">
      <c r="A1820" s="6">
        <v>1815</v>
      </c>
      <c r="B1820" s="8" t="str">
        <f>"201412007240"</f>
        <v>201412007240</v>
      </c>
    </row>
    <row r="1821" spans="1:2" x14ac:dyDescent="0.25">
      <c r="A1821" s="6">
        <v>1816</v>
      </c>
      <c r="B1821" s="8" t="str">
        <f>"201412007440"</f>
        <v>201412007440</v>
      </c>
    </row>
    <row r="1822" spans="1:2" x14ac:dyDescent="0.25">
      <c r="A1822" s="6">
        <v>1817</v>
      </c>
      <c r="B1822" s="8" t="str">
        <f>"201501000099"</f>
        <v>201501000099</v>
      </c>
    </row>
    <row r="1823" spans="1:2" x14ac:dyDescent="0.25">
      <c r="A1823" s="6">
        <v>1818</v>
      </c>
      <c r="B1823" s="8" t="str">
        <f>"201501000167"</f>
        <v>201501000167</v>
      </c>
    </row>
    <row r="1824" spans="1:2" x14ac:dyDescent="0.25">
      <c r="A1824" s="6">
        <v>1819</v>
      </c>
      <c r="B1824" s="8" t="str">
        <f>"201502000460"</f>
        <v>201502000460</v>
      </c>
    </row>
    <row r="1825" spans="1:2" x14ac:dyDescent="0.25">
      <c r="A1825" s="6">
        <v>1820</v>
      </c>
      <c r="B1825" s="8" t="str">
        <f>"201502000809"</f>
        <v>201502000809</v>
      </c>
    </row>
    <row r="1826" spans="1:2" x14ac:dyDescent="0.25">
      <c r="A1826" s="6">
        <v>1821</v>
      </c>
      <c r="B1826" s="8" t="str">
        <f>"201502001926"</f>
        <v>201502001926</v>
      </c>
    </row>
    <row r="1827" spans="1:2" x14ac:dyDescent="0.25">
      <c r="A1827" s="6">
        <v>1822</v>
      </c>
      <c r="B1827" s="8" t="str">
        <f>"201503000099"</f>
        <v>201503000099</v>
      </c>
    </row>
    <row r="1828" spans="1:2" x14ac:dyDescent="0.25">
      <c r="A1828" s="6">
        <v>1823</v>
      </c>
      <c r="B1828" s="8" t="str">
        <f>"201503000123"</f>
        <v>201503000123</v>
      </c>
    </row>
    <row r="1829" spans="1:2" x14ac:dyDescent="0.25">
      <c r="A1829" s="6">
        <v>1824</v>
      </c>
      <c r="B1829" s="8" t="str">
        <f>"201503000177"</f>
        <v>201503000177</v>
      </c>
    </row>
    <row r="1830" spans="1:2" x14ac:dyDescent="0.25">
      <c r="A1830" s="6">
        <v>1825</v>
      </c>
      <c r="B1830" s="8" t="str">
        <f>"201503000213"</f>
        <v>201503000213</v>
      </c>
    </row>
    <row r="1831" spans="1:2" x14ac:dyDescent="0.25">
      <c r="A1831" s="6">
        <v>1826</v>
      </c>
      <c r="B1831" s="8" t="str">
        <f>"201503000254"</f>
        <v>201503000254</v>
      </c>
    </row>
    <row r="1832" spans="1:2" x14ac:dyDescent="0.25">
      <c r="A1832" s="6">
        <v>1827</v>
      </c>
      <c r="B1832" s="8" t="str">
        <f>"201503000307"</f>
        <v>201503000307</v>
      </c>
    </row>
    <row r="1833" spans="1:2" x14ac:dyDescent="0.25">
      <c r="A1833" s="6">
        <v>1828</v>
      </c>
      <c r="B1833" s="8" t="str">
        <f>"201503000310"</f>
        <v>201503000310</v>
      </c>
    </row>
    <row r="1834" spans="1:2" x14ac:dyDescent="0.25">
      <c r="A1834" s="6">
        <v>1829</v>
      </c>
      <c r="B1834" s="8" t="str">
        <f>"201503000363"</f>
        <v>201503000363</v>
      </c>
    </row>
    <row r="1835" spans="1:2" x14ac:dyDescent="0.25">
      <c r="A1835" s="6">
        <v>1830</v>
      </c>
      <c r="B1835" s="8" t="str">
        <f>"201503000369"</f>
        <v>201503000369</v>
      </c>
    </row>
    <row r="1836" spans="1:2" x14ac:dyDescent="0.25">
      <c r="A1836" s="6">
        <v>1831</v>
      </c>
      <c r="B1836" s="8" t="str">
        <f>"201503000451"</f>
        <v>201503000451</v>
      </c>
    </row>
    <row r="1837" spans="1:2" x14ac:dyDescent="0.25">
      <c r="A1837" s="6">
        <v>1832</v>
      </c>
      <c r="B1837" s="8" t="str">
        <f>"201503000463"</f>
        <v>201503000463</v>
      </c>
    </row>
    <row r="1838" spans="1:2" x14ac:dyDescent="0.25">
      <c r="A1838" s="6">
        <v>1833</v>
      </c>
      <c r="B1838" s="8" t="str">
        <f>"201503000475"</f>
        <v>201503000475</v>
      </c>
    </row>
    <row r="1839" spans="1:2" x14ac:dyDescent="0.25">
      <c r="A1839" s="6">
        <v>1834</v>
      </c>
      <c r="B1839" s="8" t="str">
        <f>"201503000505"</f>
        <v>201503000505</v>
      </c>
    </row>
    <row r="1840" spans="1:2" x14ac:dyDescent="0.25">
      <c r="A1840" s="6">
        <v>1835</v>
      </c>
      <c r="B1840" s="8" t="str">
        <f>"201503000517"</f>
        <v>201503000517</v>
      </c>
    </row>
    <row r="1841" spans="1:2" x14ac:dyDescent="0.25">
      <c r="A1841" s="6">
        <v>1836</v>
      </c>
      <c r="B1841" s="8" t="str">
        <f>"201503000582"</f>
        <v>201503000582</v>
      </c>
    </row>
    <row r="1842" spans="1:2" x14ac:dyDescent="0.25">
      <c r="A1842" s="6">
        <v>1837</v>
      </c>
      <c r="B1842" s="8" t="str">
        <f>"201504000031"</f>
        <v>201504000031</v>
      </c>
    </row>
    <row r="1843" spans="1:2" x14ac:dyDescent="0.25">
      <c r="A1843" s="6">
        <v>1838</v>
      </c>
      <c r="B1843" s="8" t="str">
        <f>"201504000090"</f>
        <v>201504000090</v>
      </c>
    </row>
    <row r="1844" spans="1:2" x14ac:dyDescent="0.25">
      <c r="A1844" s="6">
        <v>1839</v>
      </c>
      <c r="B1844" s="8" t="str">
        <f>"201504000148"</f>
        <v>201504000148</v>
      </c>
    </row>
    <row r="1845" spans="1:2" x14ac:dyDescent="0.25">
      <c r="A1845" s="6">
        <v>1840</v>
      </c>
      <c r="B1845" s="8" t="str">
        <f>"201504000161"</f>
        <v>201504000161</v>
      </c>
    </row>
    <row r="1846" spans="1:2" x14ac:dyDescent="0.25">
      <c r="A1846" s="6">
        <v>1841</v>
      </c>
      <c r="B1846" s="8" t="str">
        <f>"201504000226"</f>
        <v>201504000226</v>
      </c>
    </row>
    <row r="1847" spans="1:2" x14ac:dyDescent="0.25">
      <c r="A1847" s="6">
        <v>1842</v>
      </c>
      <c r="B1847" s="8" t="str">
        <f>"201504000304"</f>
        <v>201504000304</v>
      </c>
    </row>
    <row r="1848" spans="1:2" x14ac:dyDescent="0.25">
      <c r="A1848" s="6">
        <v>1843</v>
      </c>
      <c r="B1848" s="8" t="str">
        <f>"201504000352"</f>
        <v>201504000352</v>
      </c>
    </row>
    <row r="1849" spans="1:2" x14ac:dyDescent="0.25">
      <c r="A1849" s="6">
        <v>1844</v>
      </c>
      <c r="B1849" s="8" t="str">
        <f>"201504000361"</f>
        <v>201504000361</v>
      </c>
    </row>
    <row r="1850" spans="1:2" x14ac:dyDescent="0.25">
      <c r="A1850" s="6">
        <v>1845</v>
      </c>
      <c r="B1850" s="8" t="str">
        <f>"201504000376"</f>
        <v>201504000376</v>
      </c>
    </row>
    <row r="1851" spans="1:2" x14ac:dyDescent="0.25">
      <c r="A1851" s="6">
        <v>1846</v>
      </c>
      <c r="B1851" s="8" t="str">
        <f>"201504000432"</f>
        <v>201504000432</v>
      </c>
    </row>
    <row r="1852" spans="1:2" x14ac:dyDescent="0.25">
      <c r="A1852" s="6">
        <v>1847</v>
      </c>
      <c r="B1852" s="8" t="str">
        <f>"201504000450"</f>
        <v>201504000450</v>
      </c>
    </row>
    <row r="1853" spans="1:2" x14ac:dyDescent="0.25">
      <c r="A1853" s="6">
        <v>1848</v>
      </c>
      <c r="B1853" s="8" t="str">
        <f>"201504000502"</f>
        <v>201504000502</v>
      </c>
    </row>
    <row r="1854" spans="1:2" x14ac:dyDescent="0.25">
      <c r="A1854" s="6">
        <v>1849</v>
      </c>
      <c r="B1854" s="8" t="str">
        <f>"201504000544"</f>
        <v>201504000544</v>
      </c>
    </row>
    <row r="1855" spans="1:2" x14ac:dyDescent="0.25">
      <c r="A1855" s="6">
        <v>1850</v>
      </c>
      <c r="B1855" s="8" t="str">
        <f>"201504000604"</f>
        <v>201504000604</v>
      </c>
    </row>
    <row r="1856" spans="1:2" x14ac:dyDescent="0.25">
      <c r="A1856" s="6">
        <v>1851</v>
      </c>
      <c r="B1856" s="8" t="str">
        <f>"201504000839"</f>
        <v>201504000839</v>
      </c>
    </row>
    <row r="1857" spans="1:2" x14ac:dyDescent="0.25">
      <c r="A1857" s="6">
        <v>1852</v>
      </c>
      <c r="B1857" s="8" t="str">
        <f>"201504000843"</f>
        <v>201504000843</v>
      </c>
    </row>
    <row r="1858" spans="1:2" x14ac:dyDescent="0.25">
      <c r="A1858" s="6">
        <v>1853</v>
      </c>
      <c r="B1858" s="8" t="str">
        <f>"201504000845"</f>
        <v>201504000845</v>
      </c>
    </row>
    <row r="1859" spans="1:2" x14ac:dyDescent="0.25">
      <c r="A1859" s="6">
        <v>1854</v>
      </c>
      <c r="B1859" s="8" t="str">
        <f>"201504000856"</f>
        <v>201504000856</v>
      </c>
    </row>
    <row r="1860" spans="1:2" x14ac:dyDescent="0.25">
      <c r="A1860" s="6">
        <v>1855</v>
      </c>
      <c r="B1860" s="8" t="str">
        <f>"201504000867"</f>
        <v>201504000867</v>
      </c>
    </row>
    <row r="1861" spans="1:2" x14ac:dyDescent="0.25">
      <c r="A1861" s="6">
        <v>1856</v>
      </c>
      <c r="B1861" s="8" t="str">
        <f>"201504000975"</f>
        <v>201504000975</v>
      </c>
    </row>
    <row r="1862" spans="1:2" x14ac:dyDescent="0.25">
      <c r="A1862" s="6">
        <v>1857</v>
      </c>
      <c r="B1862" s="8" t="str">
        <f>"201504000999"</f>
        <v>201504000999</v>
      </c>
    </row>
    <row r="1863" spans="1:2" x14ac:dyDescent="0.25">
      <c r="A1863" s="6">
        <v>1858</v>
      </c>
      <c r="B1863" s="8" t="str">
        <f>"201504001062"</f>
        <v>201504001062</v>
      </c>
    </row>
    <row r="1864" spans="1:2" x14ac:dyDescent="0.25">
      <c r="A1864" s="6">
        <v>1859</v>
      </c>
      <c r="B1864" s="8" t="str">
        <f>"201504001123"</f>
        <v>201504001123</v>
      </c>
    </row>
    <row r="1865" spans="1:2" x14ac:dyDescent="0.25">
      <c r="A1865" s="6">
        <v>1860</v>
      </c>
      <c r="B1865" s="8" t="str">
        <f>"201504001175"</f>
        <v>201504001175</v>
      </c>
    </row>
    <row r="1866" spans="1:2" x14ac:dyDescent="0.25">
      <c r="A1866" s="6">
        <v>1861</v>
      </c>
      <c r="B1866" s="8" t="str">
        <f>"201504001200"</f>
        <v>201504001200</v>
      </c>
    </row>
    <row r="1867" spans="1:2" x14ac:dyDescent="0.25">
      <c r="A1867" s="6">
        <v>1862</v>
      </c>
      <c r="B1867" s="8" t="str">
        <f>"201504001241"</f>
        <v>201504001241</v>
      </c>
    </row>
    <row r="1868" spans="1:2" x14ac:dyDescent="0.25">
      <c r="A1868" s="6">
        <v>1863</v>
      </c>
      <c r="B1868" s="8" t="str">
        <f>"201504001251"</f>
        <v>201504001251</v>
      </c>
    </row>
    <row r="1869" spans="1:2" x14ac:dyDescent="0.25">
      <c r="A1869" s="6">
        <v>1864</v>
      </c>
      <c r="B1869" s="8" t="str">
        <f>"201504001300"</f>
        <v>201504001300</v>
      </c>
    </row>
    <row r="1870" spans="1:2" x14ac:dyDescent="0.25">
      <c r="A1870" s="6">
        <v>1865</v>
      </c>
      <c r="B1870" s="8" t="str">
        <f>"201504001503"</f>
        <v>201504001503</v>
      </c>
    </row>
    <row r="1871" spans="1:2" x14ac:dyDescent="0.25">
      <c r="A1871" s="6">
        <v>1866</v>
      </c>
      <c r="B1871" s="8" t="str">
        <f>"201504001507"</f>
        <v>201504001507</v>
      </c>
    </row>
    <row r="1872" spans="1:2" x14ac:dyDescent="0.25">
      <c r="A1872" s="6">
        <v>1867</v>
      </c>
      <c r="B1872" s="8" t="str">
        <f>"201504001629"</f>
        <v>201504001629</v>
      </c>
    </row>
    <row r="1873" spans="1:2" x14ac:dyDescent="0.25">
      <c r="A1873" s="6">
        <v>1868</v>
      </c>
      <c r="B1873" s="8" t="str">
        <f>"201504001735"</f>
        <v>201504001735</v>
      </c>
    </row>
    <row r="1874" spans="1:2" x14ac:dyDescent="0.25">
      <c r="A1874" s="6">
        <v>1869</v>
      </c>
      <c r="B1874" s="8" t="str">
        <f>"201504001960"</f>
        <v>201504001960</v>
      </c>
    </row>
    <row r="1875" spans="1:2" x14ac:dyDescent="0.25">
      <c r="A1875" s="6">
        <v>1870</v>
      </c>
      <c r="B1875" s="8" t="str">
        <f>"201504002085"</f>
        <v>201504002085</v>
      </c>
    </row>
    <row r="1876" spans="1:2" x14ac:dyDescent="0.25">
      <c r="A1876" s="6">
        <v>1871</v>
      </c>
      <c r="B1876" s="8" t="str">
        <f>"201504002100"</f>
        <v>201504002100</v>
      </c>
    </row>
    <row r="1877" spans="1:2" x14ac:dyDescent="0.25">
      <c r="A1877" s="6">
        <v>1872</v>
      </c>
      <c r="B1877" s="8" t="str">
        <f>"201504002145"</f>
        <v>201504002145</v>
      </c>
    </row>
    <row r="1878" spans="1:2" x14ac:dyDescent="0.25">
      <c r="A1878" s="6">
        <v>1873</v>
      </c>
      <c r="B1878" s="8" t="str">
        <f>"201504002224"</f>
        <v>201504002224</v>
      </c>
    </row>
    <row r="1879" spans="1:2" x14ac:dyDescent="0.25">
      <c r="A1879" s="6">
        <v>1874</v>
      </c>
      <c r="B1879" s="8" t="str">
        <f>"201504002302"</f>
        <v>201504002302</v>
      </c>
    </row>
    <row r="1880" spans="1:2" x14ac:dyDescent="0.25">
      <c r="A1880" s="6">
        <v>1875</v>
      </c>
      <c r="B1880" s="8" t="str">
        <f>"201504002361"</f>
        <v>201504002361</v>
      </c>
    </row>
    <row r="1881" spans="1:2" x14ac:dyDescent="0.25">
      <c r="A1881" s="6">
        <v>1876</v>
      </c>
      <c r="B1881" s="8" t="str">
        <f>"201504002395"</f>
        <v>201504002395</v>
      </c>
    </row>
    <row r="1882" spans="1:2" x14ac:dyDescent="0.25">
      <c r="A1882" s="6">
        <v>1877</v>
      </c>
      <c r="B1882" s="8" t="str">
        <f>"201504002509"</f>
        <v>201504002509</v>
      </c>
    </row>
    <row r="1883" spans="1:2" x14ac:dyDescent="0.25">
      <c r="A1883" s="6">
        <v>1878</v>
      </c>
      <c r="B1883" s="8" t="str">
        <f>"201504002684"</f>
        <v>201504002684</v>
      </c>
    </row>
    <row r="1884" spans="1:2" x14ac:dyDescent="0.25">
      <c r="A1884" s="6">
        <v>1879</v>
      </c>
      <c r="B1884" s="8" t="str">
        <f>"201504002705"</f>
        <v>201504002705</v>
      </c>
    </row>
    <row r="1885" spans="1:2" x14ac:dyDescent="0.25">
      <c r="A1885" s="6">
        <v>1880</v>
      </c>
      <c r="B1885" s="8" t="str">
        <f>"201504002717"</f>
        <v>201504002717</v>
      </c>
    </row>
    <row r="1886" spans="1:2" x14ac:dyDescent="0.25">
      <c r="A1886" s="6">
        <v>1881</v>
      </c>
      <c r="B1886" s="8" t="str">
        <f>"201504002751"</f>
        <v>201504002751</v>
      </c>
    </row>
    <row r="1887" spans="1:2" x14ac:dyDescent="0.25">
      <c r="A1887" s="6">
        <v>1882</v>
      </c>
      <c r="B1887" s="8" t="str">
        <f>"201504003139"</f>
        <v>201504003139</v>
      </c>
    </row>
    <row r="1888" spans="1:2" x14ac:dyDescent="0.25">
      <c r="A1888" s="6">
        <v>1883</v>
      </c>
      <c r="B1888" s="8" t="str">
        <f>"201504003182"</f>
        <v>201504003182</v>
      </c>
    </row>
    <row r="1889" spans="1:2" x14ac:dyDescent="0.25">
      <c r="A1889" s="6">
        <v>1884</v>
      </c>
      <c r="B1889" s="8" t="str">
        <f>"201504003303"</f>
        <v>201504003303</v>
      </c>
    </row>
    <row r="1890" spans="1:2" x14ac:dyDescent="0.25">
      <c r="A1890" s="6">
        <v>1885</v>
      </c>
      <c r="B1890" s="8" t="str">
        <f>"201504003372"</f>
        <v>201504003372</v>
      </c>
    </row>
    <row r="1891" spans="1:2" x14ac:dyDescent="0.25">
      <c r="A1891" s="6">
        <v>1886</v>
      </c>
      <c r="B1891" s="8" t="str">
        <f>"201504003395"</f>
        <v>201504003395</v>
      </c>
    </row>
    <row r="1892" spans="1:2" x14ac:dyDescent="0.25">
      <c r="A1892" s="6">
        <v>1887</v>
      </c>
      <c r="B1892" s="8" t="str">
        <f>"201504003432"</f>
        <v>201504003432</v>
      </c>
    </row>
    <row r="1893" spans="1:2" x14ac:dyDescent="0.25">
      <c r="A1893" s="6">
        <v>1888</v>
      </c>
      <c r="B1893" s="8" t="str">
        <f>"201504003441"</f>
        <v>201504003441</v>
      </c>
    </row>
    <row r="1894" spans="1:2" x14ac:dyDescent="0.25">
      <c r="A1894" s="6">
        <v>1889</v>
      </c>
      <c r="B1894" s="8" t="str">
        <f>"201504003464"</f>
        <v>201504003464</v>
      </c>
    </row>
    <row r="1895" spans="1:2" x14ac:dyDescent="0.25">
      <c r="A1895" s="6">
        <v>1890</v>
      </c>
      <c r="B1895" s="8" t="str">
        <f>"201504003534"</f>
        <v>201504003534</v>
      </c>
    </row>
    <row r="1896" spans="1:2" x14ac:dyDescent="0.25">
      <c r="A1896" s="6">
        <v>1891</v>
      </c>
      <c r="B1896" s="8" t="str">
        <f>"201504003535"</f>
        <v>201504003535</v>
      </c>
    </row>
    <row r="1897" spans="1:2" x14ac:dyDescent="0.25">
      <c r="A1897" s="6">
        <v>1892</v>
      </c>
      <c r="B1897" s="8" t="str">
        <f>"201504003565"</f>
        <v>201504003565</v>
      </c>
    </row>
    <row r="1898" spans="1:2" x14ac:dyDescent="0.25">
      <c r="A1898" s="6">
        <v>1893</v>
      </c>
      <c r="B1898" s="8" t="str">
        <f>"201504003605"</f>
        <v>201504003605</v>
      </c>
    </row>
    <row r="1899" spans="1:2" x14ac:dyDescent="0.25">
      <c r="A1899" s="6">
        <v>1894</v>
      </c>
      <c r="B1899" s="8" t="str">
        <f>"201504003610"</f>
        <v>201504003610</v>
      </c>
    </row>
    <row r="1900" spans="1:2" x14ac:dyDescent="0.25">
      <c r="A1900" s="6">
        <v>1895</v>
      </c>
      <c r="B1900" s="8" t="str">
        <f>"201504003709"</f>
        <v>201504003709</v>
      </c>
    </row>
    <row r="1901" spans="1:2" x14ac:dyDescent="0.25">
      <c r="A1901" s="6">
        <v>1896</v>
      </c>
      <c r="B1901" s="8" t="str">
        <f>"201504003711"</f>
        <v>201504003711</v>
      </c>
    </row>
    <row r="1902" spans="1:2" x14ac:dyDescent="0.25">
      <c r="A1902" s="6">
        <v>1897</v>
      </c>
      <c r="B1902" s="8" t="str">
        <f>"201504003905"</f>
        <v>201504003905</v>
      </c>
    </row>
    <row r="1903" spans="1:2" x14ac:dyDescent="0.25">
      <c r="A1903" s="6">
        <v>1898</v>
      </c>
      <c r="B1903" s="8" t="str">
        <f>"201504004061"</f>
        <v>201504004061</v>
      </c>
    </row>
    <row r="1904" spans="1:2" x14ac:dyDescent="0.25">
      <c r="A1904" s="6">
        <v>1899</v>
      </c>
      <c r="B1904" s="8" t="str">
        <f>"201504004121"</f>
        <v>201504004121</v>
      </c>
    </row>
    <row r="1905" spans="1:2" x14ac:dyDescent="0.25">
      <c r="A1905" s="6">
        <v>1900</v>
      </c>
      <c r="B1905" s="8" t="str">
        <f>"201504004291"</f>
        <v>201504004291</v>
      </c>
    </row>
    <row r="1906" spans="1:2" x14ac:dyDescent="0.25">
      <c r="A1906" s="6">
        <v>1901</v>
      </c>
      <c r="B1906" s="8" t="str">
        <f>"201504004315"</f>
        <v>201504004315</v>
      </c>
    </row>
    <row r="1907" spans="1:2" x14ac:dyDescent="0.25">
      <c r="A1907" s="6">
        <v>1902</v>
      </c>
      <c r="B1907" s="8" t="str">
        <f>"201504004326"</f>
        <v>201504004326</v>
      </c>
    </row>
    <row r="1908" spans="1:2" x14ac:dyDescent="0.25">
      <c r="A1908" s="6">
        <v>1903</v>
      </c>
      <c r="B1908" s="8" t="str">
        <f>"201504004348"</f>
        <v>201504004348</v>
      </c>
    </row>
    <row r="1909" spans="1:2" x14ac:dyDescent="0.25">
      <c r="A1909" s="6">
        <v>1904</v>
      </c>
      <c r="B1909" s="8" t="str">
        <f>"201504004369"</f>
        <v>201504004369</v>
      </c>
    </row>
    <row r="1910" spans="1:2" x14ac:dyDescent="0.25">
      <c r="A1910" s="6">
        <v>1905</v>
      </c>
      <c r="B1910" s="8" t="str">
        <f>"201504004394"</f>
        <v>201504004394</v>
      </c>
    </row>
    <row r="1911" spans="1:2" x14ac:dyDescent="0.25">
      <c r="A1911" s="6">
        <v>1906</v>
      </c>
      <c r="B1911" s="8" t="str">
        <f>"201504004410"</f>
        <v>201504004410</v>
      </c>
    </row>
    <row r="1912" spans="1:2" x14ac:dyDescent="0.25">
      <c r="A1912" s="6">
        <v>1907</v>
      </c>
      <c r="B1912" s="8" t="str">
        <f>"201504004438"</f>
        <v>201504004438</v>
      </c>
    </row>
    <row r="1913" spans="1:2" x14ac:dyDescent="0.25">
      <c r="A1913" s="6">
        <v>1908</v>
      </c>
      <c r="B1913" s="8" t="str">
        <f>"201504004464"</f>
        <v>201504004464</v>
      </c>
    </row>
    <row r="1914" spans="1:2" x14ac:dyDescent="0.25">
      <c r="A1914" s="6">
        <v>1909</v>
      </c>
      <c r="B1914" s="8" t="str">
        <f>"201504004527"</f>
        <v>201504004527</v>
      </c>
    </row>
    <row r="1915" spans="1:2" x14ac:dyDescent="0.25">
      <c r="A1915" s="6">
        <v>1910</v>
      </c>
      <c r="B1915" s="8" t="str">
        <f>"201504004554"</f>
        <v>201504004554</v>
      </c>
    </row>
    <row r="1916" spans="1:2" x14ac:dyDescent="0.25">
      <c r="A1916" s="6">
        <v>1911</v>
      </c>
      <c r="B1916" s="8" t="str">
        <f>"201504004557"</f>
        <v>201504004557</v>
      </c>
    </row>
    <row r="1917" spans="1:2" x14ac:dyDescent="0.25">
      <c r="A1917" s="6">
        <v>1912</v>
      </c>
      <c r="B1917" s="8" t="str">
        <f>"201504004658"</f>
        <v>201504004658</v>
      </c>
    </row>
    <row r="1918" spans="1:2" x14ac:dyDescent="0.25">
      <c r="A1918" s="6">
        <v>1913</v>
      </c>
      <c r="B1918" s="8" t="str">
        <f>"201504004672"</f>
        <v>201504004672</v>
      </c>
    </row>
    <row r="1919" spans="1:2" x14ac:dyDescent="0.25">
      <c r="A1919" s="6">
        <v>1914</v>
      </c>
      <c r="B1919" s="8" t="str">
        <f>"201504004716"</f>
        <v>201504004716</v>
      </c>
    </row>
    <row r="1920" spans="1:2" x14ac:dyDescent="0.25">
      <c r="A1920" s="6">
        <v>1915</v>
      </c>
      <c r="B1920" s="8" t="str">
        <f>"201504004732"</f>
        <v>201504004732</v>
      </c>
    </row>
    <row r="1921" spans="1:2" x14ac:dyDescent="0.25">
      <c r="A1921" s="6">
        <v>1916</v>
      </c>
      <c r="B1921" s="8" t="str">
        <f>"201504004741"</f>
        <v>201504004741</v>
      </c>
    </row>
    <row r="1922" spans="1:2" x14ac:dyDescent="0.25">
      <c r="A1922" s="6">
        <v>1917</v>
      </c>
      <c r="B1922" s="8" t="str">
        <f>"201504004840"</f>
        <v>201504004840</v>
      </c>
    </row>
    <row r="1923" spans="1:2" x14ac:dyDescent="0.25">
      <c r="A1923" s="6">
        <v>1918</v>
      </c>
      <c r="B1923" s="8" t="str">
        <f>"201504004859"</f>
        <v>201504004859</v>
      </c>
    </row>
    <row r="1924" spans="1:2" x14ac:dyDescent="0.25">
      <c r="A1924" s="6">
        <v>1919</v>
      </c>
      <c r="B1924" s="8" t="str">
        <f>"201504004868"</f>
        <v>201504004868</v>
      </c>
    </row>
    <row r="1925" spans="1:2" x14ac:dyDescent="0.25">
      <c r="A1925" s="6">
        <v>1920</v>
      </c>
      <c r="B1925" s="8" t="str">
        <f>"201504004899"</f>
        <v>201504004899</v>
      </c>
    </row>
    <row r="1926" spans="1:2" x14ac:dyDescent="0.25">
      <c r="A1926" s="6">
        <v>1921</v>
      </c>
      <c r="B1926" s="8" t="str">
        <f>"201504004916"</f>
        <v>201504004916</v>
      </c>
    </row>
    <row r="1927" spans="1:2" x14ac:dyDescent="0.25">
      <c r="A1927" s="6">
        <v>1922</v>
      </c>
      <c r="B1927" s="8" t="str">
        <f>"201504004917"</f>
        <v>201504004917</v>
      </c>
    </row>
    <row r="1928" spans="1:2" x14ac:dyDescent="0.25">
      <c r="A1928" s="6">
        <v>1923</v>
      </c>
      <c r="B1928" s="8" t="str">
        <f>"201504004947"</f>
        <v>201504004947</v>
      </c>
    </row>
    <row r="1929" spans="1:2" x14ac:dyDescent="0.25">
      <c r="A1929" s="6">
        <v>1924</v>
      </c>
      <c r="B1929" s="8" t="str">
        <f>"201504004963"</f>
        <v>201504004963</v>
      </c>
    </row>
    <row r="1930" spans="1:2" x14ac:dyDescent="0.25">
      <c r="A1930" s="6">
        <v>1925</v>
      </c>
      <c r="B1930" s="8" t="str">
        <f>"201504005009"</f>
        <v>201504005009</v>
      </c>
    </row>
    <row r="1931" spans="1:2" x14ac:dyDescent="0.25">
      <c r="A1931" s="6">
        <v>1926</v>
      </c>
      <c r="B1931" s="8" t="str">
        <f>"201504005012"</f>
        <v>201504005012</v>
      </c>
    </row>
    <row r="1932" spans="1:2" x14ac:dyDescent="0.25">
      <c r="A1932" s="6">
        <v>1927</v>
      </c>
      <c r="B1932" s="8" t="str">
        <f>"201504005036"</f>
        <v>201504005036</v>
      </c>
    </row>
    <row r="1933" spans="1:2" x14ac:dyDescent="0.25">
      <c r="A1933" s="6">
        <v>1928</v>
      </c>
      <c r="B1933" s="8" t="str">
        <f>"201504005079"</f>
        <v>201504005079</v>
      </c>
    </row>
    <row r="1934" spans="1:2" x14ac:dyDescent="0.25">
      <c r="A1934" s="6">
        <v>1929</v>
      </c>
      <c r="B1934" s="8" t="str">
        <f>"201504005102"</f>
        <v>201504005102</v>
      </c>
    </row>
    <row r="1935" spans="1:2" x14ac:dyDescent="0.25">
      <c r="A1935" s="6">
        <v>1930</v>
      </c>
      <c r="B1935" s="8" t="str">
        <f>"201504005116"</f>
        <v>201504005116</v>
      </c>
    </row>
    <row r="1936" spans="1:2" x14ac:dyDescent="0.25">
      <c r="A1936" s="6">
        <v>1931</v>
      </c>
      <c r="B1936" s="8" t="str">
        <f>"201504005157"</f>
        <v>201504005157</v>
      </c>
    </row>
    <row r="1937" spans="1:2" x14ac:dyDescent="0.25">
      <c r="A1937" s="6">
        <v>1932</v>
      </c>
      <c r="B1937" s="8" t="str">
        <f>"201504005247"</f>
        <v>201504005247</v>
      </c>
    </row>
    <row r="1938" spans="1:2" x14ac:dyDescent="0.25">
      <c r="A1938" s="6">
        <v>1933</v>
      </c>
      <c r="B1938" s="8" t="str">
        <f>"201504005332"</f>
        <v>201504005332</v>
      </c>
    </row>
    <row r="1939" spans="1:2" x14ac:dyDescent="0.25">
      <c r="A1939" s="6">
        <v>1934</v>
      </c>
      <c r="B1939" s="8" t="str">
        <f>"201504005392"</f>
        <v>201504005392</v>
      </c>
    </row>
    <row r="1940" spans="1:2" x14ac:dyDescent="0.25">
      <c r="A1940" s="6">
        <v>1935</v>
      </c>
      <c r="B1940" s="8" t="str">
        <f>"201504005410"</f>
        <v>201504005410</v>
      </c>
    </row>
    <row r="1941" spans="1:2" x14ac:dyDescent="0.25">
      <c r="A1941" s="6">
        <v>1936</v>
      </c>
      <c r="B1941" s="8" t="str">
        <f>"201504005419"</f>
        <v>201504005419</v>
      </c>
    </row>
    <row r="1942" spans="1:2" x14ac:dyDescent="0.25">
      <c r="A1942" s="6">
        <v>1937</v>
      </c>
      <c r="B1942" s="8" t="str">
        <f>"201504005429"</f>
        <v>201504005429</v>
      </c>
    </row>
    <row r="1943" spans="1:2" x14ac:dyDescent="0.25">
      <c r="A1943" s="6">
        <v>1938</v>
      </c>
      <c r="B1943" s="8" t="str">
        <f>"201504005477"</f>
        <v>201504005477</v>
      </c>
    </row>
    <row r="1944" spans="1:2" x14ac:dyDescent="0.25">
      <c r="A1944" s="6">
        <v>1939</v>
      </c>
      <c r="B1944" s="8" t="str">
        <f>"201504005478"</f>
        <v>201504005478</v>
      </c>
    </row>
    <row r="1945" spans="1:2" x14ac:dyDescent="0.25">
      <c r="A1945" s="6">
        <v>1940</v>
      </c>
      <c r="B1945" s="8" t="str">
        <f>"201505000122"</f>
        <v>201505000122</v>
      </c>
    </row>
    <row r="1946" spans="1:2" x14ac:dyDescent="0.25">
      <c r="A1946" s="6">
        <v>1941</v>
      </c>
      <c r="B1946" s="8" t="str">
        <f>"201507002050"</f>
        <v>201507002050</v>
      </c>
    </row>
    <row r="1947" spans="1:2" x14ac:dyDescent="0.25">
      <c r="A1947" s="6">
        <v>1942</v>
      </c>
      <c r="B1947" s="8" t="str">
        <f>"201508000019"</f>
        <v>201508000019</v>
      </c>
    </row>
    <row r="1948" spans="1:2" x14ac:dyDescent="0.25">
      <c r="A1948" s="6">
        <v>1943</v>
      </c>
      <c r="B1948" s="8" t="str">
        <f>"201510004885"</f>
        <v>201510004885</v>
      </c>
    </row>
    <row r="1949" spans="1:2" x14ac:dyDescent="0.25">
      <c r="A1949" s="6">
        <v>1944</v>
      </c>
      <c r="B1949" s="8" t="str">
        <f>"201511019226"</f>
        <v>201511019226</v>
      </c>
    </row>
    <row r="1950" spans="1:2" x14ac:dyDescent="0.25">
      <c r="A1950" s="6">
        <v>1945</v>
      </c>
      <c r="B1950" s="8" t="str">
        <f>"201511023682"</f>
        <v>201511023682</v>
      </c>
    </row>
    <row r="1951" spans="1:2" x14ac:dyDescent="0.25">
      <c r="A1951" s="6">
        <v>1946</v>
      </c>
      <c r="B1951" s="8" t="str">
        <f>"201511028517"</f>
        <v>201511028517</v>
      </c>
    </row>
    <row r="1952" spans="1:2" x14ac:dyDescent="0.25">
      <c r="A1952" s="6">
        <v>1947</v>
      </c>
      <c r="B1952" s="8" t="str">
        <f>"201511029386"</f>
        <v>201511029386</v>
      </c>
    </row>
    <row r="1953" spans="1:2" x14ac:dyDescent="0.25">
      <c r="A1953" s="6">
        <v>1948</v>
      </c>
      <c r="B1953" s="8" t="str">
        <f>"201511032220"</f>
        <v>201511032220</v>
      </c>
    </row>
    <row r="1954" spans="1:2" x14ac:dyDescent="0.25">
      <c r="A1954" s="6">
        <v>1949</v>
      </c>
      <c r="B1954" s="8" t="str">
        <f>"201511032547"</f>
        <v>201511032547</v>
      </c>
    </row>
    <row r="1955" spans="1:2" x14ac:dyDescent="0.25">
      <c r="A1955" s="6">
        <v>1950</v>
      </c>
      <c r="B1955" s="8" t="str">
        <f>"201511033848"</f>
        <v>201511033848</v>
      </c>
    </row>
    <row r="1956" spans="1:2" x14ac:dyDescent="0.25">
      <c r="A1956" s="6">
        <v>1951</v>
      </c>
      <c r="B1956" s="8" t="str">
        <f>"201511034370"</f>
        <v>201511034370</v>
      </c>
    </row>
    <row r="1957" spans="1:2" x14ac:dyDescent="0.25">
      <c r="A1957" s="6">
        <v>1952</v>
      </c>
      <c r="B1957" s="8" t="str">
        <f>"201511035348"</f>
        <v>201511035348</v>
      </c>
    </row>
    <row r="1958" spans="1:2" x14ac:dyDescent="0.25">
      <c r="A1958" s="6">
        <v>1953</v>
      </c>
      <c r="B1958" s="8" t="str">
        <f>"201511037152"</f>
        <v>201511037152</v>
      </c>
    </row>
    <row r="1959" spans="1:2" x14ac:dyDescent="0.25">
      <c r="A1959" s="6">
        <v>1954</v>
      </c>
      <c r="B1959" s="8" t="str">
        <f>"201511037432"</f>
        <v>201511037432</v>
      </c>
    </row>
    <row r="1960" spans="1:2" x14ac:dyDescent="0.25">
      <c r="A1960" s="6">
        <v>1955</v>
      </c>
      <c r="B1960" s="8" t="str">
        <f>"201511040169"</f>
        <v>201511040169</v>
      </c>
    </row>
    <row r="1961" spans="1:2" x14ac:dyDescent="0.25">
      <c r="A1961" s="6">
        <v>1956</v>
      </c>
      <c r="B1961" s="8" t="str">
        <f>"201511041301"</f>
        <v>201511041301</v>
      </c>
    </row>
    <row r="1962" spans="1:2" x14ac:dyDescent="0.25">
      <c r="A1962" s="6">
        <v>1957</v>
      </c>
      <c r="B1962" s="8" t="str">
        <f>"201511041408"</f>
        <v>201511041408</v>
      </c>
    </row>
    <row r="1963" spans="1:2" x14ac:dyDescent="0.25">
      <c r="A1963" s="6">
        <v>1958</v>
      </c>
      <c r="B1963" s="8" t="str">
        <f>"201511042857"</f>
        <v>201511042857</v>
      </c>
    </row>
    <row r="1964" spans="1:2" x14ac:dyDescent="0.25">
      <c r="A1964" s="6">
        <v>1959</v>
      </c>
      <c r="B1964" s="8" t="str">
        <f>"201511043548"</f>
        <v>201511043548</v>
      </c>
    </row>
    <row r="1965" spans="1:2" x14ac:dyDescent="0.25">
      <c r="A1965" s="6">
        <v>1960</v>
      </c>
      <c r="B1965" s="8" t="str">
        <f>"201511043569"</f>
        <v>201511043569</v>
      </c>
    </row>
    <row r="1966" spans="1:2" x14ac:dyDescent="0.25">
      <c r="A1966" s="6">
        <v>1961</v>
      </c>
      <c r="B1966" s="8" t="str">
        <f>"201512001632"</f>
        <v>201512001632</v>
      </c>
    </row>
    <row r="1967" spans="1:2" x14ac:dyDescent="0.25">
      <c r="A1967" s="6">
        <v>1962</v>
      </c>
      <c r="B1967" s="8" t="str">
        <f>"201512001972"</f>
        <v>201512001972</v>
      </c>
    </row>
    <row r="1968" spans="1:2" x14ac:dyDescent="0.25">
      <c r="A1968" s="6">
        <v>1963</v>
      </c>
      <c r="B1968" s="8" t="str">
        <f>"201512003517"</f>
        <v>201512003517</v>
      </c>
    </row>
    <row r="1969" spans="1:2" x14ac:dyDescent="0.25">
      <c r="A1969" s="6">
        <v>1964</v>
      </c>
      <c r="B1969" s="8" t="str">
        <f>"201512003637"</f>
        <v>201512003637</v>
      </c>
    </row>
    <row r="1970" spans="1:2" x14ac:dyDescent="0.25">
      <c r="A1970" s="6">
        <v>1965</v>
      </c>
      <c r="B1970" s="8" t="str">
        <f>"201512005148"</f>
        <v>201512005148</v>
      </c>
    </row>
    <row r="1971" spans="1:2" x14ac:dyDescent="0.25">
      <c r="A1971" s="6">
        <v>1966</v>
      </c>
      <c r="B1971" s="8" t="str">
        <f>"201601000226"</f>
        <v>201601000226</v>
      </c>
    </row>
    <row r="1972" spans="1:2" x14ac:dyDescent="0.25">
      <c r="A1972" s="6">
        <v>1967</v>
      </c>
      <c r="B1972" s="8" t="str">
        <f>"201601000830"</f>
        <v>201601000830</v>
      </c>
    </row>
    <row r="1973" spans="1:2" x14ac:dyDescent="0.25">
      <c r="A1973" s="6">
        <v>1968</v>
      </c>
      <c r="B1973" s="8" t="str">
        <f>"201603000460"</f>
        <v>201603000460</v>
      </c>
    </row>
    <row r="1974" spans="1:2" x14ac:dyDescent="0.25">
      <c r="A1974" s="6">
        <v>1969</v>
      </c>
      <c r="B1974" s="8" t="str">
        <f>"201604000326"</f>
        <v>201604000326</v>
      </c>
    </row>
    <row r="1975" spans="1:2" x14ac:dyDescent="0.25">
      <c r="A1975" s="6">
        <v>1970</v>
      </c>
      <c r="B1975" s="8" t="str">
        <f>"201604004881"</f>
        <v>201604004881</v>
      </c>
    </row>
    <row r="1976" spans="1:2" x14ac:dyDescent="0.25">
      <c r="A1976" s="6">
        <v>1971</v>
      </c>
      <c r="B1976" s="8" t="str">
        <f>"201604005283"</f>
        <v>201604005283</v>
      </c>
    </row>
  </sheetData>
  <mergeCells count="3">
    <mergeCell ref="A1:B1"/>
    <mergeCell ref="A2:B2"/>
    <mergeCell ref="A3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0"/>
  <sheetViews>
    <sheetView tabSelected="1" workbookViewId="0">
      <selection activeCell="D6" sqref="D6"/>
    </sheetView>
  </sheetViews>
  <sheetFormatPr defaultRowHeight="15" x14ac:dyDescent="0.25"/>
  <cols>
    <col min="2" max="2" width="33.28515625" customWidth="1"/>
  </cols>
  <sheetData>
    <row r="1" spans="1:2" ht="64.5" customHeight="1" x14ac:dyDescent="0.25">
      <c r="A1" s="1" t="s">
        <v>1</v>
      </c>
      <c r="B1" s="2"/>
    </row>
    <row r="2" spans="1:2" x14ac:dyDescent="0.25">
      <c r="A2" s="3"/>
      <c r="B2" s="4"/>
    </row>
    <row r="3" spans="1:2" ht="113.25" customHeight="1" x14ac:dyDescent="0.25">
      <c r="A3" s="5" t="s">
        <v>3</v>
      </c>
      <c r="B3" s="5"/>
    </row>
    <row r="5" spans="1:2" x14ac:dyDescent="0.25">
      <c r="A5" s="7" t="s">
        <v>2</v>
      </c>
      <c r="B5" s="7" t="s">
        <v>0</v>
      </c>
    </row>
    <row r="6" spans="1:2" x14ac:dyDescent="0.25">
      <c r="A6" s="8">
        <v>1</v>
      </c>
      <c r="B6" s="8" t="str">
        <f>"00006651"</f>
        <v>00006651</v>
      </c>
    </row>
    <row r="7" spans="1:2" x14ac:dyDescent="0.25">
      <c r="A7" s="8">
        <v>2</v>
      </c>
      <c r="B7" s="8" t="str">
        <f>"00011392"</f>
        <v>00011392</v>
      </c>
    </row>
    <row r="8" spans="1:2" x14ac:dyDescent="0.25">
      <c r="A8" s="8">
        <v>3</v>
      </c>
      <c r="B8" s="8" t="str">
        <f>"00036343"</f>
        <v>00036343</v>
      </c>
    </row>
    <row r="9" spans="1:2" x14ac:dyDescent="0.25">
      <c r="A9" s="8">
        <v>4</v>
      </c>
      <c r="B9" s="8" t="str">
        <f>"00147721"</f>
        <v>00147721</v>
      </c>
    </row>
    <row r="10" spans="1:2" x14ac:dyDescent="0.25">
      <c r="A10" s="8">
        <v>5</v>
      </c>
      <c r="B10" s="8" t="str">
        <f>"00150721"</f>
        <v>00150721</v>
      </c>
    </row>
    <row r="11" spans="1:2" x14ac:dyDescent="0.25">
      <c r="A11" s="8">
        <v>6</v>
      </c>
      <c r="B11" s="8" t="str">
        <f>"00157459"</f>
        <v>00157459</v>
      </c>
    </row>
    <row r="12" spans="1:2" x14ac:dyDescent="0.25">
      <c r="A12" s="8">
        <v>7</v>
      </c>
      <c r="B12" s="8" t="str">
        <f>"00158862"</f>
        <v>00158862</v>
      </c>
    </row>
    <row r="13" spans="1:2" x14ac:dyDescent="0.25">
      <c r="A13" s="8">
        <v>8</v>
      </c>
      <c r="B13" s="8" t="str">
        <f>"00161018"</f>
        <v>00161018</v>
      </c>
    </row>
    <row r="14" spans="1:2" x14ac:dyDescent="0.25">
      <c r="A14" s="8">
        <v>9</v>
      </c>
      <c r="B14" s="8" t="str">
        <f>"00163866"</f>
        <v>00163866</v>
      </c>
    </row>
    <row r="15" spans="1:2" x14ac:dyDescent="0.25">
      <c r="A15" s="8">
        <v>10</v>
      </c>
      <c r="B15" s="8" t="str">
        <f>"00175745"</f>
        <v>00175745</v>
      </c>
    </row>
    <row r="16" spans="1:2" x14ac:dyDescent="0.25">
      <c r="A16" s="8">
        <v>11</v>
      </c>
      <c r="B16" s="8" t="str">
        <f>"00175998"</f>
        <v>00175998</v>
      </c>
    </row>
    <row r="17" spans="1:2" x14ac:dyDescent="0.25">
      <c r="A17" s="8">
        <v>12</v>
      </c>
      <c r="B17" s="8" t="str">
        <f>"00201234"</f>
        <v>00201234</v>
      </c>
    </row>
    <row r="18" spans="1:2" x14ac:dyDescent="0.25">
      <c r="A18" s="8">
        <v>13</v>
      </c>
      <c r="B18" s="8" t="str">
        <f>"00207644"</f>
        <v>00207644</v>
      </c>
    </row>
    <row r="19" spans="1:2" x14ac:dyDescent="0.25">
      <c r="A19" s="8">
        <v>14</v>
      </c>
      <c r="B19" s="8" t="str">
        <f>"00214344"</f>
        <v>00214344</v>
      </c>
    </row>
    <row r="20" spans="1:2" x14ac:dyDescent="0.25">
      <c r="A20" s="8">
        <v>15</v>
      </c>
      <c r="B20" s="8" t="str">
        <f>"00230842"</f>
        <v>00230842</v>
      </c>
    </row>
    <row r="21" spans="1:2" x14ac:dyDescent="0.25">
      <c r="A21" s="8">
        <v>16</v>
      </c>
      <c r="B21" s="8" t="str">
        <f>"00231444"</f>
        <v>00231444</v>
      </c>
    </row>
    <row r="22" spans="1:2" x14ac:dyDescent="0.25">
      <c r="A22" s="8">
        <v>17</v>
      </c>
      <c r="B22" s="8" t="str">
        <f>"00238176"</f>
        <v>00238176</v>
      </c>
    </row>
    <row r="23" spans="1:2" x14ac:dyDescent="0.25">
      <c r="A23" s="8">
        <v>18</v>
      </c>
      <c r="B23" s="8" t="str">
        <f>"00244042"</f>
        <v>00244042</v>
      </c>
    </row>
    <row r="24" spans="1:2" x14ac:dyDescent="0.25">
      <c r="A24" s="8">
        <v>19</v>
      </c>
      <c r="B24" s="8" t="str">
        <f>"00247283"</f>
        <v>00247283</v>
      </c>
    </row>
    <row r="25" spans="1:2" x14ac:dyDescent="0.25">
      <c r="A25" s="8">
        <v>20</v>
      </c>
      <c r="B25" s="8" t="str">
        <f>"00251950"</f>
        <v>00251950</v>
      </c>
    </row>
    <row r="26" spans="1:2" x14ac:dyDescent="0.25">
      <c r="A26" s="8">
        <v>21</v>
      </c>
      <c r="B26" s="8" t="str">
        <f>"00312597"</f>
        <v>00312597</v>
      </c>
    </row>
    <row r="27" spans="1:2" x14ac:dyDescent="0.25">
      <c r="A27" s="8">
        <v>22</v>
      </c>
      <c r="B27" s="8" t="str">
        <f>"00320979"</f>
        <v>00320979</v>
      </c>
    </row>
    <row r="28" spans="1:2" x14ac:dyDescent="0.25">
      <c r="A28" s="8">
        <v>23</v>
      </c>
      <c r="B28" s="8" t="str">
        <f>"00323342"</f>
        <v>00323342</v>
      </c>
    </row>
    <row r="29" spans="1:2" x14ac:dyDescent="0.25">
      <c r="A29" s="8">
        <v>24</v>
      </c>
      <c r="B29" s="8" t="str">
        <f>"00366644"</f>
        <v>00366644</v>
      </c>
    </row>
    <row r="30" spans="1:2" x14ac:dyDescent="0.25">
      <c r="A30" s="8">
        <v>25</v>
      </c>
      <c r="B30" s="8" t="str">
        <f>"00407365"</f>
        <v>00407365</v>
      </c>
    </row>
    <row r="31" spans="1:2" x14ac:dyDescent="0.25">
      <c r="A31" s="8">
        <v>26</v>
      </c>
      <c r="B31" s="8" t="str">
        <f>"00434353"</f>
        <v>00434353</v>
      </c>
    </row>
    <row r="32" spans="1:2" x14ac:dyDescent="0.25">
      <c r="A32" s="8">
        <v>27</v>
      </c>
      <c r="B32" s="8" t="str">
        <f>"00438607"</f>
        <v>00438607</v>
      </c>
    </row>
    <row r="33" spans="1:2" x14ac:dyDescent="0.25">
      <c r="A33" s="8">
        <v>28</v>
      </c>
      <c r="B33" s="8" t="str">
        <f>"00456463"</f>
        <v>00456463</v>
      </c>
    </row>
    <row r="34" spans="1:2" x14ac:dyDescent="0.25">
      <c r="A34" s="8">
        <v>29</v>
      </c>
      <c r="B34" s="8" t="str">
        <f>"00461585"</f>
        <v>00461585</v>
      </c>
    </row>
    <row r="35" spans="1:2" x14ac:dyDescent="0.25">
      <c r="A35" s="8">
        <v>30</v>
      </c>
      <c r="B35" s="8" t="str">
        <f>"00465833"</f>
        <v>00465833</v>
      </c>
    </row>
    <row r="36" spans="1:2" x14ac:dyDescent="0.25">
      <c r="A36" s="8">
        <v>31</v>
      </c>
      <c r="B36" s="8" t="str">
        <f>"00471193"</f>
        <v>00471193</v>
      </c>
    </row>
    <row r="37" spans="1:2" x14ac:dyDescent="0.25">
      <c r="A37" s="8">
        <v>32</v>
      </c>
      <c r="B37" s="8" t="str">
        <f>"00473795"</f>
        <v>00473795</v>
      </c>
    </row>
    <row r="38" spans="1:2" x14ac:dyDescent="0.25">
      <c r="A38" s="8">
        <v>33</v>
      </c>
      <c r="B38" s="8" t="str">
        <f>"00478343"</f>
        <v>00478343</v>
      </c>
    </row>
    <row r="39" spans="1:2" x14ac:dyDescent="0.25">
      <c r="A39" s="8">
        <v>34</v>
      </c>
      <c r="B39" s="8" t="str">
        <f>"00486872"</f>
        <v>00486872</v>
      </c>
    </row>
    <row r="40" spans="1:2" x14ac:dyDescent="0.25">
      <c r="A40" s="8">
        <v>35</v>
      </c>
      <c r="B40" s="8" t="str">
        <f>"00486987"</f>
        <v>00486987</v>
      </c>
    </row>
    <row r="41" spans="1:2" x14ac:dyDescent="0.25">
      <c r="A41" s="8">
        <v>36</v>
      </c>
      <c r="B41" s="8" t="str">
        <f>"00496408"</f>
        <v>00496408</v>
      </c>
    </row>
    <row r="42" spans="1:2" x14ac:dyDescent="0.25">
      <c r="A42" s="8">
        <v>37</v>
      </c>
      <c r="B42" s="8" t="str">
        <f>"00500101"</f>
        <v>00500101</v>
      </c>
    </row>
    <row r="43" spans="1:2" x14ac:dyDescent="0.25">
      <c r="A43" s="8">
        <v>38</v>
      </c>
      <c r="B43" s="8" t="str">
        <f>"00544999"</f>
        <v>00544999</v>
      </c>
    </row>
    <row r="44" spans="1:2" x14ac:dyDescent="0.25">
      <c r="A44" s="8">
        <v>39</v>
      </c>
      <c r="B44" s="8" t="str">
        <f>"00547810"</f>
        <v>00547810</v>
      </c>
    </row>
    <row r="45" spans="1:2" x14ac:dyDescent="0.25">
      <c r="A45" s="8">
        <v>40</v>
      </c>
      <c r="B45" s="8" t="str">
        <f>"00547858"</f>
        <v>00547858</v>
      </c>
    </row>
    <row r="46" spans="1:2" x14ac:dyDescent="0.25">
      <c r="A46" s="8">
        <v>41</v>
      </c>
      <c r="B46" s="8" t="str">
        <f>"00549115"</f>
        <v>00549115</v>
      </c>
    </row>
    <row r="47" spans="1:2" x14ac:dyDescent="0.25">
      <c r="A47" s="8">
        <v>42</v>
      </c>
      <c r="B47" s="8" t="str">
        <f>"00556770"</f>
        <v>00556770</v>
      </c>
    </row>
    <row r="48" spans="1:2" x14ac:dyDescent="0.25">
      <c r="A48" s="8">
        <v>43</v>
      </c>
      <c r="B48" s="8" t="str">
        <f>"00604298"</f>
        <v>00604298</v>
      </c>
    </row>
    <row r="49" spans="1:2" x14ac:dyDescent="0.25">
      <c r="A49" s="8">
        <v>44</v>
      </c>
      <c r="B49" s="8" t="str">
        <f>"00658466"</f>
        <v>00658466</v>
      </c>
    </row>
    <row r="50" spans="1:2" x14ac:dyDescent="0.25">
      <c r="A50" s="8">
        <v>45</v>
      </c>
      <c r="B50" s="8" t="str">
        <f>"00684175"</f>
        <v>00684175</v>
      </c>
    </row>
    <row r="51" spans="1:2" x14ac:dyDescent="0.25">
      <c r="A51" s="8">
        <v>46</v>
      </c>
      <c r="B51" s="8" t="str">
        <f>"00691454"</f>
        <v>00691454</v>
      </c>
    </row>
    <row r="52" spans="1:2" x14ac:dyDescent="0.25">
      <c r="A52" s="8">
        <v>47</v>
      </c>
      <c r="B52" s="8" t="str">
        <f>"00738246"</f>
        <v>00738246</v>
      </c>
    </row>
    <row r="53" spans="1:2" x14ac:dyDescent="0.25">
      <c r="A53" s="8">
        <v>48</v>
      </c>
      <c r="B53" s="8" t="str">
        <f>"00761835"</f>
        <v>00761835</v>
      </c>
    </row>
    <row r="54" spans="1:2" x14ac:dyDescent="0.25">
      <c r="A54" s="8">
        <v>49</v>
      </c>
      <c r="B54" s="8" t="str">
        <f>"00768595"</f>
        <v>00768595</v>
      </c>
    </row>
    <row r="55" spans="1:2" x14ac:dyDescent="0.25">
      <c r="A55" s="8">
        <v>50</v>
      </c>
      <c r="B55" s="8" t="str">
        <f>"00812673"</f>
        <v>00812673</v>
      </c>
    </row>
    <row r="56" spans="1:2" x14ac:dyDescent="0.25">
      <c r="A56" s="8">
        <v>51</v>
      </c>
      <c r="B56" s="8" t="str">
        <f>"00832168"</f>
        <v>00832168</v>
      </c>
    </row>
    <row r="57" spans="1:2" x14ac:dyDescent="0.25">
      <c r="A57" s="8">
        <v>52</v>
      </c>
      <c r="B57" s="8" t="str">
        <f>"00872050"</f>
        <v>00872050</v>
      </c>
    </row>
    <row r="58" spans="1:2" x14ac:dyDescent="0.25">
      <c r="A58" s="8">
        <v>53</v>
      </c>
      <c r="B58" s="8" t="str">
        <f>"200712001653"</f>
        <v>200712001653</v>
      </c>
    </row>
    <row r="59" spans="1:2" x14ac:dyDescent="0.25">
      <c r="A59" s="8">
        <v>54</v>
      </c>
      <c r="B59" s="8" t="str">
        <f>"200712002037"</f>
        <v>200712002037</v>
      </c>
    </row>
    <row r="60" spans="1:2" x14ac:dyDescent="0.25">
      <c r="A60" s="8">
        <v>55</v>
      </c>
      <c r="B60" s="8" t="str">
        <f>"200712002362"</f>
        <v>200712002362</v>
      </c>
    </row>
    <row r="61" spans="1:2" x14ac:dyDescent="0.25">
      <c r="A61" s="8">
        <v>56</v>
      </c>
      <c r="B61" s="8" t="str">
        <f>"200712003799"</f>
        <v>200712003799</v>
      </c>
    </row>
    <row r="62" spans="1:2" x14ac:dyDescent="0.25">
      <c r="A62" s="8">
        <v>57</v>
      </c>
      <c r="B62" s="8" t="str">
        <f>"200801000696"</f>
        <v>200801000696</v>
      </c>
    </row>
    <row r="63" spans="1:2" x14ac:dyDescent="0.25">
      <c r="A63" s="8">
        <v>58</v>
      </c>
      <c r="B63" s="8" t="str">
        <f>"200801004786"</f>
        <v>200801004786</v>
      </c>
    </row>
    <row r="64" spans="1:2" x14ac:dyDescent="0.25">
      <c r="A64" s="8">
        <v>59</v>
      </c>
      <c r="B64" s="8" t="str">
        <f>"200801005676"</f>
        <v>200801005676</v>
      </c>
    </row>
    <row r="65" spans="1:2" x14ac:dyDescent="0.25">
      <c r="A65" s="8">
        <v>60</v>
      </c>
      <c r="B65" s="8" t="str">
        <f>"200801009615"</f>
        <v>200801009615</v>
      </c>
    </row>
    <row r="66" spans="1:2" x14ac:dyDescent="0.25">
      <c r="A66" s="8">
        <v>61</v>
      </c>
      <c r="B66" s="8" t="str">
        <f>"200801011285"</f>
        <v>200801011285</v>
      </c>
    </row>
    <row r="67" spans="1:2" x14ac:dyDescent="0.25">
      <c r="A67" s="8">
        <v>62</v>
      </c>
      <c r="B67" s="8" t="str">
        <f>"200802008736"</f>
        <v>200802008736</v>
      </c>
    </row>
    <row r="68" spans="1:2" x14ac:dyDescent="0.25">
      <c r="A68" s="8">
        <v>63</v>
      </c>
      <c r="B68" s="8" t="str">
        <f>"200803000272"</f>
        <v>200803000272</v>
      </c>
    </row>
    <row r="69" spans="1:2" x14ac:dyDescent="0.25">
      <c r="A69" s="8">
        <v>64</v>
      </c>
      <c r="B69" s="8" t="str">
        <f>"200803000673"</f>
        <v>200803000673</v>
      </c>
    </row>
    <row r="70" spans="1:2" x14ac:dyDescent="0.25">
      <c r="A70" s="8">
        <v>65</v>
      </c>
      <c r="B70" s="8" t="str">
        <f>"200809000738"</f>
        <v>200809000738</v>
      </c>
    </row>
    <row r="71" spans="1:2" x14ac:dyDescent="0.25">
      <c r="A71" s="8">
        <v>66</v>
      </c>
      <c r="B71" s="8" t="str">
        <f>"200904000466"</f>
        <v>200904000466</v>
      </c>
    </row>
    <row r="72" spans="1:2" x14ac:dyDescent="0.25">
      <c r="A72" s="8">
        <v>67</v>
      </c>
      <c r="B72" s="8" t="str">
        <f>"200905000090"</f>
        <v>200905000090</v>
      </c>
    </row>
    <row r="73" spans="1:2" x14ac:dyDescent="0.25">
      <c r="A73" s="8">
        <v>68</v>
      </c>
      <c r="B73" s="8" t="str">
        <f>"201108000116"</f>
        <v>201108000116</v>
      </c>
    </row>
    <row r="74" spans="1:2" x14ac:dyDescent="0.25">
      <c r="A74" s="8">
        <v>69</v>
      </c>
      <c r="B74" s="8" t="str">
        <f>"201309000019"</f>
        <v>201309000019</v>
      </c>
    </row>
    <row r="75" spans="1:2" x14ac:dyDescent="0.25">
      <c r="A75" s="8">
        <v>70</v>
      </c>
      <c r="B75" s="8" t="str">
        <f>"201401000721"</f>
        <v>201401000721</v>
      </c>
    </row>
    <row r="76" spans="1:2" x14ac:dyDescent="0.25">
      <c r="A76" s="8">
        <v>71</v>
      </c>
      <c r="B76" s="8" t="str">
        <f>"201402002756"</f>
        <v>201402002756</v>
      </c>
    </row>
    <row r="77" spans="1:2" x14ac:dyDescent="0.25">
      <c r="A77" s="8">
        <v>72</v>
      </c>
      <c r="B77" s="8" t="str">
        <f>"201402006038"</f>
        <v>201402006038</v>
      </c>
    </row>
    <row r="78" spans="1:2" x14ac:dyDescent="0.25">
      <c r="A78" s="8">
        <v>73</v>
      </c>
      <c r="B78" s="8" t="str">
        <f>"201402006243"</f>
        <v>201402006243</v>
      </c>
    </row>
    <row r="79" spans="1:2" x14ac:dyDescent="0.25">
      <c r="A79" s="8">
        <v>74</v>
      </c>
      <c r="B79" s="8" t="str">
        <f>"201402008613"</f>
        <v>201402008613</v>
      </c>
    </row>
    <row r="80" spans="1:2" x14ac:dyDescent="0.25">
      <c r="A80" s="8">
        <v>75</v>
      </c>
      <c r="B80" s="8" t="str">
        <f>"201402009124"</f>
        <v>201402009124</v>
      </c>
    </row>
    <row r="81" spans="1:2" x14ac:dyDescent="0.25">
      <c r="A81" s="8">
        <v>76</v>
      </c>
      <c r="B81" s="8" t="str">
        <f>"201402010004"</f>
        <v>201402010004</v>
      </c>
    </row>
    <row r="82" spans="1:2" x14ac:dyDescent="0.25">
      <c r="A82" s="8">
        <v>77</v>
      </c>
      <c r="B82" s="8" t="str">
        <f>"201402010104"</f>
        <v>201402010104</v>
      </c>
    </row>
    <row r="83" spans="1:2" x14ac:dyDescent="0.25">
      <c r="A83" s="8">
        <v>78</v>
      </c>
      <c r="B83" s="8" t="str">
        <f>"201402012435"</f>
        <v>201402012435</v>
      </c>
    </row>
    <row r="84" spans="1:2" x14ac:dyDescent="0.25">
      <c r="A84" s="8">
        <v>79</v>
      </c>
      <c r="B84" s="8" t="str">
        <f>"201405000350"</f>
        <v>201405000350</v>
      </c>
    </row>
    <row r="85" spans="1:2" x14ac:dyDescent="0.25">
      <c r="A85" s="8">
        <v>80</v>
      </c>
      <c r="B85" s="8" t="str">
        <f>"201405000711"</f>
        <v>201405000711</v>
      </c>
    </row>
    <row r="86" spans="1:2" x14ac:dyDescent="0.25">
      <c r="A86" s="8">
        <v>81</v>
      </c>
      <c r="B86" s="8" t="str">
        <f>"201406000244"</f>
        <v>201406000244</v>
      </c>
    </row>
    <row r="87" spans="1:2" x14ac:dyDescent="0.25">
      <c r="A87" s="8">
        <v>82</v>
      </c>
      <c r="B87" s="8" t="str">
        <f>"201406000376"</f>
        <v>201406000376</v>
      </c>
    </row>
    <row r="88" spans="1:2" x14ac:dyDescent="0.25">
      <c r="A88" s="8">
        <v>83</v>
      </c>
      <c r="B88" s="8" t="str">
        <f>"201406000977"</f>
        <v>201406000977</v>
      </c>
    </row>
    <row r="89" spans="1:2" x14ac:dyDescent="0.25">
      <c r="A89" s="8">
        <v>84</v>
      </c>
      <c r="B89" s="8" t="str">
        <f>"201406001388"</f>
        <v>201406001388</v>
      </c>
    </row>
    <row r="90" spans="1:2" x14ac:dyDescent="0.25">
      <c r="A90" s="8">
        <v>85</v>
      </c>
      <c r="B90" s="8" t="str">
        <f>"201406001672"</f>
        <v>201406001672</v>
      </c>
    </row>
    <row r="91" spans="1:2" x14ac:dyDescent="0.25">
      <c r="A91" s="8">
        <v>86</v>
      </c>
      <c r="B91" s="8" t="str">
        <f>"201406002065"</f>
        <v>201406002065</v>
      </c>
    </row>
    <row r="92" spans="1:2" x14ac:dyDescent="0.25">
      <c r="A92" s="8">
        <v>87</v>
      </c>
      <c r="B92" s="8" t="str">
        <f>"201406006556"</f>
        <v>201406006556</v>
      </c>
    </row>
    <row r="93" spans="1:2" x14ac:dyDescent="0.25">
      <c r="A93" s="8">
        <v>88</v>
      </c>
      <c r="B93" s="8" t="str">
        <f>"201406006947"</f>
        <v>201406006947</v>
      </c>
    </row>
    <row r="94" spans="1:2" x14ac:dyDescent="0.25">
      <c r="A94" s="8">
        <v>89</v>
      </c>
      <c r="B94" s="8" t="str">
        <f>"201406009887"</f>
        <v>201406009887</v>
      </c>
    </row>
    <row r="95" spans="1:2" x14ac:dyDescent="0.25">
      <c r="A95" s="8">
        <v>90</v>
      </c>
      <c r="B95" s="8" t="str">
        <f>"201406012503"</f>
        <v>201406012503</v>
      </c>
    </row>
    <row r="96" spans="1:2" x14ac:dyDescent="0.25">
      <c r="A96" s="8">
        <v>91</v>
      </c>
      <c r="B96" s="8" t="str">
        <f>"201406012565"</f>
        <v>201406012565</v>
      </c>
    </row>
    <row r="97" spans="1:2" x14ac:dyDescent="0.25">
      <c r="A97" s="8">
        <v>92</v>
      </c>
      <c r="B97" s="8" t="str">
        <f>"201406012992"</f>
        <v>201406012992</v>
      </c>
    </row>
    <row r="98" spans="1:2" x14ac:dyDescent="0.25">
      <c r="A98" s="8">
        <v>93</v>
      </c>
      <c r="B98" s="8" t="str">
        <f>"201406013129"</f>
        <v>201406013129</v>
      </c>
    </row>
    <row r="99" spans="1:2" x14ac:dyDescent="0.25">
      <c r="A99" s="8">
        <v>94</v>
      </c>
      <c r="B99" s="8" t="str">
        <f>"201406013405"</f>
        <v>201406013405</v>
      </c>
    </row>
    <row r="100" spans="1:2" x14ac:dyDescent="0.25">
      <c r="A100" s="8">
        <v>95</v>
      </c>
      <c r="B100" s="8" t="str">
        <f>"201406013585"</f>
        <v>201406013585</v>
      </c>
    </row>
    <row r="101" spans="1:2" x14ac:dyDescent="0.25">
      <c r="A101" s="8">
        <v>96</v>
      </c>
      <c r="B101" s="8" t="str">
        <f>"201406013978"</f>
        <v>201406013978</v>
      </c>
    </row>
    <row r="102" spans="1:2" x14ac:dyDescent="0.25">
      <c r="A102" s="8">
        <v>97</v>
      </c>
      <c r="B102" s="8" t="str">
        <f>"201406014145"</f>
        <v>201406014145</v>
      </c>
    </row>
    <row r="103" spans="1:2" x14ac:dyDescent="0.25">
      <c r="A103" s="8">
        <v>98</v>
      </c>
      <c r="B103" s="8" t="str">
        <f>"201406014238"</f>
        <v>201406014238</v>
      </c>
    </row>
    <row r="104" spans="1:2" x14ac:dyDescent="0.25">
      <c r="A104" s="8">
        <v>99</v>
      </c>
      <c r="B104" s="8" t="str">
        <f>"201406014377"</f>
        <v>201406014377</v>
      </c>
    </row>
    <row r="105" spans="1:2" x14ac:dyDescent="0.25">
      <c r="A105" s="8">
        <v>100</v>
      </c>
      <c r="B105" s="8" t="str">
        <f>"201406014542"</f>
        <v>201406014542</v>
      </c>
    </row>
    <row r="106" spans="1:2" x14ac:dyDescent="0.25">
      <c r="A106" s="8">
        <v>101</v>
      </c>
      <c r="B106" s="8" t="str">
        <f>"201406014869"</f>
        <v>201406014869</v>
      </c>
    </row>
    <row r="107" spans="1:2" x14ac:dyDescent="0.25">
      <c r="A107" s="8">
        <v>102</v>
      </c>
      <c r="B107" s="8" t="str">
        <f>"201409000262"</f>
        <v>201409000262</v>
      </c>
    </row>
    <row r="108" spans="1:2" x14ac:dyDescent="0.25">
      <c r="A108" s="8">
        <v>103</v>
      </c>
      <c r="B108" s="8" t="str">
        <f>"201409002540"</f>
        <v>201409002540</v>
      </c>
    </row>
    <row r="109" spans="1:2" x14ac:dyDescent="0.25">
      <c r="A109" s="8">
        <v>104</v>
      </c>
      <c r="B109" s="8" t="str">
        <f>"201409002580"</f>
        <v>201409002580</v>
      </c>
    </row>
    <row r="110" spans="1:2" x14ac:dyDescent="0.25">
      <c r="A110" s="8">
        <v>105</v>
      </c>
      <c r="B110" s="8" t="str">
        <f>"201410001461"</f>
        <v>201410001461</v>
      </c>
    </row>
    <row r="111" spans="1:2" x14ac:dyDescent="0.25">
      <c r="A111" s="8">
        <v>106</v>
      </c>
      <c r="B111" s="8" t="str">
        <f>"201412001740"</f>
        <v>201412001740</v>
      </c>
    </row>
    <row r="112" spans="1:2" x14ac:dyDescent="0.25">
      <c r="A112" s="8">
        <v>107</v>
      </c>
      <c r="B112" s="8" t="str">
        <f>"201412004250"</f>
        <v>201412004250</v>
      </c>
    </row>
    <row r="113" spans="1:2" x14ac:dyDescent="0.25">
      <c r="A113" s="8">
        <v>108</v>
      </c>
      <c r="B113" s="8" t="str">
        <f>"201412005540"</f>
        <v>201412005540</v>
      </c>
    </row>
    <row r="114" spans="1:2" x14ac:dyDescent="0.25">
      <c r="A114" s="8">
        <v>109</v>
      </c>
      <c r="B114" s="8" t="str">
        <f>"201412006996"</f>
        <v>201412006996</v>
      </c>
    </row>
    <row r="115" spans="1:2" x14ac:dyDescent="0.25">
      <c r="A115" s="8">
        <v>110</v>
      </c>
      <c r="B115" s="8" t="str">
        <f>"201506004066"</f>
        <v>201506004066</v>
      </c>
    </row>
    <row r="116" spans="1:2" x14ac:dyDescent="0.25">
      <c r="A116" s="8">
        <v>111</v>
      </c>
      <c r="B116" s="8" t="str">
        <f>"201511006966"</f>
        <v>201511006966</v>
      </c>
    </row>
    <row r="117" spans="1:2" x14ac:dyDescent="0.25">
      <c r="A117" s="8">
        <v>112</v>
      </c>
      <c r="B117" s="8" t="str">
        <f>"201511031985"</f>
        <v>201511031985</v>
      </c>
    </row>
    <row r="118" spans="1:2" x14ac:dyDescent="0.25">
      <c r="A118" s="8">
        <v>113</v>
      </c>
      <c r="B118" s="8" t="str">
        <f>"201511032084"</f>
        <v>201511032084</v>
      </c>
    </row>
    <row r="119" spans="1:2" x14ac:dyDescent="0.25">
      <c r="A119" s="8">
        <v>114</v>
      </c>
      <c r="B119" s="8" t="str">
        <f>"201601000127"</f>
        <v>201601000127</v>
      </c>
    </row>
    <row r="120" spans="1:2" x14ac:dyDescent="0.25">
      <c r="A120" s="8">
        <v>115</v>
      </c>
      <c r="B120" s="8" t="str">
        <f>"201604005962"</f>
        <v>201604005962</v>
      </c>
    </row>
  </sheetData>
  <sortState ref="A6:B120">
    <sortCondition ref="B6:B120"/>
  </sortState>
  <mergeCells count="3">
    <mergeCell ref="A1:B1"/>
    <mergeCell ref="A2:B2"/>
    <mergeCell ref="A3:B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ΠΙΝΑΚΑΣ_ΠΕ_ΥΠΟΨΗΦΙΩΝ</vt:lpstr>
      <vt:lpstr>ΠΙΝΑΚΑΣ_ΤΕ_ΥΠΟΨΗΦΙΩΝ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Parsakis Aggelos</dc:creator>
  <cp:lastModifiedBy>Tryfonopoulou Ioanna</cp:lastModifiedBy>
  <dcterms:created xsi:type="dcterms:W3CDTF">2022-11-25T09:27:39Z</dcterms:created>
  <dcterms:modified xsi:type="dcterms:W3CDTF">2022-12-23T08:11:20Z</dcterms:modified>
</cp:coreProperties>
</file>