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88" i="1" l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<sst xmlns="http://schemas.openxmlformats.org/spreadsheetml/2006/main" count="601" uniqueCount="483">
  <si>
    <t>ΠΛΗΡΩΣΗ ΘΕΣΕΩΝ ΜΕ ΣΕΙΡΑ ΠΡΟΤΕΡΑΙΟΤΗΤΑΣ (ΑΡΘΡΟ 18/Ν. 2190/1994) ΠΡΟΚΗΡΥΞΗ : 7Κ/2016</t>
  </si>
  <si>
    <t>ΣΕΙΡΑ ΚΑΤΑΤΑΞΗΣ (ΚΥΡΙΟΣ)</t>
  </si>
  <si>
    <t>ΔΕΥΤΕΡΟΒΑΘΜΙΑΣ ΕΚΠΑΙΔΕΥΣΗΣ (ΔΕ)</t>
  </si>
  <si>
    <t>ΤΡΙΤΕΚΝΟΙ ΜΕ ΕΜΠΕΙΡΙΑ</t>
  </si>
  <si>
    <t>ΔΕ ΒΟΗΘΩΝ ΙΑΤΡΙΚΩΝ &amp; ΒΙΟΛΟΓΙΚΩΝ ΕΡΓΑΣΤΗΡΙΩΝ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</si>
  <si>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</si>
  <si>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</si>
  <si>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</si>
  <si>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</si>
  <si>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</si>
  <si>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</si>
  <si>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</si>
  <si>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</si>
  <si>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ΣΤΕΦΑΝΗ</t>
  </si>
  <si>
    <t>ΓΕΩΡΓΙΑ</t>
  </si>
  <si>
    <t>ΙΩΑΝΝΗΣ</t>
  </si>
  <si>
    <t>Ξ905885</t>
  </si>
  <si>
    <t>1087,9</t>
  </si>
  <si>
    <t>1675,9</t>
  </si>
  <si>
    <t>781-782-780-779-778-814-773-774-799-808-811-801-785-786-787-788-789-790-791-792-793-794-795-796-757-758-759-760-761-762-763-764-765-800</t>
  </si>
  <si>
    <t>ΠΕΤΡΙΔΟΥ</t>
  </si>
  <si>
    <t>ΘΗΡΕΣΙΑ</t>
  </si>
  <si>
    <t>ΑΓΓΕΛΟΣ</t>
  </si>
  <si>
    <t>Φ989215</t>
  </si>
  <si>
    <t>1095,6</t>
  </si>
  <si>
    <t>1648,6</t>
  </si>
  <si>
    <t>778-781-782-779-780-814-801-813-764-765-757-758-759-760-761-785-786-787-788-789-790-791-792-793-794-795-796-775-776-777-803-802-755-754-756-753-751-752-768-769-770-772-773-774-783-784-800-805</t>
  </si>
  <si>
    <t>ΣΤΕΡΓΙΟΥ</t>
  </si>
  <si>
    <t>ΕΛΕΝΗ</t>
  </si>
  <si>
    <t>ΝΙΚΟΛΑΟΣ</t>
  </si>
  <si>
    <t>ΑΖ271370</t>
  </si>
  <si>
    <t>1057,1</t>
  </si>
  <si>
    <t>1645,1</t>
  </si>
  <si>
    <t>801-784-800-808-780-810</t>
  </si>
  <si>
    <t>ΠΕΡΙΒΟΛΟΠΟΥΛΟΥ</t>
  </si>
  <si>
    <t>ΜΑΡΙΑ</t>
  </si>
  <si>
    <t>ΓΕΩΡΓΙΟΣ</t>
  </si>
  <si>
    <t>Σ918424</t>
  </si>
  <si>
    <t>801-784-805-782-779-778-780-781-783-800-775</t>
  </si>
  <si>
    <t>ΚΟΙΝΟΥ</t>
  </si>
  <si>
    <t>ΑΙΚΑΤΕΡΙΝΗ</t>
  </si>
  <si>
    <t>ΦΙΛΙΠΠΟΣ</t>
  </si>
  <si>
    <t>ΑΒ101445</t>
  </si>
  <si>
    <t>1002,1</t>
  </si>
  <si>
    <t>1590,1</t>
  </si>
  <si>
    <t>ΚΟΚΑΝΗ</t>
  </si>
  <si>
    <t>ΕΡΗΝΗ</t>
  </si>
  <si>
    <t>ΑΗ786124</t>
  </si>
  <si>
    <t>997,7</t>
  </si>
  <si>
    <t>1585,7</t>
  </si>
  <si>
    <t>800-782-781-780-779-778-773-762-801-783-774-814-784-811-763-797-799-776-777-775-807-809-805-802-803-813-754-755-756-752-772-751-812-806-804-785-786-787-788-789-790</t>
  </si>
  <si>
    <t>ΚΑΠΕΤΑΝΟΥ</t>
  </si>
  <si>
    <t>ΑΝΔΡΕΑΣ</t>
  </si>
  <si>
    <t>ΑΜ341425</t>
  </si>
  <si>
    <t>751-752-759-786-787-801-788-764-794-765-796-795-789-790-791-792-793-760-758-785-757-805-756-755-754-753-772-806-813-812-782-768-769-770-778-779-780-781-783-784-814-800-762-763-773-774-775-777-776-797-798-799-811-802-803-808-810-809-766-767</t>
  </si>
  <si>
    <t>ΔΑΜΙΑΝΑΚΗ</t>
  </si>
  <si>
    <t>ΕΛΕΥΘΕΡΙΑ</t>
  </si>
  <si>
    <t>ΑΒ482237</t>
  </si>
  <si>
    <t>775-776-777-802-803-751-752-753-754-755-756-757-758-759-760-761-762-763-764-765-766-767-768-769-770-771-772-773-774-778-779-780-781-782-783-784-785-786-787-788-789-790-791-792-794-795-796-797-798-799-800-801-804-805-806-807-808-809-810-811-812-813-814</t>
  </si>
  <si>
    <t>ΜΠΟΥΜΠΟΥΝΑΡΑ</t>
  </si>
  <si>
    <t>ΕΥΑΓΓΕΛΙΑ</t>
  </si>
  <si>
    <t>ΧΡΗΣΤΟΣ</t>
  </si>
  <si>
    <t>Π936793</t>
  </si>
  <si>
    <t>ΣΤΟΥΠΗ</t>
  </si>
  <si>
    <t>ΙΩΑΝΝΑ</t>
  </si>
  <si>
    <t>ΑΛΕΞΑΝΔΡΟΣ</t>
  </si>
  <si>
    <t>ΑΙ345182</t>
  </si>
  <si>
    <t>808-801-800-774-773-780-779-782-781-778-783-784-814-813-797-791-785-786-787-788-789-790-792-793-794-795-796-764-765-760-761-759-758-757-756-755-754-753-752-751-805-802-803-777-776-775-770-769-768-799-798-772-767-766-763-762-811-812-810-809-807-806-804-937-936-771</t>
  </si>
  <si>
    <t>ΜΑΛΑΜΑΤΑΡΗ</t>
  </si>
  <si>
    <t>ΛΑΜΠΡΙΝΗ</t>
  </si>
  <si>
    <t>ΔΗΜΗΤΡΙΟΣ</t>
  </si>
  <si>
    <t>ΑΒ357165</t>
  </si>
  <si>
    <t>930,6</t>
  </si>
  <si>
    <t>1518,6</t>
  </si>
  <si>
    <t>782-781-780-779-778-783-773-774-814-800-801-799-808-811-763-807-762-809-767</t>
  </si>
  <si>
    <t>ΣΙΔΗΡΟΠΟΥΛΟΥ</t>
  </si>
  <si>
    <t>ΧΡΥΣΑΝΘΗ</t>
  </si>
  <si>
    <t>ΑΠΟΣΤΟΛΟΣ</t>
  </si>
  <si>
    <t>Λ524785</t>
  </si>
  <si>
    <t>756,8</t>
  </si>
  <si>
    <t>1494,8</t>
  </si>
  <si>
    <t>801-800-782-781-768-767-757-758-764-765-786-787-796-814-802</t>
  </si>
  <si>
    <t>ΚΩΝΣΤΑΝΤΙΝΙΔΟΥ</t>
  </si>
  <si>
    <t>ΧΡΥΣΟΥΛΑ</t>
  </si>
  <si>
    <t>ΕΥΑΓΓΕΛΟΣ</t>
  </si>
  <si>
    <t>ΑΒ866342</t>
  </si>
  <si>
    <t>886,6</t>
  </si>
  <si>
    <t>1474,6</t>
  </si>
  <si>
    <t>778-779-780-781-782-757-758-759-760-764-765-785-786-787-788-789-790-791-792-793-794-795-796-800-762-808-773-774-784-783-801-813-814-937-799-811-763-807-809</t>
  </si>
  <si>
    <t>ΓΙΟΥΡΤΑΓΙΕΒΑ</t>
  </si>
  <si>
    <t>ΓΙΑΝΤΒΙΓΚΑ</t>
  </si>
  <si>
    <t>ΒΙΚΤΩΡ</t>
  </si>
  <si>
    <t>ΑΙ511487</t>
  </si>
  <si>
    <t>764-794-765-759-757-758-796-795-792-791-786-787-785-789-790-788-793-760-768-769-770-801-813-752-751-777-776-775-780-782-781-779-778-814-802</t>
  </si>
  <si>
    <t>ΒΑΡΒΕΡΗ</t>
  </si>
  <si>
    <t>ΒΙΚΤΩΡΙΑ ΗΛΙΑΝΑ</t>
  </si>
  <si>
    <t>ΑΙ260785</t>
  </si>
  <si>
    <t>940,5</t>
  </si>
  <si>
    <t>1428,5</t>
  </si>
  <si>
    <t>801-796-756-787-786-792-754-785-793-757-789-760-788-790-791-758-759-794-795-813-752-751-774-773-770-769-764-768-800-772-753-755-783-784-802-803-805-814-804-806-810-812-766-767-777-776-775-778-780-779-782-781-807-771-809-763-811-799-808-936-797-762</t>
  </si>
  <si>
    <t>ΔΑΜΑΛΗ</t>
  </si>
  <si>
    <t>ΞΑΝΘΗ</t>
  </si>
  <si>
    <t>ΑΘΑΝΑΣΙΟΣ</t>
  </si>
  <si>
    <t>Ξ868176</t>
  </si>
  <si>
    <t>778-779-780-781-782-783-784-801-799-800-808-814-773-774-757-758-768-769</t>
  </si>
  <si>
    <t>ΡΟΥΣΟΠΟΥΛΟΥ</t>
  </si>
  <si>
    <t>ΑΘΑΝΑΣΙΑ</t>
  </si>
  <si>
    <t>ΑΕ332593</t>
  </si>
  <si>
    <t>1081,3</t>
  </si>
  <si>
    <t>1410,3</t>
  </si>
  <si>
    <t>800-773-774-762-783-775-776-777-802-803-804-810-812-806-814-768-769-770-797-798-807-808-809-784-763-766-767-811-799-801-779-780-781-782-778-751-752-753-754-755-756-805-813-771-772-758-757-759-760-764-765-785-786-787-788-789-790-791-792-793-796-795-794</t>
  </si>
  <si>
    <t>ΚΑΛΟΓΙΑΝΝΑΚΗ</t>
  </si>
  <si>
    <t>ΚΩΝΣΤΑΝΤΙΝΟΣ</t>
  </si>
  <si>
    <t>ΑΖ462055</t>
  </si>
  <si>
    <t>817,3</t>
  </si>
  <si>
    <t>1405,3</t>
  </si>
  <si>
    <t>777-776-775-802-803-757-758-759-760-761-751-752-753-754-755-756-764-765-772-785-786-787-788-789-790-791-792-793-794-795-796-801-805-816</t>
  </si>
  <si>
    <t>ΧΑΛΑ</t>
  </si>
  <si>
    <t>ΠΑΡΑΣΚΕΥΗ</t>
  </si>
  <si>
    <t>ΑΑ318161</t>
  </si>
  <si>
    <t>786,5</t>
  </si>
  <si>
    <t>1404,5</t>
  </si>
  <si>
    <t>756-754-755-753-761-794-796-795-793-792-791-790-789-788-787-786-785-764-765-760-759-758-757-772-752-751-768-769-770-782-781-780-779-778-773-774-801-784-813-800-777-776-775-803-802-805-814</t>
  </si>
  <si>
    <t>ΜΩΡΑΙΤΗ</t>
  </si>
  <si>
    <t>ΣΟΦΙΑ</t>
  </si>
  <si>
    <t>ΑΧΙΛΛΕΥΣ</t>
  </si>
  <si>
    <t>ΑΖ738241</t>
  </si>
  <si>
    <t>960,3</t>
  </si>
  <si>
    <t>1387,3</t>
  </si>
  <si>
    <t>762-778-779-780-781-782-808-773-774-784-797-800-801-814-753-754-755-756</t>
  </si>
  <si>
    <t>ΤΡΙΑΝΤΑΦΥΛΛΟΥ</t>
  </si>
  <si>
    <t>ΘΕΟΔΟΣΙΟΣ</t>
  </si>
  <si>
    <t>ΑΚ717251</t>
  </si>
  <si>
    <t>1007,6</t>
  </si>
  <si>
    <t>1367,6</t>
  </si>
  <si>
    <t>794-761-796-770-757-791-795-752-751-764-754-784-786-787-765-758-759-801-771</t>
  </si>
  <si>
    <t>ΣΚΟΜΠΑ</t>
  </si>
  <si>
    <t>ΕΥΑΓΓΕΛΗ</t>
  </si>
  <si>
    <t>ΑΜ366429</t>
  </si>
  <si>
    <t>1072,5</t>
  </si>
  <si>
    <t>1359,5</t>
  </si>
  <si>
    <t>801-784-800-813-773-774-782-781-780-779-778-768-769-770-814-783-757-758-764-765-759-760-785-786-787-788-789-790-791-792-793-794-795-796-805-751-752-753-754-755-756-802-803-775-776-762-763-771-799-808-797-798-811-812-810-809-807-806-804-766-767</t>
  </si>
  <si>
    <t>ΚΡΙΟΥΣΗ</t>
  </si>
  <si>
    <t>Π226914</t>
  </si>
  <si>
    <t>927,3</t>
  </si>
  <si>
    <t>1349,3</t>
  </si>
  <si>
    <t>801-808-773-774-778-779-780-781-782-784-751-752-753-754-755-756-757-758-759-760-761-762-763-764-765-766-767-768-769-770-771-772-775-776-777-783-785-786-787-788-789-790-791-792-793-794-795-796-797-798-799-800-802-803-804-805-806-807-809-810-811-812-813-814-936-937</t>
  </si>
  <si>
    <t>ΠΑΠΑΝΑΓΙΩΤΟΥ</t>
  </si>
  <si>
    <t>ΧΡΙΣΤΙΝΑ</t>
  </si>
  <si>
    <t>Χ925165</t>
  </si>
  <si>
    <t>683,1</t>
  </si>
  <si>
    <t>1301,1</t>
  </si>
  <si>
    <t>801-803-802-777-778-779-780-781-782-776-775-770-769-768-753-754-755-756-752-751-784-783-785-786-787-788-789-790-791-792-793-794-795-796-797-798-799-800-804-805-806-807-808-809-810-811-812-771-772-773-774-759-760-761-762-763-764-765-766-767</t>
  </si>
  <si>
    <t>ΣΙΩΜΟΥ</t>
  </si>
  <si>
    <t>ΑΒ720732</t>
  </si>
  <si>
    <t>799-779-780-781-782-778-801-808-773-811-814-783-763-807-774-809-767-800-784-762-813-770-768-769-794-795-786-787-788-789-790-791-792-793-757-758-759-760-796-765-764-785-766-771-755-754-756-752-751-753-805-772-797-777-776-775-802-803-804-936-798-806-812-810</t>
  </si>
  <si>
    <t>ΑΜΑΝΑΤΙΔΟΥ</t>
  </si>
  <si>
    <t>ΑΛΕΞΑΝΔΡΑ</t>
  </si>
  <si>
    <t>ΠΑΥΛΟΣ</t>
  </si>
  <si>
    <t>ΑΜ820856</t>
  </si>
  <si>
    <t>801-781-782-768-786-787-794-796-764-757-759-756-763-807-809-804-802</t>
  </si>
  <si>
    <t>ΑΝΑΣΤΑΣΙΟΥ</t>
  </si>
  <si>
    <t>Χ219846</t>
  </si>
  <si>
    <t>773,3</t>
  </si>
  <si>
    <t>1195,3</t>
  </si>
  <si>
    <t>801-784-768-769-770-778-779-780</t>
  </si>
  <si>
    <t>ΡΑΜΠΟΥ</t>
  </si>
  <si>
    <t>ΑΚ418843</t>
  </si>
  <si>
    <t>801-784-813-779-780-781-782-778-794-795-796-757-758-759-760-761-765-764-792-793-786-787-788-789-790-791-814-768-769-770-800-771-773-774-783-762-763-752-751-753-754-755-756-775-776-777-766-767-799</t>
  </si>
  <si>
    <t>ΤΣΙΓΓΟΥΔΗ</t>
  </si>
  <si>
    <t>ΑΝΤΩΝΙΑ-ΜΑΡΙΝΑ</t>
  </si>
  <si>
    <t>Χ423772</t>
  </si>
  <si>
    <t>864,6</t>
  </si>
  <si>
    <t>1188,6</t>
  </si>
  <si>
    <t>801-766-767-807-809-783-808-799-763</t>
  </si>
  <si>
    <t>Κωνσταντοπούλου</t>
  </si>
  <si>
    <t>Σταυρούλα</t>
  </si>
  <si>
    <t>Αθανάσιος</t>
  </si>
  <si>
    <t>Ρ635648</t>
  </si>
  <si>
    <t>970,2</t>
  </si>
  <si>
    <t>1169,2</t>
  </si>
  <si>
    <t>784-801</t>
  </si>
  <si>
    <t>ΓΙΟΥΡΟΥΚΟΥ</t>
  </si>
  <si>
    <t>ΣΤΑΥΡΟΥΛΑ</t>
  </si>
  <si>
    <t>Χ287937</t>
  </si>
  <si>
    <t>1017,5</t>
  </si>
  <si>
    <t>1167,5</t>
  </si>
  <si>
    <t>751-752-753-754-755-756-757-758-759-760-761-762-763-764-765-766-767-768-769-770-771-772-773-774-775-776-777-778-779-780-781-782-783-784-785-786-787-788-789-790-791-792-793-794-795-796-797-798-799-800-801-802-803-804-805-806-807-808-809-810-811-812-813-814-936-937</t>
  </si>
  <si>
    <t>ΟΡΦΑΝΕΛΛΗ</t>
  </si>
  <si>
    <t>ΑΑ440522</t>
  </si>
  <si>
    <t>829,4</t>
  </si>
  <si>
    <t>1161,4</t>
  </si>
  <si>
    <t>804-936-801-794-757-756-759-764-768-781-782-786-787-796-802-751-752-753-754-755-758-760-765-769-770-772-773-774-775-776-777-778-779-780</t>
  </si>
  <si>
    <t>ΚΑΤΣΑΙΤΗ</t>
  </si>
  <si>
    <t>ΚΩΝΣΤΑΝΤΙΝΑ</t>
  </si>
  <si>
    <t>ΒΥΡΩΝ</t>
  </si>
  <si>
    <t>Χ801323</t>
  </si>
  <si>
    <t>801-753-754-755-756-772-757-758-759-760-764-765-785-786-787-788-789-790-791-792-793-794-795-796-751-752-805-813-778-779-780-781-782-814-768-769-770-783-784-800-773-774-775-776-777-802-803</t>
  </si>
  <si>
    <t>ΚΛΗΤΗΡΑ</t>
  </si>
  <si>
    <t>Ρ894258</t>
  </si>
  <si>
    <t>1027,4</t>
  </si>
  <si>
    <t>1148,4</t>
  </si>
  <si>
    <t>801-787-786-790-794-795-796-793-788-789-791-792-785-758-759-757-760-764-765-781-782-780-779-778-814-773-811-783-784-768-769-770-797-799-752-804-812-810-806</t>
  </si>
  <si>
    <t>ΣΑΡΑΛΙΩΤΗ</t>
  </si>
  <si>
    <t>ΒΑΣΙΛΙΚΗ</t>
  </si>
  <si>
    <t>Π829865</t>
  </si>
  <si>
    <t>994,4</t>
  </si>
  <si>
    <t>1144,4</t>
  </si>
  <si>
    <t>801-756-768-781-782-794-786-787-764-757-759-763-802-807-809-813-814-811-808-805-803-800-797-799-795-796-783-784-785-788-789-790-791-792-793-778-779-780-777-776-775-760-761-762-765-766-767-769-770-771-772-773-774-751-752-753-754-755-758-798-804-810-812-806</t>
  </si>
  <si>
    <t>ΚΟΥΝΕΛΗ</t>
  </si>
  <si>
    <t>ΜΑΡΙΝΑ</t>
  </si>
  <si>
    <t>ΣΤΑΜΑΤΙΟΣ</t>
  </si>
  <si>
    <t>ΑΙ035289</t>
  </si>
  <si>
    <t>785-786-787-788-789-790-791-792-793-794-795-796-764-765-760-759-758-757-751-752-753-754-755-756-762-768-769-770-771-772-773-774-775-776-777-778-779-780-781-782-783-784-798-799-800-801-802-803-804-805-806-807-808-809-810-811-812-813-814-766-767</t>
  </si>
  <si>
    <t>ΣΙΑΚΑΒΑΡΑ</t>
  </si>
  <si>
    <t>Χ407542</t>
  </si>
  <si>
    <t>448,8</t>
  </si>
  <si>
    <t>1136,8</t>
  </si>
  <si>
    <t>796-795-794-793-792-791-790-789-788-787-786-785-757-760-761-758-759-764-765-778-779-780-781-782-801</t>
  </si>
  <si>
    <t>ΚΑΡΚΕΛΗ</t>
  </si>
  <si>
    <t>ΕΛΕΥΘΕΡΙΟΣ</t>
  </si>
  <si>
    <t>ΑΜ279224</t>
  </si>
  <si>
    <t>781-782-780-778-773-774-814-800-801-813-784-768-769-757-759-764-786-787-765-794-796-785-788-789-791-792-793-937</t>
  </si>
  <si>
    <t>ΔΙΑΜΑΝΤΗ</t>
  </si>
  <si>
    <t>ΦΩΤΙΟΣ</t>
  </si>
  <si>
    <t>ΑΗ918805</t>
  </si>
  <si>
    <t>850,3</t>
  </si>
  <si>
    <t>1109,3</t>
  </si>
  <si>
    <t>784-801-794-800-778-779-780-781-782-783-785-786-787-788-789-790-791-792-793-813-795-802-803-805-814-751-796-752-753-754-755-756-757-758-759-760-761-762-763-764-765-768-769-770-772-773-774-775-776-777-766-767-771-797-798-799-804-806-807-808-809-810-811-812</t>
  </si>
  <si>
    <t>ΠΑΝΤΟΥΛΑ</t>
  </si>
  <si>
    <t>ΔΕΣΠΟΙΝΑ</t>
  </si>
  <si>
    <t>ΑΚ470521</t>
  </si>
  <si>
    <t>776-777-775-803-802-788-765-764-761-757-758-791-759-789-790-792-793-796-794-795-786-787-785-760-752-751-754-755-753-756-768-769-770-813-814-778-779-780-781-782-801</t>
  </si>
  <si>
    <t>ΛΑΔΑ</t>
  </si>
  <si>
    <t>ΕΙΡΗΝΗ</t>
  </si>
  <si>
    <t>ΑΝΤΩΝΙΟΣ</t>
  </si>
  <si>
    <t>ΑΒ607686</t>
  </si>
  <si>
    <t>786-787-788-789-793-791-790-792-796-785-757-758-794-795-759-760-764-765-768-769-770-779-780-781-782-778-813-751-752-753-754-755-756-772-805-771-801-802-803-775-776-777-812-797-810-806-798-773-774-784-762-763-800-783-808-807-809-804-814-811-799-766-767</t>
  </si>
  <si>
    <t>ΠΑΡΛΑΝΤΖΑ</t>
  </si>
  <si>
    <t>ΠΗΝΕΛΟΠΗ</t>
  </si>
  <si>
    <t>ΑΜ840839</t>
  </si>
  <si>
    <t>1091,2</t>
  </si>
  <si>
    <t>801-751-752-753-754-755-756-757-758-759-760-761-762-763-764-765-766-767-768-769-770-771-772-773-774-775-776-777-778-779-780-781-782-783-784-785-786-787-788-789-790-791-792-793-794-795-796-797-798-799-800-802-803-804-805-806-807-808-809-810-811-812-813-814</t>
  </si>
  <si>
    <t>ΜΑΥΡΟΥ</t>
  </si>
  <si>
    <t>Π500165</t>
  </si>
  <si>
    <t>1085,7</t>
  </si>
  <si>
    <t>801-784</t>
  </si>
  <si>
    <t>ΛΑΜΠΡΙΑΝΙΔΗ</t>
  </si>
  <si>
    <t>ΑΚ384358</t>
  </si>
  <si>
    <t>1050,5</t>
  </si>
  <si>
    <t>1080,5</t>
  </si>
  <si>
    <t>782-781-780-779-778-757-758-759-760-794-795-786-787-788-791-790-792-793-789-785-796-801-800-762-764-756-755-752-753-754-751-773-774-784-783-813-814-937-797-798-799-809-806-805-807-812-811-808-802-803-804-810-770-769-768-772-771-776-775-777-936-761</t>
  </si>
  <si>
    <t>ΜΗΤΣΟΥ</t>
  </si>
  <si>
    <t>ΒΑΣΙΛΕΙΟΣ</t>
  </si>
  <si>
    <t>ΑΙ478151</t>
  </si>
  <si>
    <t>813-757-758-759-760-761-764-765-768-769-770-778-779-780-781-782-783-784-785-786-787-788-789-790-791-792-793-794-795-796-801-814-751-753-752-754-755-756-762-763-766-767-771-772-773-774-775-776-777-797-798-799-800-802-803-804-805-806-807-808-809-810-811-812</t>
  </si>
  <si>
    <t>ΣΑΒΒΑ</t>
  </si>
  <si>
    <t>ΑΦΡΟΔΙΤΗ ΑΝΔΡΙΑΝΗ</t>
  </si>
  <si>
    <t>ΣΠΥΡΙΔΩΝ</t>
  </si>
  <si>
    <t>Χ864494</t>
  </si>
  <si>
    <t>1014,2</t>
  </si>
  <si>
    <t>1074,2</t>
  </si>
  <si>
    <t>794-786-787-757-759-796-764-768-756-801-781-782-802</t>
  </si>
  <si>
    <t>ΖΕΡΒΑ</t>
  </si>
  <si>
    <t>ΑΝΤΩΝΙΑ</t>
  </si>
  <si>
    <t>Χ377396</t>
  </si>
  <si>
    <t>844-862-843-828-815-858-859-854-853-857-850-848-849-855-847-846-845-856-826-825-829-822-827-824-823-820-821-841-838-835-837-836-840-839-842-870-871-872-816-875-784-819-801-757-759-764-794-796</t>
  </si>
  <si>
    <t>ΛΕΜΟΝΗΣ</t>
  </si>
  <si>
    <t>ΠΑΝΑΓΙΩΤΗΣ</t>
  </si>
  <si>
    <t>ΤΡΥΦΩΝ</t>
  </si>
  <si>
    <t>Χ750663</t>
  </si>
  <si>
    <t>1061,5</t>
  </si>
  <si>
    <t>781-782-801</t>
  </si>
  <si>
    <t>ΜΟΥΡΑΤΙΔΟΥ</t>
  </si>
  <si>
    <t>ΓΑΛΗΝΗ</t>
  </si>
  <si>
    <t>ΑΗ298094</t>
  </si>
  <si>
    <t>780-781-782-779-937-778-762-777-775-776-800-791-761-794-795-796-801-814-799-765-757-758-759-773-783-785-790-806-807-809-813-763-767-811-797-793</t>
  </si>
  <si>
    <t>ΣΑΜΑΡΑ</t>
  </si>
  <si>
    <t>ΑΒ103835</t>
  </si>
  <si>
    <t>969,1</t>
  </si>
  <si>
    <t>1053,1</t>
  </si>
  <si>
    <t>784-801-757-758-759-761-762-764-765-768-769-770-778-779-780-781-782-786-787-788-789-790-791-792-794-795-806-813-814-937</t>
  </si>
  <si>
    <t>ΚΟΥΡΕΜΕΝΟΥ</t>
  </si>
  <si>
    <t>ΔΗΜΗΤΡΑ</t>
  </si>
  <si>
    <t>ΑΕ277980</t>
  </si>
  <si>
    <t>1052,7</t>
  </si>
  <si>
    <t>761-797-801-778-766-781-782-780-779-762-759-758</t>
  </si>
  <si>
    <t>ΠΑΤΣΑΡΟΥΧΑΣ</t>
  </si>
  <si>
    <t>ΑΖ979655</t>
  </si>
  <si>
    <t>944,9</t>
  </si>
  <si>
    <t>1044,9</t>
  </si>
  <si>
    <t>ΠΑΠΑΠΑΥΛΟΥ</t>
  </si>
  <si>
    <t>ΣΟΥΛΤΑΝΑ</t>
  </si>
  <si>
    <t>ΑΗ424501</t>
  </si>
  <si>
    <t>973,5</t>
  </si>
  <si>
    <t>1036,5</t>
  </si>
  <si>
    <t>766-767-801-794-768-781-782-786-787-769-783-800-814-813-937-784-770-757-759-764-802-756-753-754-755-760-765-773-774-778-779-780-805-785-788-789-790-791-792-793-795-758-751-752-772-775-776-777-803-797-804-936-812-798-806-810-762-763-807-799-808-809-811-771</t>
  </si>
  <si>
    <t>ΒΑΣΙΛΑΚΗ</t>
  </si>
  <si>
    <t>ΚΑΤΕΡΙΝΑ</t>
  </si>
  <si>
    <t>ΕΜΜΝΟΥΗΛ</t>
  </si>
  <si>
    <t>ΑΕ959711</t>
  </si>
  <si>
    <t>750,2</t>
  </si>
  <si>
    <t>1030,2</t>
  </si>
  <si>
    <t>801-776-777-803-802-775-786-787-788-789-790-791-792-793-794-795-796-785-757-758-760-764-765-768-769-770-778-779-780-781-782-784-783-774-814-813-800-805-773-751-752-753-754-755-756-772</t>
  </si>
  <si>
    <t>ΔΗΜΟΛΚΑ</t>
  </si>
  <si>
    <t>ΘΩΜΑΣ</t>
  </si>
  <si>
    <t>ΑΗ806518</t>
  </si>
  <si>
    <t>1024,1</t>
  </si>
  <si>
    <t>808-781-782-779-780-778-773-774-762-763-799-800-801-814-813-812-811-810-809-807-804-751-752-753-754-755-756-757-758-759-760-761-764-765-766-767-768-769-770-771-772-783-784-785-786-787-788-789-790-791-792-793-794-795-796-797-798-805-806-775-776-777-802-803</t>
  </si>
  <si>
    <t>ΤΣΙΑΜΟΥΡΑ</t>
  </si>
  <si>
    <t>ΒΑΝΝΑ</t>
  </si>
  <si>
    <t>ΑΗ781675</t>
  </si>
  <si>
    <t>963,6</t>
  </si>
  <si>
    <t>1019,6</t>
  </si>
  <si>
    <t>784-801-778-781-782-780-779-768-769-813-776-777</t>
  </si>
  <si>
    <t>ΣΤΕΡΓΙΟΠΟΥΛΟΥ</t>
  </si>
  <si>
    <t>ΣΤΕΡΓΙΟΣ</t>
  </si>
  <si>
    <t>Χ843800</t>
  </si>
  <si>
    <t>768-804-802-801-763-807-809-756-781-782-764</t>
  </si>
  <si>
    <t>ΔΡΑΓΑΤΣΟΥΛΗ</t>
  </si>
  <si>
    <t>ΑΝΑΣΤΑΣΙΟΣ</t>
  </si>
  <si>
    <t>ΑΙ805450</t>
  </si>
  <si>
    <t>982,3</t>
  </si>
  <si>
    <t>1017,3</t>
  </si>
  <si>
    <t>781-782-780-779-762-801-784-800-808-773-774-756-755-754-753-752-783-751-797-799-798-763-771-772-778-813-814-807-811-809-805-775-776-777-802-803-767-786-787-788-789-790-791-792-793-794-795-796-757-758-759-760-764-765-804-812-768-769-770-810</t>
  </si>
  <si>
    <t>ΣΟΥΛΙΩΤΗ</t>
  </si>
  <si>
    <t>ΒΙΚΤΩΡΙΑ</t>
  </si>
  <si>
    <t>ΑΕ925972</t>
  </si>
  <si>
    <t>1010,9</t>
  </si>
  <si>
    <t>766-767-778-779-780-781-782-801-784-785-761-760-759-758-757-786-787-788-789-790-791-792-793-794-795-796-809-807-799-800-763-762-783-814-811-773-774-764-765-768-769-770-771-772-775-776-777-797-798-802-803-804-805-806-808-810-812-813-751-752-753-754-755-756-936-937</t>
  </si>
  <si>
    <t>ΡΕΤΖΙΟΥ</t>
  </si>
  <si>
    <t>ΣΤΕΦΑΝΙΑ</t>
  </si>
  <si>
    <t>ΑΖ284947</t>
  </si>
  <si>
    <t>919,6</t>
  </si>
  <si>
    <t>1010,6</t>
  </si>
  <si>
    <t>ΓΑΛΑΝΗΣ</t>
  </si>
  <si>
    <t>ΑΖ812051</t>
  </si>
  <si>
    <t>1006,5</t>
  </si>
  <si>
    <t>773-774-801-778-779-780-781-782-783-799-800-808-807-811-814-784-763-762-766-767-757-758-759-760-764-765-785-786-787-788-789-790-791-792-793-794-795-796-769-770-771-753-754-755-756-772-775-776-777-802-803-804-805-806-810-812-751-752</t>
  </si>
  <si>
    <t>ΜΠΟΥΡΟΓΙΑΝΝΟΠΟΥΛΟΥ</t>
  </si>
  <si>
    <t>Ρ306701</t>
  </si>
  <si>
    <t>772-805-756-759-764-786-787-794-796-801-755-754-753-751-752-757-758-760-765-785-788-789-790-791-795-793-792-770-768-769-813-771-781-782-802-803-784-778-779-780-783-800-762-775-763</t>
  </si>
  <si>
    <t>ΤΑΛΤΑΠΑΝΙΔΟΥ</t>
  </si>
  <si>
    <t>ΧΑΡΙΚΛΕΙΑ</t>
  </si>
  <si>
    <t>ΑΙ394435</t>
  </si>
  <si>
    <t>783-807-763-811-778-779-780-781-782-808-773-774-801</t>
  </si>
  <si>
    <t>ΓΕΩΡΓΙΑΔΗ</t>
  </si>
  <si>
    <t>ΑΕ287574</t>
  </si>
  <si>
    <t>948,2</t>
  </si>
  <si>
    <t>969,2</t>
  </si>
  <si>
    <t>758-759-760-761-764-765-785-786-787-788-789-790-791-792-793-794-796-778-779-780-781-782-783-811-814-808-809-805-799-800-801-784-807-813-762-763-768-769-770-771-773-772-766-767-797-798-806-812-775-776-777-802-810-804</t>
  </si>
  <si>
    <t>ΓΑΛΑΝΟΠΟΥΛΟΥ</t>
  </si>
  <si>
    <t>Χ912632</t>
  </si>
  <si>
    <t>897,6</t>
  </si>
  <si>
    <t>967,6</t>
  </si>
  <si>
    <t>801-928-929-914-784-933-934-813</t>
  </si>
  <si>
    <t>ΚΥΡΚΟΥ</t>
  </si>
  <si>
    <t>ΓΡΑΜΜΑΤΙΑ</t>
  </si>
  <si>
    <t>Π906054</t>
  </si>
  <si>
    <t>673,2</t>
  </si>
  <si>
    <t>957,2</t>
  </si>
  <si>
    <t>780-784-801-813-797-781</t>
  </si>
  <si>
    <t>ΤΣΑΡΑ</t>
  </si>
  <si>
    <t>ΑΒ374369</t>
  </si>
  <si>
    <t>951,5</t>
  </si>
  <si>
    <t>763-807-783-811-809-767-766-814-799-778-779-780-781-782-808-773-774-762-801-800-784-813-771-751-752-753-755-754-756-772-777-776-775-803-802-805-770-769-768-804-812-810-806-797-798-757-759-758-760-786-787-788-785-791-789-790-792-793-794-795-796-764-765</t>
  </si>
  <si>
    <t>ΚΑΡΡΑ</t>
  </si>
  <si>
    <t>ΑΖ692586</t>
  </si>
  <si>
    <t>781-782-768-763-801-807-809</t>
  </si>
  <si>
    <t>ΤΣΟΧΛΑ</t>
  </si>
  <si>
    <t>ΑΓΓΕΛΙΚΗ</t>
  </si>
  <si>
    <t>ΑΚ084606</t>
  </si>
  <si>
    <t>655,6</t>
  </si>
  <si>
    <t>949,6</t>
  </si>
  <si>
    <t>791-757-758-760-759-765-764-786-785-787-788-790-789-792-793-794-795-796-797-814-813-801-800-799-798-783-784-782-781-780-778</t>
  </si>
  <si>
    <t>ΒΑΙΟΠΟΥΛΟΥ</t>
  </si>
  <si>
    <t>ΑΧΙΛΛΕΑΣ</t>
  </si>
  <si>
    <t>Χ415816</t>
  </si>
  <si>
    <t>819,5</t>
  </si>
  <si>
    <t>947,5</t>
  </si>
  <si>
    <t>801-784-800-791-792-793-794-795</t>
  </si>
  <si>
    <t>ΑΝΤΩΝΑΡΑ</t>
  </si>
  <si>
    <t>ΠΑΡΑΣΧΟΣ</t>
  </si>
  <si>
    <t>ΑΙ725015</t>
  </si>
  <si>
    <t>781-780-778-779-782-811-814-773-774-808-800-783-807-762-801-809-813-763-784-797-771-768-769-770-757-758-759-760-761-785-786-787-788-789-790-791-792-793-794-795-796-764-765-798-751-752-772-812-805-775-776-777-802-803-753-754-755-756-799-806-766-767-810-804</t>
  </si>
  <si>
    <t>ΒΡΑΝΑ</t>
  </si>
  <si>
    <t>Α Β 472665</t>
  </si>
  <si>
    <t>784,3</t>
  </si>
  <si>
    <t>934,3</t>
  </si>
  <si>
    <t>757-758-759-760-761-764-765-785-786-787-789-790-791-792-793-794-795-796-768-769-770-801-784-813-753-754-755-756-778-779-780-781-782-775-776-777-802-803-751-752-805-772-773-774-800-814-771-783-810-797-798-806-812-804</t>
  </si>
  <si>
    <t>ΑΓΑΛΛΟΠΟΥΛΟΥ</t>
  </si>
  <si>
    <t>ΔΙΟΝΥΣΙΑ</t>
  </si>
  <si>
    <t>ΑΗ432888</t>
  </si>
  <si>
    <t>751-752-753-754-755-756-757-758-759-760-761-764-765-768-769-770-772-773-774-775-776-777-778-779-780-781-782-783-784-785-786-787-788-789-790-791-792-793-794-795-796-800-801-802-803-805-813-814</t>
  </si>
  <si>
    <t>ΓΚΟΥΜΑ</t>
  </si>
  <si>
    <t>ΑΖ081518</t>
  </si>
  <si>
    <t>905,3</t>
  </si>
  <si>
    <t>757-761-794-764-759-786-787-796-758-760-765-780-789-790-791-792-793-795-801</t>
  </si>
  <si>
    <t>ΚΟΜΜΑΤΑ</t>
  </si>
  <si>
    <t>ΑΣΗΜΟΥΛΑ</t>
  </si>
  <si>
    <t>ΑΚ333205</t>
  </si>
  <si>
    <t>816,2</t>
  </si>
  <si>
    <t>900,2</t>
  </si>
  <si>
    <t>753-754-755-756-771-757-758-759-760-761-764-751-752-785-786-787-788-789-790-791-792-793-794-795-796-772-778-779-780-781-782-801</t>
  </si>
  <si>
    <t>ΝΑΝΟΥΛΗΣ</t>
  </si>
  <si>
    <t>ΑΗ262743</t>
  </si>
  <si>
    <t>896,5</t>
  </si>
  <si>
    <t>751-752-753-754-755-756-757-758-759-760-761-762-763-764-765-766-767-768-769-770-771-772-773-774-775-776-777-778-779-780-781-782-783-784-785-786-787-788-789-790-791-792-793-794-795-796-797-798-799-800-801-802-803-804-805-806-807-808-809-810-811-812-813-814</t>
  </si>
  <si>
    <t>ΣΑΧΠΑΖΙΔΟΥ</t>
  </si>
  <si>
    <t>ΗΡΩΔΗ</t>
  </si>
  <si>
    <t>ΑΕ874787</t>
  </si>
  <si>
    <t>874,5</t>
  </si>
  <si>
    <t>799-781-782-801-786-787-794-796-764-759-757-756-768-802-804-807-809-763</t>
  </si>
  <si>
    <t>ΖΑΜΑΝΤΖΑ</t>
  </si>
  <si>
    <t>ΑΝΝΑ</t>
  </si>
  <si>
    <t>ΑΕ844273</t>
  </si>
  <si>
    <t>801-784-813-778-779-780-781-782-814-783-805-768-769-770-771-799-800-807-808-811-773-774-762-763-753-754-755-756-751-752-766-767-809-775-776-777-772-802-803-806-804-810-812-797-798-757-758-759-760-764-765-785-786-787-788-789-790-791-792-793-794-795-796</t>
  </si>
  <si>
    <t>ΣΚΟΚΑ</t>
  </si>
  <si>
    <t>ΑΡΙΣΤΕΙΔΗΣ</t>
  </si>
  <si>
    <t>ΑΗ004693</t>
  </si>
  <si>
    <t>751-781-782-752-753-754-783-755-756-757-785-786-787-784-758-759-760-761-762-763-764-765-766-767-768-769-770-771-772-773-774-775-776-777-778-779-780-788-789-790-791-792-793-794-795-796-797-798-799-800-801-802-803-804-805-806-807-808-809-810-811-812-813-814-936-937</t>
  </si>
  <si>
    <t>ΝΗΣΙΩΤΗ</t>
  </si>
  <si>
    <t>Ξ981263</t>
  </si>
  <si>
    <t>805-751-752-753-754-755-756-757-758-759-760-762-763-764-765-766-767-768-769-770-771-772-773-774-775-776-777-778-779-780-781-782-783-784-785-786-787-788-789-790-791-792-793-794-795-796-797-798-799-800-801-802-803-804-806-807-808-809-810-811-812-813-814</t>
  </si>
  <si>
    <t>ΓΕΩΡΓΟΠΟΥΛΟΣ</t>
  </si>
  <si>
    <t>ΑΙ519369</t>
  </si>
  <si>
    <t>810-764-795-794-787-786-785-788-790-793-792-791-789-758-757-759-760-796-765-755-756-754-805-797-798-799-800-801-802-803-804-806-807-808-809-811-812-813-814-751-752-753-761-762-763-766-767-768-769-770-771-772-773-774-775-776-777-779-780-781-782-783-784</t>
  </si>
  <si>
    <t>ΚΑΠΕΛΛΑ</t>
  </si>
  <si>
    <t>ΣΤΥΛΙΑΝΗ</t>
  </si>
  <si>
    <t>ΣΕΡΑΦΕΙΜ</t>
  </si>
  <si>
    <t>ΑΒ102767</t>
  </si>
  <si>
    <t>801-770-757-794-793-786-787-788-791-790-795-789-764-759-758-765-768-769-760-782-781-778-779-780-811-763-784-813-800-756-755-754-799-807-809-783-773-774-771-767-752-805-808-796-762-751-753-766-814-792-785-772-797-798-804-936-812-810-806-775-776-777-803-802</t>
  </si>
  <si>
    <t>Ρ758647</t>
  </si>
  <si>
    <t>782-780-779-781-778-799-811-773-774-808-783-814-937-800-763-807-801-809</t>
  </si>
  <si>
    <t xml:space="preserve">ΧΑΛΔΟΥΠΗ </t>
  </si>
  <si>
    <t xml:space="preserve">ΚΩΝΣΤΑΝΤΙΑ </t>
  </si>
  <si>
    <t xml:space="preserve">ΒΑΣΙΛΕΙΟΣ </t>
  </si>
  <si>
    <t>ΑΗ761315</t>
  </si>
  <si>
    <t>743,6</t>
  </si>
  <si>
    <t>ΚΡΟΥΚΗ</t>
  </si>
  <si>
    <t>ΙΦΙΓΕΝΕΙΑ</t>
  </si>
  <si>
    <t>ΑΗ248041</t>
  </si>
  <si>
    <t>577,5</t>
  </si>
  <si>
    <t>738,5</t>
  </si>
  <si>
    <t>801-757-759-760-764-787-794-796-800-813-758-761-762-763-770-771-778-779-780-781-782-784</t>
  </si>
  <si>
    <t>ΚΑΚΑΒΟΥΛΑΣ</t>
  </si>
  <si>
    <t>ΑΒ392361</t>
  </si>
  <si>
    <t>794-796-785-787-786-788-782-781-789-790-791-792-793-795-758-759-760-761-764-765-757-805-797-780-783-784-762-763-766-751-752-753-754-755-756-774-775-776-767-768-769-770-771-773-806-807-808-809-810-811-812-813-814-798-799-800-801-802-803</t>
  </si>
  <si>
    <t>ΚΑΤΣΙΚΕΡΟΣ</t>
  </si>
  <si>
    <t>ΑΖ717712</t>
  </si>
  <si>
    <t>698,5</t>
  </si>
  <si>
    <t>751-752-753-754-755-756-757-758-759-760-761-762-763-764-765-768-769-770-772-773-774-775-776-777-778-779-780-781-782-783-784-785-786-787-788-789-790-791-792-793-794-795-796-800-801-802-803-805-813-814</t>
  </si>
  <si>
    <t>ΠΑΠΑΔΑΤΟΥ</t>
  </si>
  <si>
    <t>ΑΗ208085</t>
  </si>
  <si>
    <t>752-753-754-755-756-766-769-767-768-770-771-772-773-775-784-797-798-799-800-801-803-802-804-805-806-807-808-809-810-811-812-813-814</t>
  </si>
  <si>
    <t>ΚΑΡΑΠΑΝΟΥ</t>
  </si>
  <si>
    <t>ΑΝΑΣΤΑΣΙΑ</t>
  </si>
  <si>
    <t>Χ961844</t>
  </si>
  <si>
    <t>641,3</t>
  </si>
  <si>
    <t>781-782-756-757-759-764-786-787-794-796-801-768-802-804-807-809-763</t>
  </si>
  <si>
    <t>ΠΟΛΥΧΡΟΝΙΔΟΥ</t>
  </si>
  <si>
    <t>ΘΕΟΔΩΡΟΣ</t>
  </si>
  <si>
    <t>ΑΗ584313</t>
  </si>
  <si>
    <t>624,8</t>
  </si>
  <si>
    <t>787-786-785-788-789-790-791-792-793-794-795-759-760-761-765-764-801</t>
  </si>
  <si>
    <t>ΚΑΠΟΥΡΑΛΟΥ</t>
  </si>
  <si>
    <t>ΑΚ012821</t>
  </si>
  <si>
    <t>761-757-758-759-760-762-763-764-765-785-786-787-788-789-790-791-792-793-794-795-796-801-806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</si>
  <si>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</si>
  <si>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</si>
  <si>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</si>
  <si>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</si>
  <si>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</si>
  <si>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</si>
  <si>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</si>
  <si>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</si>
  <si>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2</t>
  </si>
  <si>
    <t>10:ΑΛΛΗ ΓΛΩΣΣΑ 1</t>
  </si>
  <si>
    <t>11:ΑΡΙΘΜΟΣ ΜΗΝΩΝ ΕΜΠΕΙΡΙΑΣ</t>
  </si>
  <si>
    <t>12:ΜΟΝΑΔΕΣ ΓΙΑ ΤΗΝ ΕΜΠΕΙΡΙΑ</t>
  </si>
  <si>
    <t>13:ΚΩΔΙΚΟΣ ΕΝΤΟΠΙΟΤΗΤΑΣ (8 ΨΥΧΙΑΤΡΙΚΕΣ ΔΟΜΕΣ, ΕΚΑ - 50% ΑΝΔΡΩΝ)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</si>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</sst>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5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2094</v>
      </c>
      <c r="C8" t="s">
        <v>13</v>
      </c>
      <c r="D8" t="s">
        <v>14</v>
      </c>
      <c r="E8" t="s">
        <v>15</v>
      </c>
      <c r="F8" t="s">
        <v>16</v>
      </c>
      <c r="G8" t="str">
        <f>"00012885"</f>
        <v>00012885</v>
      </c>
      <c r="H8" t="s">
        <v>17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127</v>
      </c>
      <c r="S8">
        <v>588</v>
      </c>
      <c r="V8">
        <v>2</v>
      </c>
      <c r="W8" t="s">
        <v>18</v>
      </c>
    </row>
    <row r="9" spans="1:23" x14ac:dyDescent="0.25">
      <c r="H9" t="s">
        <v>19</v>
      </c>
    </row>
    <row r="10" spans="1:23" x14ac:dyDescent="0.25">
      <c r="A10">
        <v>2</v>
      </c>
      <c r="B10">
        <v>1139</v>
      </c>
      <c r="C10" t="s">
        <v>20</v>
      </c>
      <c r="D10" t="s">
        <v>21</v>
      </c>
      <c r="E10" t="s">
        <v>22</v>
      </c>
      <c r="F10" t="s">
        <v>23</v>
      </c>
      <c r="G10" t="str">
        <f>"200908000309"</f>
        <v>200908000309</v>
      </c>
      <c r="H10" t="s">
        <v>24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79</v>
      </c>
      <c r="S10">
        <v>553</v>
      </c>
      <c r="V10">
        <v>2</v>
      </c>
      <c r="W10" t="s">
        <v>25</v>
      </c>
    </row>
    <row r="11" spans="1:23" x14ac:dyDescent="0.25">
      <c r="H11" t="s">
        <v>26</v>
      </c>
    </row>
    <row r="12" spans="1:23" x14ac:dyDescent="0.25">
      <c r="A12">
        <v>3</v>
      </c>
      <c r="B12">
        <v>1025</v>
      </c>
      <c r="C12" t="s">
        <v>27</v>
      </c>
      <c r="D12" t="s">
        <v>28</v>
      </c>
      <c r="E12" t="s">
        <v>29</v>
      </c>
      <c r="F12" t="s">
        <v>30</v>
      </c>
      <c r="G12" t="str">
        <f>"00030681"</f>
        <v>00030681</v>
      </c>
      <c r="H12" t="s">
        <v>31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117</v>
      </c>
      <c r="S12">
        <v>588</v>
      </c>
      <c r="V12">
        <v>2</v>
      </c>
      <c r="W12" t="s">
        <v>32</v>
      </c>
    </row>
    <row r="13" spans="1:23" x14ac:dyDescent="0.25">
      <c r="H13" t="s">
        <v>33</v>
      </c>
    </row>
    <row r="14" spans="1:23" x14ac:dyDescent="0.25">
      <c r="A14">
        <v>4</v>
      </c>
      <c r="B14">
        <v>6696</v>
      </c>
      <c r="C14" t="s">
        <v>34</v>
      </c>
      <c r="D14" t="s">
        <v>35</v>
      </c>
      <c r="E14" t="s">
        <v>36</v>
      </c>
      <c r="F14" t="s">
        <v>37</v>
      </c>
      <c r="G14" t="str">
        <f>"201510004941"</f>
        <v>201510004941</v>
      </c>
      <c r="H14">
        <v>880</v>
      </c>
      <c r="I14">
        <v>150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160</v>
      </c>
      <c r="S14">
        <v>588</v>
      </c>
      <c r="V14">
        <v>2</v>
      </c>
      <c r="W14">
        <v>1618</v>
      </c>
    </row>
    <row r="15" spans="1:23" x14ac:dyDescent="0.25">
      <c r="H15" t="s">
        <v>38</v>
      </c>
    </row>
    <row r="16" spans="1:23" x14ac:dyDescent="0.25">
      <c r="A16">
        <v>5</v>
      </c>
      <c r="B16">
        <v>1821</v>
      </c>
      <c r="C16" t="s">
        <v>39</v>
      </c>
      <c r="D16" t="s">
        <v>40</v>
      </c>
      <c r="E16" t="s">
        <v>41</v>
      </c>
      <c r="F16" t="s">
        <v>42</v>
      </c>
      <c r="G16" t="str">
        <f>"200807000593"</f>
        <v>200807000593</v>
      </c>
      <c r="H16" t="s">
        <v>43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250</v>
      </c>
      <c r="S16">
        <v>588</v>
      </c>
      <c r="V16">
        <v>2</v>
      </c>
      <c r="W16" t="s">
        <v>44</v>
      </c>
    </row>
    <row r="17" spans="1:23" x14ac:dyDescent="0.25">
      <c r="H17">
        <v>801</v>
      </c>
    </row>
    <row r="18" spans="1:23" x14ac:dyDescent="0.25">
      <c r="A18">
        <v>6</v>
      </c>
      <c r="B18">
        <v>4653</v>
      </c>
      <c r="C18" t="s">
        <v>45</v>
      </c>
      <c r="D18" t="s">
        <v>46</v>
      </c>
      <c r="E18" t="s">
        <v>15</v>
      </c>
      <c r="F18" t="s">
        <v>47</v>
      </c>
      <c r="G18" t="str">
        <f>"201511040502"</f>
        <v>201511040502</v>
      </c>
      <c r="H18" t="s">
        <v>48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148</v>
      </c>
      <c r="S18">
        <v>588</v>
      </c>
      <c r="V18">
        <v>2</v>
      </c>
      <c r="W18" t="s">
        <v>49</v>
      </c>
    </row>
    <row r="19" spans="1:23" x14ac:dyDescent="0.25">
      <c r="H19" t="s">
        <v>50</v>
      </c>
    </row>
    <row r="20" spans="1:23" x14ac:dyDescent="0.25">
      <c r="A20">
        <v>7</v>
      </c>
      <c r="B20">
        <v>6931</v>
      </c>
      <c r="C20" t="s">
        <v>51</v>
      </c>
      <c r="D20" t="s">
        <v>28</v>
      </c>
      <c r="E20" t="s">
        <v>52</v>
      </c>
      <c r="F20" t="s">
        <v>53</v>
      </c>
      <c r="G20" t="str">
        <f>"201511033172"</f>
        <v>201511033172</v>
      </c>
      <c r="H20">
        <v>935</v>
      </c>
      <c r="I20">
        <v>0</v>
      </c>
      <c r="J20">
        <v>30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168</v>
      </c>
      <c r="S20">
        <v>588</v>
      </c>
      <c r="V20">
        <v>2</v>
      </c>
      <c r="W20">
        <v>1553</v>
      </c>
    </row>
    <row r="21" spans="1:23" x14ac:dyDescent="0.25">
      <c r="H21" t="s">
        <v>54</v>
      </c>
    </row>
    <row r="22" spans="1:23" x14ac:dyDescent="0.25">
      <c r="A22">
        <v>8</v>
      </c>
      <c r="B22">
        <v>4993</v>
      </c>
      <c r="C22" t="s">
        <v>55</v>
      </c>
      <c r="D22" t="s">
        <v>56</v>
      </c>
      <c r="E22" t="s">
        <v>36</v>
      </c>
      <c r="F22" t="s">
        <v>57</v>
      </c>
      <c r="G22" t="str">
        <f>"201511040927"</f>
        <v>201511040927</v>
      </c>
      <c r="H22">
        <v>935</v>
      </c>
      <c r="I22">
        <v>0</v>
      </c>
      <c r="J22">
        <v>30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133</v>
      </c>
      <c r="S22">
        <v>588</v>
      </c>
      <c r="V22">
        <v>2</v>
      </c>
      <c r="W22">
        <v>1553</v>
      </c>
    </row>
    <row r="23" spans="1:23" x14ac:dyDescent="0.25">
      <c r="H23" t="s">
        <v>58</v>
      </c>
    </row>
    <row r="24" spans="1:23" x14ac:dyDescent="0.25">
      <c r="A24">
        <v>9</v>
      </c>
      <c r="B24">
        <v>9283</v>
      </c>
      <c r="C24" t="s">
        <v>59</v>
      </c>
      <c r="D24" t="s">
        <v>60</v>
      </c>
      <c r="E24" t="s">
        <v>61</v>
      </c>
      <c r="F24" t="s">
        <v>62</v>
      </c>
      <c r="G24" t="str">
        <f>"00096062"</f>
        <v>00096062</v>
      </c>
      <c r="H24">
        <v>957</v>
      </c>
      <c r="I24">
        <v>150</v>
      </c>
      <c r="J24">
        <v>30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59</v>
      </c>
      <c r="S24">
        <v>413</v>
      </c>
      <c r="V24">
        <v>2</v>
      </c>
      <c r="W24">
        <v>1550</v>
      </c>
    </row>
    <row r="25" spans="1:23" x14ac:dyDescent="0.25">
      <c r="H25">
        <v>801</v>
      </c>
    </row>
    <row r="26" spans="1:23" x14ac:dyDescent="0.25">
      <c r="A26">
        <v>10</v>
      </c>
      <c r="B26">
        <v>10511</v>
      </c>
      <c r="C26" t="s">
        <v>63</v>
      </c>
      <c r="D26" t="s">
        <v>64</v>
      </c>
      <c r="E26" t="s">
        <v>65</v>
      </c>
      <c r="F26" t="s">
        <v>66</v>
      </c>
      <c r="G26" t="str">
        <f>"201510004159"</f>
        <v>201510004159</v>
      </c>
      <c r="H26">
        <v>1100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63</v>
      </c>
      <c r="S26">
        <v>441</v>
      </c>
      <c r="V26">
        <v>2</v>
      </c>
      <c r="W26">
        <v>1541</v>
      </c>
    </row>
    <row r="27" spans="1:23" x14ac:dyDescent="0.25">
      <c r="H27" t="s">
        <v>67</v>
      </c>
    </row>
    <row r="28" spans="1:23" x14ac:dyDescent="0.25">
      <c r="A28">
        <v>11</v>
      </c>
      <c r="B28">
        <v>1890</v>
      </c>
      <c r="C28" t="s">
        <v>68</v>
      </c>
      <c r="D28" t="s">
        <v>69</v>
      </c>
      <c r="E28" t="s">
        <v>70</v>
      </c>
      <c r="F28" t="s">
        <v>71</v>
      </c>
      <c r="G28" t="str">
        <f>"201511035769"</f>
        <v>201511035769</v>
      </c>
      <c r="H28" t="s">
        <v>72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85</v>
      </c>
      <c r="S28">
        <v>588</v>
      </c>
      <c r="V28">
        <v>2</v>
      </c>
      <c r="W28" t="s">
        <v>73</v>
      </c>
    </row>
    <row r="29" spans="1:23" x14ac:dyDescent="0.25">
      <c r="H29" t="s">
        <v>74</v>
      </c>
    </row>
    <row r="30" spans="1:23" x14ac:dyDescent="0.25">
      <c r="A30">
        <v>12</v>
      </c>
      <c r="B30">
        <v>3280</v>
      </c>
      <c r="C30" t="s">
        <v>75</v>
      </c>
      <c r="D30" t="s">
        <v>76</v>
      </c>
      <c r="E30" t="s">
        <v>77</v>
      </c>
      <c r="F30" t="s">
        <v>78</v>
      </c>
      <c r="G30" t="str">
        <f>"00035164"</f>
        <v>00035164</v>
      </c>
      <c r="H30" t="s">
        <v>79</v>
      </c>
      <c r="I30">
        <v>150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133</v>
      </c>
      <c r="S30">
        <v>588</v>
      </c>
      <c r="V30">
        <v>2</v>
      </c>
      <c r="W30" t="s">
        <v>80</v>
      </c>
    </row>
    <row r="31" spans="1:23" x14ac:dyDescent="0.25">
      <c r="H31" t="s">
        <v>81</v>
      </c>
    </row>
    <row r="32" spans="1:23" x14ac:dyDescent="0.25">
      <c r="A32">
        <v>13</v>
      </c>
      <c r="B32">
        <v>5148</v>
      </c>
      <c r="C32" t="s">
        <v>82</v>
      </c>
      <c r="D32" t="s">
        <v>83</v>
      </c>
      <c r="E32" t="s">
        <v>84</v>
      </c>
      <c r="F32" t="s">
        <v>85</v>
      </c>
      <c r="G32" t="str">
        <f>"00072734"</f>
        <v>00072734</v>
      </c>
      <c r="H32" t="s">
        <v>86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142</v>
      </c>
      <c r="S32">
        <v>588</v>
      </c>
      <c r="V32">
        <v>2</v>
      </c>
      <c r="W32" t="s">
        <v>87</v>
      </c>
    </row>
    <row r="33" spans="1:23" x14ac:dyDescent="0.25">
      <c r="H33" t="s">
        <v>88</v>
      </c>
    </row>
    <row r="34" spans="1:23" x14ac:dyDescent="0.25">
      <c r="A34">
        <v>14</v>
      </c>
      <c r="B34">
        <v>6658</v>
      </c>
      <c r="C34" t="s">
        <v>89</v>
      </c>
      <c r="D34" t="s">
        <v>90</v>
      </c>
      <c r="E34" t="s">
        <v>91</v>
      </c>
      <c r="F34" t="s">
        <v>92</v>
      </c>
      <c r="G34" t="str">
        <f>"201511023736"</f>
        <v>201511023736</v>
      </c>
      <c r="H34">
        <v>990</v>
      </c>
      <c r="I34">
        <v>150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42</v>
      </c>
      <c r="S34">
        <v>294</v>
      </c>
      <c r="V34">
        <v>2</v>
      </c>
      <c r="W34">
        <v>1434</v>
      </c>
    </row>
    <row r="35" spans="1:23" x14ac:dyDescent="0.25">
      <c r="H35" t="s">
        <v>93</v>
      </c>
    </row>
    <row r="36" spans="1:23" x14ac:dyDescent="0.25">
      <c r="A36">
        <v>15</v>
      </c>
      <c r="B36">
        <v>3488</v>
      </c>
      <c r="C36" t="s">
        <v>94</v>
      </c>
      <c r="D36" t="s">
        <v>95</v>
      </c>
      <c r="E36" t="s">
        <v>36</v>
      </c>
      <c r="F36" t="s">
        <v>96</v>
      </c>
      <c r="G36" t="str">
        <f>"00029239"</f>
        <v>00029239</v>
      </c>
      <c r="H36" t="s">
        <v>97</v>
      </c>
      <c r="I36">
        <v>150</v>
      </c>
      <c r="J36">
        <v>30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44</v>
      </c>
      <c r="S36">
        <v>308</v>
      </c>
      <c r="V36">
        <v>2</v>
      </c>
      <c r="W36" t="s">
        <v>98</v>
      </c>
    </row>
    <row r="37" spans="1:23" x14ac:dyDescent="0.25">
      <c r="H37" t="s">
        <v>99</v>
      </c>
    </row>
    <row r="38" spans="1:23" x14ac:dyDescent="0.25">
      <c r="A38">
        <v>16</v>
      </c>
      <c r="B38">
        <v>5385</v>
      </c>
      <c r="C38" t="s">
        <v>100</v>
      </c>
      <c r="D38" t="s">
        <v>101</v>
      </c>
      <c r="E38" t="s">
        <v>102</v>
      </c>
      <c r="F38" t="s">
        <v>103</v>
      </c>
      <c r="G38" t="str">
        <f>"00035805"</f>
        <v>00035805</v>
      </c>
      <c r="H38">
        <v>825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130</v>
      </c>
      <c r="S38">
        <v>588</v>
      </c>
      <c r="V38">
        <v>2</v>
      </c>
      <c r="W38">
        <v>1413</v>
      </c>
    </row>
    <row r="39" spans="1:23" x14ac:dyDescent="0.25">
      <c r="H39" t="s">
        <v>104</v>
      </c>
    </row>
    <row r="40" spans="1:23" x14ac:dyDescent="0.25">
      <c r="A40">
        <v>17</v>
      </c>
      <c r="B40">
        <v>3279</v>
      </c>
      <c r="C40" t="s">
        <v>105</v>
      </c>
      <c r="D40" t="s">
        <v>106</v>
      </c>
      <c r="E40" t="s">
        <v>15</v>
      </c>
      <c r="F40" t="s">
        <v>107</v>
      </c>
      <c r="G40" t="str">
        <f>"201511042768"</f>
        <v>201511042768</v>
      </c>
      <c r="H40" t="s">
        <v>108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47</v>
      </c>
      <c r="S40">
        <v>329</v>
      </c>
      <c r="V40">
        <v>2</v>
      </c>
      <c r="W40" t="s">
        <v>109</v>
      </c>
    </row>
    <row r="41" spans="1:23" x14ac:dyDescent="0.25">
      <c r="H41" t="s">
        <v>110</v>
      </c>
    </row>
    <row r="42" spans="1:23" x14ac:dyDescent="0.25">
      <c r="A42">
        <v>18</v>
      </c>
      <c r="B42">
        <v>4535</v>
      </c>
      <c r="C42" t="s">
        <v>111</v>
      </c>
      <c r="D42" t="s">
        <v>60</v>
      </c>
      <c r="E42" t="s">
        <v>112</v>
      </c>
      <c r="F42" t="s">
        <v>113</v>
      </c>
      <c r="G42" t="str">
        <f>"201511024690"</f>
        <v>201511024690</v>
      </c>
      <c r="H42" t="s">
        <v>114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168</v>
      </c>
      <c r="S42">
        <v>588</v>
      </c>
      <c r="V42">
        <v>2</v>
      </c>
      <c r="W42" t="s">
        <v>115</v>
      </c>
    </row>
    <row r="43" spans="1:23" x14ac:dyDescent="0.25">
      <c r="H43" t="s">
        <v>116</v>
      </c>
    </row>
    <row r="44" spans="1:23" x14ac:dyDescent="0.25">
      <c r="A44">
        <v>19</v>
      </c>
      <c r="B44">
        <v>4367</v>
      </c>
      <c r="C44" t="s">
        <v>117</v>
      </c>
      <c r="D44" t="s">
        <v>118</v>
      </c>
      <c r="E44" t="s">
        <v>52</v>
      </c>
      <c r="F44" t="s">
        <v>119</v>
      </c>
      <c r="G44" t="str">
        <f>"201511033385"</f>
        <v>201511033385</v>
      </c>
      <c r="H44" t="s">
        <v>120</v>
      </c>
      <c r="I44">
        <v>0</v>
      </c>
      <c r="J44">
        <v>30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114</v>
      </c>
      <c r="S44">
        <v>588</v>
      </c>
      <c r="V44">
        <v>3</v>
      </c>
      <c r="W44" t="s">
        <v>121</v>
      </c>
    </row>
    <row r="45" spans="1:23" x14ac:dyDescent="0.25">
      <c r="H45" t="s">
        <v>122</v>
      </c>
    </row>
    <row r="46" spans="1:23" x14ac:dyDescent="0.25">
      <c r="A46">
        <v>20</v>
      </c>
      <c r="B46">
        <v>8616</v>
      </c>
      <c r="C46" t="s">
        <v>123</v>
      </c>
      <c r="D46" t="s">
        <v>124</v>
      </c>
      <c r="E46" t="s">
        <v>125</v>
      </c>
      <c r="F46" t="s">
        <v>126</v>
      </c>
      <c r="G46" t="str">
        <f>"00086836"</f>
        <v>00086836</v>
      </c>
      <c r="H46" t="s">
        <v>127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61</v>
      </c>
      <c r="S46">
        <v>427</v>
      </c>
      <c r="V46">
        <v>2</v>
      </c>
      <c r="W46" t="s">
        <v>128</v>
      </c>
    </row>
    <row r="47" spans="1:23" x14ac:dyDescent="0.25">
      <c r="H47" t="s">
        <v>129</v>
      </c>
    </row>
    <row r="48" spans="1:23" x14ac:dyDescent="0.25">
      <c r="A48">
        <v>21</v>
      </c>
      <c r="B48">
        <v>7540</v>
      </c>
      <c r="C48" t="s">
        <v>130</v>
      </c>
      <c r="D48" t="s">
        <v>124</v>
      </c>
      <c r="E48" t="s">
        <v>131</v>
      </c>
      <c r="F48" t="s">
        <v>132</v>
      </c>
      <c r="G48" t="str">
        <f>"00102583"</f>
        <v>00102583</v>
      </c>
      <c r="H48" t="s">
        <v>133</v>
      </c>
      <c r="I48">
        <v>150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30</v>
      </c>
      <c r="S48">
        <v>210</v>
      </c>
      <c r="V48">
        <v>2</v>
      </c>
      <c r="W48" t="s">
        <v>134</v>
      </c>
    </row>
    <row r="49" spans="1:23" x14ac:dyDescent="0.25">
      <c r="H49" t="s">
        <v>135</v>
      </c>
    </row>
    <row r="50" spans="1:23" x14ac:dyDescent="0.25">
      <c r="A50">
        <v>22</v>
      </c>
      <c r="B50">
        <v>8097</v>
      </c>
      <c r="C50" t="s">
        <v>136</v>
      </c>
      <c r="D50" t="s">
        <v>137</v>
      </c>
      <c r="E50" t="s">
        <v>70</v>
      </c>
      <c r="F50" t="s">
        <v>138</v>
      </c>
      <c r="G50" t="str">
        <f>"201511036134"</f>
        <v>201511036134</v>
      </c>
      <c r="H50" t="s">
        <v>139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41</v>
      </c>
      <c r="S50">
        <v>287</v>
      </c>
      <c r="V50">
        <v>2</v>
      </c>
      <c r="W50" t="s">
        <v>140</v>
      </c>
    </row>
    <row r="51" spans="1:23" x14ac:dyDescent="0.25">
      <c r="H51" t="s">
        <v>141</v>
      </c>
    </row>
    <row r="52" spans="1:23" x14ac:dyDescent="0.25">
      <c r="A52">
        <v>23</v>
      </c>
      <c r="B52">
        <v>6841</v>
      </c>
      <c r="C52" t="s">
        <v>142</v>
      </c>
      <c r="D52" t="s">
        <v>124</v>
      </c>
      <c r="E52" t="s">
        <v>36</v>
      </c>
      <c r="F52" t="s">
        <v>143</v>
      </c>
      <c r="G52" t="str">
        <f>"201511035938"</f>
        <v>201511035938</v>
      </c>
      <c r="H52" t="s">
        <v>144</v>
      </c>
      <c r="I52">
        <v>0</v>
      </c>
      <c r="J52">
        <v>0</v>
      </c>
      <c r="K52">
        <v>0</v>
      </c>
      <c r="L52">
        <v>0</v>
      </c>
      <c r="M52">
        <v>30</v>
      </c>
      <c r="N52">
        <v>0</v>
      </c>
      <c r="O52">
        <v>0</v>
      </c>
      <c r="P52">
        <v>0</v>
      </c>
      <c r="Q52">
        <v>0</v>
      </c>
      <c r="R52">
        <v>56</v>
      </c>
      <c r="S52">
        <v>392</v>
      </c>
      <c r="V52">
        <v>3</v>
      </c>
      <c r="W52" t="s">
        <v>145</v>
      </c>
    </row>
    <row r="53" spans="1:23" x14ac:dyDescent="0.25">
      <c r="H53" t="s">
        <v>146</v>
      </c>
    </row>
    <row r="54" spans="1:23" x14ac:dyDescent="0.25">
      <c r="A54">
        <v>24</v>
      </c>
      <c r="B54">
        <v>6474</v>
      </c>
      <c r="C54" t="s">
        <v>147</v>
      </c>
      <c r="D54" t="s">
        <v>148</v>
      </c>
      <c r="E54" t="s">
        <v>77</v>
      </c>
      <c r="F54" t="s">
        <v>149</v>
      </c>
      <c r="G54" t="str">
        <f>"00079336"</f>
        <v>00079336</v>
      </c>
      <c r="H54" t="s">
        <v>150</v>
      </c>
      <c r="I54">
        <v>0</v>
      </c>
      <c r="J54">
        <v>0</v>
      </c>
      <c r="K54">
        <v>30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87</v>
      </c>
      <c r="S54">
        <v>588</v>
      </c>
      <c r="V54">
        <v>2</v>
      </c>
      <c r="W54" t="s">
        <v>151</v>
      </c>
    </row>
    <row r="55" spans="1:23" x14ac:dyDescent="0.25">
      <c r="H55" t="s">
        <v>152</v>
      </c>
    </row>
    <row r="56" spans="1:23" x14ac:dyDescent="0.25">
      <c r="A56">
        <v>25</v>
      </c>
      <c r="B56">
        <v>10374</v>
      </c>
      <c r="C56" t="s">
        <v>153</v>
      </c>
      <c r="D56" t="s">
        <v>14</v>
      </c>
      <c r="E56" t="s">
        <v>65</v>
      </c>
      <c r="F56" t="s">
        <v>154</v>
      </c>
      <c r="G56" t="str">
        <f>"00087895"</f>
        <v>00087895</v>
      </c>
      <c r="H56">
        <v>1023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36</v>
      </c>
      <c r="S56">
        <v>252</v>
      </c>
      <c r="V56">
        <v>2</v>
      </c>
      <c r="W56">
        <v>1275</v>
      </c>
    </row>
    <row r="57" spans="1:23" x14ac:dyDescent="0.25">
      <c r="H57" t="s">
        <v>155</v>
      </c>
    </row>
    <row r="58" spans="1:23" x14ac:dyDescent="0.25">
      <c r="A58">
        <v>26</v>
      </c>
      <c r="B58">
        <v>8043</v>
      </c>
      <c r="C58" t="s">
        <v>156</v>
      </c>
      <c r="D58" t="s">
        <v>157</v>
      </c>
      <c r="E58" t="s">
        <v>158</v>
      </c>
      <c r="F58" t="s">
        <v>159</v>
      </c>
      <c r="G58" t="str">
        <f>"00003440"</f>
        <v>00003440</v>
      </c>
      <c r="H58">
        <v>968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42</v>
      </c>
      <c r="S58">
        <v>294</v>
      </c>
      <c r="V58">
        <v>2</v>
      </c>
      <c r="W58">
        <v>1262</v>
      </c>
    </row>
    <row r="59" spans="1:23" x14ac:dyDescent="0.25">
      <c r="H59" t="s">
        <v>160</v>
      </c>
    </row>
    <row r="60" spans="1:23" x14ac:dyDescent="0.25">
      <c r="A60">
        <v>27</v>
      </c>
      <c r="B60">
        <v>9694</v>
      </c>
      <c r="C60" t="s">
        <v>161</v>
      </c>
      <c r="D60" t="s">
        <v>28</v>
      </c>
      <c r="E60" t="s">
        <v>70</v>
      </c>
      <c r="F60" t="s">
        <v>162</v>
      </c>
      <c r="G60" t="str">
        <f>"201102000641"</f>
        <v>201102000641</v>
      </c>
      <c r="H60" t="s">
        <v>163</v>
      </c>
      <c r="I60">
        <v>0</v>
      </c>
      <c r="J60">
        <v>30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56</v>
      </c>
      <c r="S60">
        <v>392</v>
      </c>
      <c r="V60">
        <v>2</v>
      </c>
      <c r="W60" t="s">
        <v>164</v>
      </c>
    </row>
    <row r="61" spans="1:23" x14ac:dyDescent="0.25">
      <c r="H61" t="s">
        <v>165</v>
      </c>
    </row>
    <row r="62" spans="1:23" x14ac:dyDescent="0.25">
      <c r="A62">
        <v>28</v>
      </c>
      <c r="B62">
        <v>265</v>
      </c>
      <c r="C62" t="s">
        <v>166</v>
      </c>
      <c r="D62" t="s">
        <v>40</v>
      </c>
      <c r="E62" t="s">
        <v>112</v>
      </c>
      <c r="F62" t="s">
        <v>167</v>
      </c>
      <c r="G62" t="str">
        <f>"201511029275"</f>
        <v>201511029275</v>
      </c>
      <c r="H62">
        <v>825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52</v>
      </c>
      <c r="S62">
        <v>364</v>
      </c>
      <c r="V62">
        <v>2</v>
      </c>
      <c r="W62">
        <v>1189</v>
      </c>
    </row>
    <row r="63" spans="1:23" x14ac:dyDescent="0.25">
      <c r="H63" t="s">
        <v>168</v>
      </c>
    </row>
    <row r="64" spans="1:23" x14ac:dyDescent="0.25">
      <c r="A64">
        <v>29</v>
      </c>
      <c r="B64">
        <v>1765</v>
      </c>
      <c r="C64" t="s">
        <v>169</v>
      </c>
      <c r="D64" t="s">
        <v>170</v>
      </c>
      <c r="E64" t="s">
        <v>52</v>
      </c>
      <c r="F64" t="s">
        <v>171</v>
      </c>
      <c r="G64" t="str">
        <f>"00054138"</f>
        <v>00054138</v>
      </c>
      <c r="H64" t="s">
        <v>172</v>
      </c>
      <c r="I64">
        <v>0</v>
      </c>
      <c r="J64">
        <v>30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42</v>
      </c>
      <c r="S64">
        <v>294</v>
      </c>
      <c r="V64">
        <v>2</v>
      </c>
      <c r="W64" t="s">
        <v>173</v>
      </c>
    </row>
    <row r="65" spans="1:23" x14ac:dyDescent="0.25">
      <c r="H65" t="s">
        <v>174</v>
      </c>
    </row>
    <row r="66" spans="1:23" x14ac:dyDescent="0.25">
      <c r="A66">
        <v>30</v>
      </c>
      <c r="B66">
        <v>5484</v>
      </c>
      <c r="C66" t="s">
        <v>175</v>
      </c>
      <c r="D66" t="s">
        <v>176</v>
      </c>
      <c r="E66" t="s">
        <v>177</v>
      </c>
      <c r="F66" t="s">
        <v>178</v>
      </c>
      <c r="G66" t="str">
        <f>"00039112"</f>
        <v>00039112</v>
      </c>
      <c r="H66" t="s">
        <v>179</v>
      </c>
      <c r="I66">
        <v>150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7</v>
      </c>
      <c r="S66">
        <v>49</v>
      </c>
      <c r="V66">
        <v>2</v>
      </c>
      <c r="W66" t="s">
        <v>180</v>
      </c>
    </row>
    <row r="67" spans="1:23" x14ac:dyDescent="0.25">
      <c r="H67" t="s">
        <v>181</v>
      </c>
    </row>
    <row r="68" spans="1:23" x14ac:dyDescent="0.25">
      <c r="A68">
        <v>31</v>
      </c>
      <c r="B68">
        <v>9847</v>
      </c>
      <c r="C68" t="s">
        <v>182</v>
      </c>
      <c r="D68" t="s">
        <v>183</v>
      </c>
      <c r="E68" t="s">
        <v>102</v>
      </c>
      <c r="F68" t="s">
        <v>184</v>
      </c>
      <c r="G68" t="str">
        <f>"201511030815"</f>
        <v>201511030815</v>
      </c>
      <c r="H68" t="s">
        <v>185</v>
      </c>
      <c r="I68">
        <v>150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V68">
        <v>2</v>
      </c>
      <c r="W68" t="s">
        <v>186</v>
      </c>
    </row>
    <row r="69" spans="1:23" x14ac:dyDescent="0.25">
      <c r="H69" t="s">
        <v>187</v>
      </c>
    </row>
    <row r="70" spans="1:23" x14ac:dyDescent="0.25">
      <c r="A70">
        <v>32</v>
      </c>
      <c r="B70">
        <v>5452</v>
      </c>
      <c r="C70" t="s">
        <v>188</v>
      </c>
      <c r="D70" t="s">
        <v>60</v>
      </c>
      <c r="E70" t="s">
        <v>29</v>
      </c>
      <c r="F70" t="s">
        <v>189</v>
      </c>
      <c r="G70" t="str">
        <f>"00096185"</f>
        <v>00096185</v>
      </c>
      <c r="H70" t="s">
        <v>190</v>
      </c>
      <c r="I70">
        <v>150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26</v>
      </c>
      <c r="S70">
        <v>182</v>
      </c>
      <c r="V70">
        <v>2</v>
      </c>
      <c r="W70" t="s">
        <v>191</v>
      </c>
    </row>
    <row r="71" spans="1:23" x14ac:dyDescent="0.25">
      <c r="H71" t="s">
        <v>192</v>
      </c>
    </row>
    <row r="72" spans="1:23" x14ac:dyDescent="0.25">
      <c r="A72">
        <v>33</v>
      </c>
      <c r="B72">
        <v>3041</v>
      </c>
      <c r="C72" t="s">
        <v>193</v>
      </c>
      <c r="D72" t="s">
        <v>194</v>
      </c>
      <c r="E72" t="s">
        <v>195</v>
      </c>
      <c r="F72" t="s">
        <v>196</v>
      </c>
      <c r="G72" t="str">
        <f>"201511032202"</f>
        <v>201511032202</v>
      </c>
      <c r="H72">
        <v>605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79</v>
      </c>
      <c r="S72">
        <v>553</v>
      </c>
      <c r="V72">
        <v>2</v>
      </c>
      <c r="W72">
        <v>1158</v>
      </c>
    </row>
    <row r="73" spans="1:23" x14ac:dyDescent="0.25">
      <c r="H73" t="s">
        <v>197</v>
      </c>
    </row>
    <row r="74" spans="1:23" x14ac:dyDescent="0.25">
      <c r="A74">
        <v>34</v>
      </c>
      <c r="B74">
        <v>7628</v>
      </c>
      <c r="C74" t="s">
        <v>198</v>
      </c>
      <c r="D74" t="s">
        <v>157</v>
      </c>
      <c r="E74" t="s">
        <v>29</v>
      </c>
      <c r="F74" t="s">
        <v>199</v>
      </c>
      <c r="G74" t="str">
        <f>"201512002307"</f>
        <v>201512002307</v>
      </c>
      <c r="H74" t="s">
        <v>200</v>
      </c>
      <c r="I74">
        <v>0</v>
      </c>
      <c r="J74">
        <v>30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13</v>
      </c>
      <c r="S74">
        <v>91</v>
      </c>
      <c r="V74">
        <v>2</v>
      </c>
      <c r="W74" t="s">
        <v>201</v>
      </c>
    </row>
    <row r="75" spans="1:23" x14ac:dyDescent="0.25">
      <c r="H75" t="s">
        <v>202</v>
      </c>
    </row>
    <row r="76" spans="1:23" x14ac:dyDescent="0.25">
      <c r="A76">
        <v>35</v>
      </c>
      <c r="B76">
        <v>1022</v>
      </c>
      <c r="C76" t="s">
        <v>203</v>
      </c>
      <c r="D76" t="s">
        <v>204</v>
      </c>
      <c r="E76" t="s">
        <v>29</v>
      </c>
      <c r="F76" t="s">
        <v>205</v>
      </c>
      <c r="G76" t="str">
        <f>"00017647"</f>
        <v>00017647</v>
      </c>
      <c r="H76" t="s">
        <v>206</v>
      </c>
      <c r="I76">
        <v>150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V76">
        <v>3</v>
      </c>
      <c r="W76" t="s">
        <v>207</v>
      </c>
    </row>
    <row r="77" spans="1:23" x14ac:dyDescent="0.25">
      <c r="H77" t="s">
        <v>208</v>
      </c>
    </row>
    <row r="78" spans="1:23" x14ac:dyDescent="0.25">
      <c r="A78">
        <v>36</v>
      </c>
      <c r="B78">
        <v>849</v>
      </c>
      <c r="C78" t="s">
        <v>209</v>
      </c>
      <c r="D78" t="s">
        <v>210</v>
      </c>
      <c r="E78" t="s">
        <v>211</v>
      </c>
      <c r="F78" t="s">
        <v>212</v>
      </c>
      <c r="G78" t="str">
        <f>"00049970"</f>
        <v>00049970</v>
      </c>
      <c r="H78">
        <v>550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117</v>
      </c>
      <c r="S78">
        <v>588</v>
      </c>
      <c r="V78">
        <v>2</v>
      </c>
      <c r="W78">
        <v>1138</v>
      </c>
    </row>
    <row r="79" spans="1:23" x14ac:dyDescent="0.25">
      <c r="H79" t="s">
        <v>213</v>
      </c>
    </row>
    <row r="80" spans="1:23" x14ac:dyDescent="0.25">
      <c r="A80">
        <v>37</v>
      </c>
      <c r="B80">
        <v>5314</v>
      </c>
      <c r="C80" t="s">
        <v>214</v>
      </c>
      <c r="D80" t="s">
        <v>118</v>
      </c>
      <c r="E80" t="s">
        <v>112</v>
      </c>
      <c r="F80" t="s">
        <v>215</v>
      </c>
      <c r="G80" t="str">
        <f>"201511023377"</f>
        <v>201511023377</v>
      </c>
      <c r="H80" t="s">
        <v>216</v>
      </c>
      <c r="I80">
        <v>0</v>
      </c>
      <c r="J80">
        <v>30</v>
      </c>
      <c r="K80">
        <v>0</v>
      </c>
      <c r="L80">
        <v>70</v>
      </c>
      <c r="M80">
        <v>0</v>
      </c>
      <c r="N80">
        <v>0</v>
      </c>
      <c r="O80">
        <v>0</v>
      </c>
      <c r="P80">
        <v>0</v>
      </c>
      <c r="Q80">
        <v>0</v>
      </c>
      <c r="R80">
        <v>104</v>
      </c>
      <c r="S80">
        <v>588</v>
      </c>
      <c r="V80">
        <v>2</v>
      </c>
      <c r="W80" t="s">
        <v>217</v>
      </c>
    </row>
    <row r="81" spans="1:23" x14ac:dyDescent="0.25">
      <c r="H81" t="s">
        <v>218</v>
      </c>
    </row>
    <row r="82" spans="1:23" x14ac:dyDescent="0.25">
      <c r="A82">
        <v>38</v>
      </c>
      <c r="B82">
        <v>2759</v>
      </c>
      <c r="C82" t="s">
        <v>219</v>
      </c>
      <c r="D82" t="s">
        <v>148</v>
      </c>
      <c r="E82" t="s">
        <v>220</v>
      </c>
      <c r="F82" t="s">
        <v>221</v>
      </c>
      <c r="G82" t="str">
        <f>"00078180"</f>
        <v>00078180</v>
      </c>
      <c r="H82">
        <v>1100</v>
      </c>
      <c r="I82">
        <v>0</v>
      </c>
      <c r="J82">
        <v>30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V82">
        <v>2</v>
      </c>
      <c r="W82">
        <v>1130</v>
      </c>
    </row>
    <row r="83" spans="1:23" x14ac:dyDescent="0.25">
      <c r="H83" t="s">
        <v>222</v>
      </c>
    </row>
    <row r="84" spans="1:23" x14ac:dyDescent="0.25">
      <c r="A84">
        <v>39</v>
      </c>
      <c r="B84">
        <v>5826</v>
      </c>
      <c r="C84" t="s">
        <v>223</v>
      </c>
      <c r="D84" t="s">
        <v>183</v>
      </c>
      <c r="E84" t="s">
        <v>224</v>
      </c>
      <c r="F84" t="s">
        <v>225</v>
      </c>
      <c r="G84" t="str">
        <f>"00026614"</f>
        <v>00026614</v>
      </c>
      <c r="H84" t="s">
        <v>226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37</v>
      </c>
      <c r="S84">
        <v>259</v>
      </c>
      <c r="V84">
        <v>3</v>
      </c>
      <c r="W84" t="s">
        <v>227</v>
      </c>
    </row>
    <row r="85" spans="1:23" x14ac:dyDescent="0.25">
      <c r="H85" t="s">
        <v>228</v>
      </c>
    </row>
    <row r="86" spans="1:23" x14ac:dyDescent="0.25">
      <c r="A86">
        <v>40</v>
      </c>
      <c r="B86">
        <v>445</v>
      </c>
      <c r="C86" t="s">
        <v>229</v>
      </c>
      <c r="D86" t="s">
        <v>230</v>
      </c>
      <c r="E86" t="s">
        <v>112</v>
      </c>
      <c r="F86" t="s">
        <v>231</v>
      </c>
      <c r="G86" t="str">
        <f>"00047392"</f>
        <v>00047392</v>
      </c>
      <c r="H86">
        <v>660</v>
      </c>
      <c r="I86">
        <v>0</v>
      </c>
      <c r="J86">
        <v>30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58</v>
      </c>
      <c r="S86">
        <v>406</v>
      </c>
      <c r="V86">
        <v>2</v>
      </c>
      <c r="W86">
        <v>1096</v>
      </c>
    </row>
    <row r="87" spans="1:23" x14ac:dyDescent="0.25">
      <c r="H87" t="s">
        <v>232</v>
      </c>
    </row>
    <row r="88" spans="1:23" x14ac:dyDescent="0.25">
      <c r="A88">
        <v>41</v>
      </c>
      <c r="B88">
        <v>94</v>
      </c>
      <c r="C88" t="s">
        <v>233</v>
      </c>
      <c r="D88" t="s">
        <v>234</v>
      </c>
      <c r="E88" t="s">
        <v>235</v>
      </c>
      <c r="F88" t="s">
        <v>236</v>
      </c>
      <c r="G88" t="str">
        <f>"00024675"</f>
        <v>00024675</v>
      </c>
      <c r="H88">
        <v>946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21</v>
      </c>
      <c r="S88">
        <v>147</v>
      </c>
      <c r="V88">
        <v>2</v>
      </c>
      <c r="W88">
        <v>1093</v>
      </c>
    </row>
    <row r="89" spans="1:23" x14ac:dyDescent="0.25">
      <c r="H89" t="s">
        <v>237</v>
      </c>
    </row>
    <row r="90" spans="1:23" x14ac:dyDescent="0.25">
      <c r="A90">
        <v>42</v>
      </c>
      <c r="B90">
        <v>3621</v>
      </c>
      <c r="C90" t="s">
        <v>238</v>
      </c>
      <c r="D90" t="s">
        <v>239</v>
      </c>
      <c r="E90" t="s">
        <v>112</v>
      </c>
      <c r="F90" t="s">
        <v>240</v>
      </c>
      <c r="G90" t="str">
        <f>"201512000842"</f>
        <v>201512000842</v>
      </c>
      <c r="H90" t="s">
        <v>241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V90">
        <v>2</v>
      </c>
      <c r="W90" t="s">
        <v>241</v>
      </c>
    </row>
    <row r="91" spans="1:23" x14ac:dyDescent="0.25">
      <c r="H91" t="s">
        <v>242</v>
      </c>
    </row>
    <row r="92" spans="1:23" x14ac:dyDescent="0.25">
      <c r="A92">
        <v>43</v>
      </c>
      <c r="B92">
        <v>5248</v>
      </c>
      <c r="C92" t="s">
        <v>243</v>
      </c>
      <c r="D92" t="s">
        <v>60</v>
      </c>
      <c r="E92" t="s">
        <v>158</v>
      </c>
      <c r="F92" t="s">
        <v>244</v>
      </c>
      <c r="G92" t="str">
        <f>"00031668"</f>
        <v>00031668</v>
      </c>
      <c r="H92" t="s">
        <v>245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V92">
        <v>2</v>
      </c>
      <c r="W92" t="s">
        <v>245</v>
      </c>
    </row>
    <row r="93" spans="1:23" x14ac:dyDescent="0.25">
      <c r="H93" t="s">
        <v>246</v>
      </c>
    </row>
    <row r="94" spans="1:23" x14ac:dyDescent="0.25">
      <c r="A94">
        <v>44</v>
      </c>
      <c r="B94">
        <v>10063</v>
      </c>
      <c r="C94" t="s">
        <v>247</v>
      </c>
      <c r="D94" t="s">
        <v>210</v>
      </c>
      <c r="E94" t="s">
        <v>15</v>
      </c>
      <c r="F94" t="s">
        <v>248</v>
      </c>
      <c r="G94" t="str">
        <f>"201507000702"</f>
        <v>201507000702</v>
      </c>
      <c r="H94" t="s">
        <v>249</v>
      </c>
      <c r="I94">
        <v>0</v>
      </c>
      <c r="J94">
        <v>30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V94">
        <v>2</v>
      </c>
      <c r="W94" t="s">
        <v>250</v>
      </c>
    </row>
    <row r="95" spans="1:23" x14ac:dyDescent="0.25">
      <c r="H95" t="s">
        <v>251</v>
      </c>
    </row>
    <row r="96" spans="1:23" x14ac:dyDescent="0.25">
      <c r="A96">
        <v>45</v>
      </c>
      <c r="B96">
        <v>8489</v>
      </c>
      <c r="C96" t="s">
        <v>252</v>
      </c>
      <c r="D96" t="s">
        <v>194</v>
      </c>
      <c r="E96" t="s">
        <v>253</v>
      </c>
      <c r="F96" t="s">
        <v>254</v>
      </c>
      <c r="G96" t="str">
        <f>"00076596"</f>
        <v>00076596</v>
      </c>
      <c r="H96" t="s">
        <v>249</v>
      </c>
      <c r="I96">
        <v>0</v>
      </c>
      <c r="J96">
        <v>30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V96">
        <v>2</v>
      </c>
      <c r="W96" t="s">
        <v>250</v>
      </c>
    </row>
    <row r="97" spans="1:23" x14ac:dyDescent="0.25">
      <c r="H97" t="s">
        <v>255</v>
      </c>
    </row>
    <row r="98" spans="1:23" x14ac:dyDescent="0.25">
      <c r="A98">
        <v>46</v>
      </c>
      <c r="B98">
        <v>8842</v>
      </c>
      <c r="C98" t="s">
        <v>256</v>
      </c>
      <c r="D98" t="s">
        <v>257</v>
      </c>
      <c r="E98" t="s">
        <v>258</v>
      </c>
      <c r="F98" t="s">
        <v>259</v>
      </c>
      <c r="G98" t="str">
        <f>"201511030417"</f>
        <v>201511030417</v>
      </c>
      <c r="H98" t="s">
        <v>260</v>
      </c>
      <c r="I98">
        <v>0</v>
      </c>
      <c r="J98">
        <v>30</v>
      </c>
      <c r="K98">
        <v>30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V98">
        <v>2</v>
      </c>
      <c r="W98" t="s">
        <v>261</v>
      </c>
    </row>
    <row r="99" spans="1:23" x14ac:dyDescent="0.25">
      <c r="H99" t="s">
        <v>262</v>
      </c>
    </row>
    <row r="100" spans="1:23" x14ac:dyDescent="0.25">
      <c r="A100">
        <v>47</v>
      </c>
      <c r="B100">
        <v>10440</v>
      </c>
      <c r="C100" t="s">
        <v>263</v>
      </c>
      <c r="D100" t="s">
        <v>264</v>
      </c>
      <c r="E100" t="s">
        <v>36</v>
      </c>
      <c r="F100" t="s">
        <v>265</v>
      </c>
      <c r="G100" t="str">
        <f>"201511017959"</f>
        <v>201511017959</v>
      </c>
      <c r="H100">
        <v>924</v>
      </c>
      <c r="I100">
        <v>150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V100">
        <v>2</v>
      </c>
      <c r="W100">
        <v>1074</v>
      </c>
    </row>
    <row r="101" spans="1:23" x14ac:dyDescent="0.25">
      <c r="H101" t="s">
        <v>266</v>
      </c>
    </row>
    <row r="102" spans="1:23" x14ac:dyDescent="0.25">
      <c r="A102">
        <v>48</v>
      </c>
      <c r="B102">
        <v>8309</v>
      </c>
      <c r="C102" t="s">
        <v>267</v>
      </c>
      <c r="D102" t="s">
        <v>268</v>
      </c>
      <c r="E102" t="s">
        <v>269</v>
      </c>
      <c r="F102" t="s">
        <v>270</v>
      </c>
      <c r="G102" t="str">
        <f>"00088964"</f>
        <v>00088964</v>
      </c>
      <c r="H102" t="s">
        <v>271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V102">
        <v>2</v>
      </c>
      <c r="W102" t="s">
        <v>271</v>
      </c>
    </row>
    <row r="103" spans="1:23" x14ac:dyDescent="0.25">
      <c r="H103" t="s">
        <v>272</v>
      </c>
    </row>
    <row r="104" spans="1:23" x14ac:dyDescent="0.25">
      <c r="A104">
        <v>49</v>
      </c>
      <c r="B104">
        <v>4861</v>
      </c>
      <c r="C104" t="s">
        <v>273</v>
      </c>
      <c r="D104" t="s">
        <v>274</v>
      </c>
      <c r="E104" t="s">
        <v>70</v>
      </c>
      <c r="F104" t="s">
        <v>275</v>
      </c>
      <c r="G104" t="str">
        <f>"201511025991"</f>
        <v>201511025991</v>
      </c>
      <c r="H104">
        <v>1056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V104">
        <v>2</v>
      </c>
      <c r="W104">
        <v>1056</v>
      </c>
    </row>
    <row r="105" spans="1:23" x14ac:dyDescent="0.25">
      <c r="H105" t="s">
        <v>276</v>
      </c>
    </row>
    <row r="106" spans="1:23" x14ac:dyDescent="0.25">
      <c r="A106">
        <v>50</v>
      </c>
      <c r="B106">
        <v>2495</v>
      </c>
      <c r="C106" t="s">
        <v>277</v>
      </c>
      <c r="D106" t="s">
        <v>60</v>
      </c>
      <c r="E106" t="s">
        <v>61</v>
      </c>
      <c r="F106" t="s">
        <v>278</v>
      </c>
      <c r="G106" t="str">
        <f>"201511012504"</f>
        <v>201511012504</v>
      </c>
      <c r="H106" t="s">
        <v>279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12</v>
      </c>
      <c r="S106">
        <v>84</v>
      </c>
      <c r="V106">
        <v>2</v>
      </c>
      <c r="W106" t="s">
        <v>280</v>
      </c>
    </row>
    <row r="107" spans="1:23" x14ac:dyDescent="0.25">
      <c r="H107" t="s">
        <v>281</v>
      </c>
    </row>
    <row r="108" spans="1:23" x14ac:dyDescent="0.25">
      <c r="A108">
        <v>51</v>
      </c>
      <c r="B108">
        <v>5722</v>
      </c>
      <c r="C108" t="s">
        <v>282</v>
      </c>
      <c r="D108" t="s">
        <v>283</v>
      </c>
      <c r="E108" t="s">
        <v>61</v>
      </c>
      <c r="F108" t="s">
        <v>284</v>
      </c>
      <c r="G108" t="str">
        <f>"00080788"</f>
        <v>00080788</v>
      </c>
      <c r="H108" t="s">
        <v>285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V108">
        <v>2</v>
      </c>
      <c r="W108" t="s">
        <v>285</v>
      </c>
    </row>
    <row r="109" spans="1:23" x14ac:dyDescent="0.25">
      <c r="H109" t="s">
        <v>286</v>
      </c>
    </row>
    <row r="110" spans="1:23" x14ac:dyDescent="0.25">
      <c r="A110">
        <v>52</v>
      </c>
      <c r="B110">
        <v>3783</v>
      </c>
      <c r="C110" t="s">
        <v>287</v>
      </c>
      <c r="D110" t="s">
        <v>70</v>
      </c>
      <c r="E110" t="s">
        <v>15</v>
      </c>
      <c r="F110" t="s">
        <v>288</v>
      </c>
      <c r="G110" t="str">
        <f>"00075680"</f>
        <v>00075680</v>
      </c>
      <c r="H110" t="s">
        <v>289</v>
      </c>
      <c r="I110">
        <v>0</v>
      </c>
      <c r="J110">
        <v>50</v>
      </c>
      <c r="K110">
        <v>0</v>
      </c>
      <c r="L110">
        <v>0</v>
      </c>
      <c r="M110">
        <v>50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V110">
        <v>2</v>
      </c>
      <c r="W110" t="s">
        <v>290</v>
      </c>
    </row>
    <row r="111" spans="1:23" x14ac:dyDescent="0.25">
      <c r="H111">
        <v>801</v>
      </c>
    </row>
    <row r="112" spans="1:23" x14ac:dyDescent="0.25">
      <c r="A112">
        <v>53</v>
      </c>
      <c r="B112">
        <v>8588</v>
      </c>
      <c r="C112" t="s">
        <v>291</v>
      </c>
      <c r="D112" t="s">
        <v>292</v>
      </c>
      <c r="E112" t="s">
        <v>15</v>
      </c>
      <c r="F112" t="s">
        <v>293</v>
      </c>
      <c r="G112" t="str">
        <f>"201511018982"</f>
        <v>201511018982</v>
      </c>
      <c r="H112" t="s">
        <v>294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9</v>
      </c>
      <c r="S112">
        <v>63</v>
      </c>
      <c r="V112">
        <v>2</v>
      </c>
      <c r="W112" t="s">
        <v>295</v>
      </c>
    </row>
    <row r="113" spans="1:23" x14ac:dyDescent="0.25">
      <c r="H113" t="s">
        <v>296</v>
      </c>
    </row>
    <row r="114" spans="1:23" x14ac:dyDescent="0.25">
      <c r="A114">
        <v>54</v>
      </c>
      <c r="B114">
        <v>3667</v>
      </c>
      <c r="C114" t="s">
        <v>297</v>
      </c>
      <c r="D114" t="s">
        <v>298</v>
      </c>
      <c r="E114" t="s">
        <v>299</v>
      </c>
      <c r="F114" t="s">
        <v>300</v>
      </c>
      <c r="G114" t="str">
        <f>"201511033390"</f>
        <v>201511033390</v>
      </c>
      <c r="H114" t="s">
        <v>301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40</v>
      </c>
      <c r="S114">
        <v>280</v>
      </c>
      <c r="V114">
        <v>2</v>
      </c>
      <c r="W114" t="s">
        <v>302</v>
      </c>
    </row>
    <row r="115" spans="1:23" x14ac:dyDescent="0.25">
      <c r="H115" t="s">
        <v>303</v>
      </c>
    </row>
    <row r="116" spans="1:23" x14ac:dyDescent="0.25">
      <c r="A116">
        <v>55</v>
      </c>
      <c r="B116">
        <v>10151</v>
      </c>
      <c r="C116" t="s">
        <v>304</v>
      </c>
      <c r="D116" t="s">
        <v>283</v>
      </c>
      <c r="E116" t="s">
        <v>305</v>
      </c>
      <c r="F116" t="s">
        <v>306</v>
      </c>
      <c r="G116" t="str">
        <f>"201402000345"</f>
        <v>201402000345</v>
      </c>
      <c r="H116" t="s">
        <v>307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V116">
        <v>2</v>
      </c>
      <c r="W116" t="s">
        <v>307</v>
      </c>
    </row>
    <row r="117" spans="1:23" x14ac:dyDescent="0.25">
      <c r="H117" t="s">
        <v>308</v>
      </c>
    </row>
    <row r="118" spans="1:23" x14ac:dyDescent="0.25">
      <c r="A118">
        <v>56</v>
      </c>
      <c r="B118">
        <v>10204</v>
      </c>
      <c r="C118" t="s">
        <v>309</v>
      </c>
      <c r="D118" t="s">
        <v>310</v>
      </c>
      <c r="E118" t="s">
        <v>22</v>
      </c>
      <c r="F118" t="s">
        <v>311</v>
      </c>
      <c r="G118" t="str">
        <f>"201510001433"</f>
        <v>201510001433</v>
      </c>
      <c r="H118" t="s">
        <v>312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8</v>
      </c>
      <c r="S118">
        <v>56</v>
      </c>
      <c r="V118">
        <v>2</v>
      </c>
      <c r="W118" t="s">
        <v>313</v>
      </c>
    </row>
    <row r="119" spans="1:23" x14ac:dyDescent="0.25">
      <c r="H119" t="s">
        <v>314</v>
      </c>
    </row>
    <row r="120" spans="1:23" x14ac:dyDescent="0.25">
      <c r="A120">
        <v>57</v>
      </c>
      <c r="B120">
        <v>9014</v>
      </c>
      <c r="C120" t="s">
        <v>315</v>
      </c>
      <c r="D120" t="s">
        <v>60</v>
      </c>
      <c r="E120" t="s">
        <v>316</v>
      </c>
      <c r="F120" t="s">
        <v>317</v>
      </c>
      <c r="G120" t="str">
        <f>"00019670"</f>
        <v>00019670</v>
      </c>
      <c r="H120" t="s">
        <v>185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V120">
        <v>2</v>
      </c>
      <c r="W120" t="s">
        <v>185</v>
      </c>
    </row>
    <row r="121" spans="1:23" x14ac:dyDescent="0.25">
      <c r="H121" t="s">
        <v>318</v>
      </c>
    </row>
    <row r="122" spans="1:23" x14ac:dyDescent="0.25">
      <c r="A122">
        <v>58</v>
      </c>
      <c r="B122">
        <v>5772</v>
      </c>
      <c r="C122" t="s">
        <v>319</v>
      </c>
      <c r="D122" t="s">
        <v>60</v>
      </c>
      <c r="E122" t="s">
        <v>320</v>
      </c>
      <c r="F122" t="s">
        <v>321</v>
      </c>
      <c r="G122" t="str">
        <f>"00075446"</f>
        <v>00075446</v>
      </c>
      <c r="H122" t="s">
        <v>322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5</v>
      </c>
      <c r="S122">
        <v>35</v>
      </c>
      <c r="V122">
        <v>2</v>
      </c>
      <c r="W122" t="s">
        <v>323</v>
      </c>
    </row>
    <row r="123" spans="1:23" x14ac:dyDescent="0.25">
      <c r="H123" t="s">
        <v>324</v>
      </c>
    </row>
    <row r="124" spans="1:23" x14ac:dyDescent="0.25">
      <c r="A124">
        <v>59</v>
      </c>
      <c r="B124">
        <v>8702</v>
      </c>
      <c r="C124" t="s">
        <v>325</v>
      </c>
      <c r="D124" t="s">
        <v>326</v>
      </c>
      <c r="E124" t="s">
        <v>15</v>
      </c>
      <c r="F124" t="s">
        <v>327</v>
      </c>
      <c r="G124" t="str">
        <f>"201511017177"</f>
        <v>201511017177</v>
      </c>
      <c r="H124" t="s">
        <v>328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V124">
        <v>2</v>
      </c>
      <c r="W124" t="s">
        <v>328</v>
      </c>
    </row>
    <row r="125" spans="1:23" x14ac:dyDescent="0.25">
      <c r="H125" t="s">
        <v>329</v>
      </c>
    </row>
    <row r="126" spans="1:23" x14ac:dyDescent="0.25">
      <c r="A126">
        <v>60</v>
      </c>
      <c r="B126">
        <v>6021</v>
      </c>
      <c r="C126" t="s">
        <v>330</v>
      </c>
      <c r="D126" t="s">
        <v>331</v>
      </c>
      <c r="E126" t="s">
        <v>316</v>
      </c>
      <c r="F126" t="s">
        <v>332</v>
      </c>
      <c r="G126" t="str">
        <f>"201511042720"</f>
        <v>201511042720</v>
      </c>
      <c r="H126" t="s">
        <v>333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13</v>
      </c>
      <c r="S126">
        <v>91</v>
      </c>
      <c r="V126">
        <v>2</v>
      </c>
      <c r="W126" t="s">
        <v>334</v>
      </c>
    </row>
    <row r="127" spans="1:23" x14ac:dyDescent="0.25">
      <c r="H127" t="s">
        <v>187</v>
      </c>
    </row>
    <row r="128" spans="1:23" x14ac:dyDescent="0.25">
      <c r="A128">
        <v>61</v>
      </c>
      <c r="B128">
        <v>2933</v>
      </c>
      <c r="C128" t="s">
        <v>335</v>
      </c>
      <c r="D128" t="s">
        <v>29</v>
      </c>
      <c r="E128" t="s">
        <v>36</v>
      </c>
      <c r="F128" t="s">
        <v>336</v>
      </c>
      <c r="G128" t="str">
        <f>"00020708"</f>
        <v>00020708</v>
      </c>
      <c r="H128" t="s">
        <v>337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V128">
        <v>2</v>
      </c>
      <c r="W128" t="s">
        <v>337</v>
      </c>
    </row>
    <row r="129" spans="1:23" x14ac:dyDescent="0.25">
      <c r="H129" t="s">
        <v>338</v>
      </c>
    </row>
    <row r="130" spans="1:23" x14ac:dyDescent="0.25">
      <c r="A130">
        <v>62</v>
      </c>
      <c r="B130">
        <v>8964</v>
      </c>
      <c r="C130" t="s">
        <v>339</v>
      </c>
      <c r="D130" t="s">
        <v>264</v>
      </c>
      <c r="E130" t="s">
        <v>268</v>
      </c>
      <c r="F130" t="s">
        <v>340</v>
      </c>
      <c r="G130" t="str">
        <f>"201512000388"</f>
        <v>201512000388</v>
      </c>
      <c r="H130">
        <v>990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V130">
        <v>2</v>
      </c>
      <c r="W130">
        <v>990</v>
      </c>
    </row>
    <row r="131" spans="1:23" x14ac:dyDescent="0.25">
      <c r="H131" t="s">
        <v>341</v>
      </c>
    </row>
    <row r="132" spans="1:23" x14ac:dyDescent="0.25">
      <c r="A132">
        <v>63</v>
      </c>
      <c r="B132">
        <v>2587</v>
      </c>
      <c r="C132" t="s">
        <v>342</v>
      </c>
      <c r="D132" t="s">
        <v>343</v>
      </c>
      <c r="E132" t="s">
        <v>15</v>
      </c>
      <c r="F132" t="s">
        <v>344</v>
      </c>
      <c r="G132" t="str">
        <f>"201512002972"</f>
        <v>201512002972</v>
      </c>
      <c r="H132">
        <v>946</v>
      </c>
      <c r="I132">
        <v>0</v>
      </c>
      <c r="J132">
        <v>30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V132">
        <v>2</v>
      </c>
      <c r="W132">
        <v>976</v>
      </c>
    </row>
    <row r="133" spans="1:23" x14ac:dyDescent="0.25">
      <c r="H133" t="s">
        <v>345</v>
      </c>
    </row>
    <row r="134" spans="1:23" x14ac:dyDescent="0.25">
      <c r="A134">
        <v>64</v>
      </c>
      <c r="B134">
        <v>2776</v>
      </c>
      <c r="C134" t="s">
        <v>346</v>
      </c>
      <c r="D134" t="s">
        <v>234</v>
      </c>
      <c r="E134" t="s">
        <v>61</v>
      </c>
      <c r="F134" t="s">
        <v>347</v>
      </c>
      <c r="G134" t="str">
        <f>"00089266"</f>
        <v>00089266</v>
      </c>
      <c r="H134" t="s">
        <v>348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3</v>
      </c>
      <c r="S134">
        <v>21</v>
      </c>
      <c r="V134">
        <v>2</v>
      </c>
      <c r="W134" t="s">
        <v>349</v>
      </c>
    </row>
    <row r="135" spans="1:23" x14ac:dyDescent="0.25">
      <c r="H135" t="s">
        <v>350</v>
      </c>
    </row>
    <row r="136" spans="1:23" x14ac:dyDescent="0.25">
      <c r="A136">
        <v>65</v>
      </c>
      <c r="B136">
        <v>8336</v>
      </c>
      <c r="C136" t="s">
        <v>351</v>
      </c>
      <c r="D136" t="s">
        <v>283</v>
      </c>
      <c r="E136" t="s">
        <v>36</v>
      </c>
      <c r="F136" t="s">
        <v>352</v>
      </c>
      <c r="G136" t="str">
        <f>"201511012015"</f>
        <v>201511012015</v>
      </c>
      <c r="H136" t="s">
        <v>353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10</v>
      </c>
      <c r="S136">
        <v>70</v>
      </c>
      <c r="V136">
        <v>2</v>
      </c>
      <c r="W136" t="s">
        <v>354</v>
      </c>
    </row>
    <row r="137" spans="1:23" x14ac:dyDescent="0.25">
      <c r="H137" t="s">
        <v>355</v>
      </c>
    </row>
    <row r="138" spans="1:23" x14ac:dyDescent="0.25">
      <c r="A138">
        <v>66</v>
      </c>
      <c r="B138">
        <v>3346</v>
      </c>
      <c r="C138" t="s">
        <v>356</v>
      </c>
      <c r="D138" t="s">
        <v>357</v>
      </c>
      <c r="E138" t="s">
        <v>36</v>
      </c>
      <c r="F138" t="s">
        <v>358</v>
      </c>
      <c r="G138" t="str">
        <f>"201511043397"</f>
        <v>201511043397</v>
      </c>
      <c r="H138" t="s">
        <v>359</v>
      </c>
      <c r="I138">
        <v>150</v>
      </c>
      <c r="J138">
        <v>50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12</v>
      </c>
      <c r="S138">
        <v>84</v>
      </c>
      <c r="V138">
        <v>2</v>
      </c>
      <c r="W138" t="s">
        <v>360</v>
      </c>
    </row>
    <row r="139" spans="1:23" x14ac:dyDescent="0.25">
      <c r="H139" t="s">
        <v>361</v>
      </c>
    </row>
    <row r="140" spans="1:23" x14ac:dyDescent="0.25">
      <c r="A140">
        <v>67</v>
      </c>
      <c r="B140">
        <v>9213</v>
      </c>
      <c r="C140" t="s">
        <v>362</v>
      </c>
      <c r="D140" t="s">
        <v>148</v>
      </c>
      <c r="E140" t="s">
        <v>61</v>
      </c>
      <c r="F140" t="s">
        <v>363</v>
      </c>
      <c r="G140" t="str">
        <f>"201511007820"</f>
        <v>201511007820</v>
      </c>
      <c r="H140" t="s">
        <v>364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V140">
        <v>2</v>
      </c>
      <c r="W140" t="s">
        <v>364</v>
      </c>
    </row>
    <row r="141" spans="1:23" x14ac:dyDescent="0.25">
      <c r="H141" t="s">
        <v>365</v>
      </c>
    </row>
    <row r="142" spans="1:23" x14ac:dyDescent="0.25">
      <c r="A142">
        <v>68</v>
      </c>
      <c r="B142">
        <v>4514</v>
      </c>
      <c r="C142" t="s">
        <v>366</v>
      </c>
      <c r="D142" t="s">
        <v>194</v>
      </c>
      <c r="E142" t="s">
        <v>70</v>
      </c>
      <c r="F142" t="s">
        <v>367</v>
      </c>
      <c r="G142" t="str">
        <f>"201511041383"</f>
        <v>201511041383</v>
      </c>
      <c r="H142">
        <v>880</v>
      </c>
      <c r="I142">
        <v>0</v>
      </c>
      <c r="J142">
        <v>70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V142">
        <v>2</v>
      </c>
      <c r="W142">
        <v>950</v>
      </c>
    </row>
    <row r="143" spans="1:23" x14ac:dyDescent="0.25">
      <c r="H143" t="s">
        <v>368</v>
      </c>
    </row>
    <row r="144" spans="1:23" x14ac:dyDescent="0.25">
      <c r="A144">
        <v>69</v>
      </c>
      <c r="B144">
        <v>4394</v>
      </c>
      <c r="C144" t="s">
        <v>369</v>
      </c>
      <c r="D144" t="s">
        <v>370</v>
      </c>
      <c r="E144" t="s">
        <v>268</v>
      </c>
      <c r="F144" t="s">
        <v>371</v>
      </c>
      <c r="G144" t="str">
        <f>"00092683"</f>
        <v>00092683</v>
      </c>
      <c r="H144" t="s">
        <v>372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42</v>
      </c>
      <c r="S144">
        <v>294</v>
      </c>
      <c r="V144">
        <v>2</v>
      </c>
      <c r="W144" t="s">
        <v>373</v>
      </c>
    </row>
    <row r="145" spans="1:23" x14ac:dyDescent="0.25">
      <c r="H145" t="s">
        <v>374</v>
      </c>
    </row>
    <row r="146" spans="1:23" x14ac:dyDescent="0.25">
      <c r="A146">
        <v>70</v>
      </c>
      <c r="B146">
        <v>6035</v>
      </c>
      <c r="C146" t="s">
        <v>375</v>
      </c>
      <c r="D146" t="s">
        <v>28</v>
      </c>
      <c r="E146" t="s">
        <v>376</v>
      </c>
      <c r="F146" t="s">
        <v>377</v>
      </c>
      <c r="G146" t="str">
        <f>"00094581"</f>
        <v>00094581</v>
      </c>
      <c r="H146" t="s">
        <v>378</v>
      </c>
      <c r="I146">
        <v>0</v>
      </c>
      <c r="J146">
        <v>30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14</v>
      </c>
      <c r="S146">
        <v>98</v>
      </c>
      <c r="V146">
        <v>2</v>
      </c>
      <c r="W146" t="s">
        <v>379</v>
      </c>
    </row>
    <row r="147" spans="1:23" x14ac:dyDescent="0.25">
      <c r="H147" t="s">
        <v>380</v>
      </c>
    </row>
    <row r="148" spans="1:23" x14ac:dyDescent="0.25">
      <c r="A148">
        <v>71</v>
      </c>
      <c r="B148">
        <v>5358</v>
      </c>
      <c r="C148" t="s">
        <v>381</v>
      </c>
      <c r="D148" t="s">
        <v>230</v>
      </c>
      <c r="E148" t="s">
        <v>382</v>
      </c>
      <c r="F148" t="s">
        <v>383</v>
      </c>
      <c r="G148" t="str">
        <f>"00044631"</f>
        <v>00044631</v>
      </c>
      <c r="H148">
        <v>935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V148">
        <v>2</v>
      </c>
      <c r="W148">
        <v>935</v>
      </c>
    </row>
    <row r="149" spans="1:23" x14ac:dyDescent="0.25">
      <c r="H149" t="s">
        <v>384</v>
      </c>
    </row>
    <row r="150" spans="1:23" x14ac:dyDescent="0.25">
      <c r="A150">
        <v>72</v>
      </c>
      <c r="B150">
        <v>7996</v>
      </c>
      <c r="C150" t="s">
        <v>385</v>
      </c>
      <c r="D150" t="s">
        <v>370</v>
      </c>
      <c r="E150" t="s">
        <v>15</v>
      </c>
      <c r="F150" t="s">
        <v>386</v>
      </c>
      <c r="G150" t="str">
        <f>"201511041114"</f>
        <v>201511041114</v>
      </c>
      <c r="H150" t="s">
        <v>387</v>
      </c>
      <c r="I150">
        <v>150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V150">
        <v>2</v>
      </c>
      <c r="W150" t="s">
        <v>388</v>
      </c>
    </row>
    <row r="151" spans="1:23" x14ac:dyDescent="0.25">
      <c r="H151" t="s">
        <v>389</v>
      </c>
    </row>
    <row r="152" spans="1:23" x14ac:dyDescent="0.25">
      <c r="A152">
        <v>73</v>
      </c>
      <c r="B152">
        <v>5144</v>
      </c>
      <c r="C152" t="s">
        <v>390</v>
      </c>
      <c r="D152" t="s">
        <v>391</v>
      </c>
      <c r="E152" t="s">
        <v>61</v>
      </c>
      <c r="F152" t="s">
        <v>392</v>
      </c>
      <c r="G152" t="str">
        <f>"00090409"</f>
        <v>00090409</v>
      </c>
      <c r="H152" t="s">
        <v>72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V152">
        <v>3</v>
      </c>
      <c r="W152" t="s">
        <v>72</v>
      </c>
    </row>
    <row r="153" spans="1:23" x14ac:dyDescent="0.25">
      <c r="H153" t="s">
        <v>393</v>
      </c>
    </row>
    <row r="154" spans="1:23" x14ac:dyDescent="0.25">
      <c r="A154">
        <v>74</v>
      </c>
      <c r="B154">
        <v>3893</v>
      </c>
      <c r="C154" t="s">
        <v>394</v>
      </c>
      <c r="D154" t="s">
        <v>35</v>
      </c>
      <c r="E154" t="s">
        <v>253</v>
      </c>
      <c r="F154" t="s">
        <v>395</v>
      </c>
      <c r="G154" t="str">
        <f>"00084934"</f>
        <v>00084934</v>
      </c>
      <c r="H154" t="s">
        <v>396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V154">
        <v>3</v>
      </c>
      <c r="W154" t="s">
        <v>396</v>
      </c>
    </row>
    <row r="155" spans="1:23" x14ac:dyDescent="0.25">
      <c r="H155" t="s">
        <v>397</v>
      </c>
    </row>
    <row r="156" spans="1:23" x14ac:dyDescent="0.25">
      <c r="A156">
        <v>75</v>
      </c>
      <c r="B156">
        <v>9884</v>
      </c>
      <c r="C156" t="s">
        <v>398</v>
      </c>
      <c r="D156" t="s">
        <v>399</v>
      </c>
      <c r="E156" t="s">
        <v>112</v>
      </c>
      <c r="F156" t="s">
        <v>400</v>
      </c>
      <c r="G156" t="str">
        <f>"201511018417"</f>
        <v>201511018417</v>
      </c>
      <c r="H156" t="s">
        <v>401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12</v>
      </c>
      <c r="S156">
        <v>84</v>
      </c>
      <c r="V156">
        <v>2</v>
      </c>
      <c r="W156" t="s">
        <v>402</v>
      </c>
    </row>
    <row r="157" spans="1:23" x14ac:dyDescent="0.25">
      <c r="H157" t="s">
        <v>403</v>
      </c>
    </row>
    <row r="158" spans="1:23" x14ac:dyDescent="0.25">
      <c r="A158">
        <v>76</v>
      </c>
      <c r="B158">
        <v>5667</v>
      </c>
      <c r="C158" t="s">
        <v>404</v>
      </c>
      <c r="D158" t="s">
        <v>61</v>
      </c>
      <c r="E158" t="s">
        <v>77</v>
      </c>
      <c r="F158" t="s">
        <v>405</v>
      </c>
      <c r="G158" t="str">
        <f>"201511039286"</f>
        <v>201511039286</v>
      </c>
      <c r="H158" t="s">
        <v>406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V158">
        <v>2</v>
      </c>
      <c r="W158" t="s">
        <v>406</v>
      </c>
    </row>
    <row r="159" spans="1:23" x14ac:dyDescent="0.25">
      <c r="H159" t="s">
        <v>407</v>
      </c>
    </row>
    <row r="160" spans="1:23" x14ac:dyDescent="0.25">
      <c r="A160">
        <v>77</v>
      </c>
      <c r="B160">
        <v>10190</v>
      </c>
      <c r="C160" t="s">
        <v>408</v>
      </c>
      <c r="D160" t="s">
        <v>409</v>
      </c>
      <c r="E160" t="s">
        <v>70</v>
      </c>
      <c r="F160" t="s">
        <v>410</v>
      </c>
      <c r="G160" t="str">
        <f>"201511026846"</f>
        <v>201511026846</v>
      </c>
      <c r="H160" t="s">
        <v>411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V160">
        <v>2</v>
      </c>
      <c r="W160" t="s">
        <v>411</v>
      </c>
    </row>
    <row r="161" spans="1:23" x14ac:dyDescent="0.25">
      <c r="H161" t="s">
        <v>412</v>
      </c>
    </row>
    <row r="162" spans="1:23" x14ac:dyDescent="0.25">
      <c r="A162">
        <v>78</v>
      </c>
      <c r="B162">
        <v>324</v>
      </c>
      <c r="C162" t="s">
        <v>413</v>
      </c>
      <c r="D162" t="s">
        <v>414</v>
      </c>
      <c r="E162" t="s">
        <v>15</v>
      </c>
      <c r="F162" t="s">
        <v>415</v>
      </c>
      <c r="G162" t="str">
        <f>"201511041583"</f>
        <v>201511041583</v>
      </c>
      <c r="H162">
        <v>869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V162">
        <v>2</v>
      </c>
      <c r="W162">
        <v>869</v>
      </c>
    </row>
    <row r="163" spans="1:23" x14ac:dyDescent="0.25">
      <c r="H163" t="s">
        <v>416</v>
      </c>
    </row>
    <row r="164" spans="1:23" x14ac:dyDescent="0.25">
      <c r="A164">
        <v>79</v>
      </c>
      <c r="B164">
        <v>9472</v>
      </c>
      <c r="C164" t="s">
        <v>417</v>
      </c>
      <c r="D164" t="s">
        <v>204</v>
      </c>
      <c r="E164" t="s">
        <v>418</v>
      </c>
      <c r="F164" t="s">
        <v>419</v>
      </c>
      <c r="G164" t="str">
        <f>"00022329"</f>
        <v>00022329</v>
      </c>
      <c r="H164">
        <v>825</v>
      </c>
      <c r="I164">
        <v>0</v>
      </c>
      <c r="J164">
        <v>30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V164">
        <v>2</v>
      </c>
      <c r="W164">
        <v>855</v>
      </c>
    </row>
    <row r="165" spans="1:23" x14ac:dyDescent="0.25">
      <c r="H165" t="s">
        <v>420</v>
      </c>
    </row>
    <row r="166" spans="1:23" x14ac:dyDescent="0.25">
      <c r="A166">
        <v>80</v>
      </c>
      <c r="B166">
        <v>2375</v>
      </c>
      <c r="C166" t="s">
        <v>421</v>
      </c>
      <c r="D166" t="s">
        <v>35</v>
      </c>
      <c r="E166" t="s">
        <v>65</v>
      </c>
      <c r="F166" t="s">
        <v>422</v>
      </c>
      <c r="G166" t="str">
        <f>"00046429"</f>
        <v>00046429</v>
      </c>
      <c r="H166">
        <v>770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12</v>
      </c>
      <c r="S166">
        <v>84</v>
      </c>
      <c r="V166">
        <v>2</v>
      </c>
      <c r="W166">
        <v>854</v>
      </c>
    </row>
    <row r="167" spans="1:23" x14ac:dyDescent="0.25">
      <c r="H167" t="s">
        <v>423</v>
      </c>
    </row>
    <row r="168" spans="1:23" x14ac:dyDescent="0.25">
      <c r="A168">
        <v>81</v>
      </c>
      <c r="B168">
        <v>5546</v>
      </c>
      <c r="C168" t="s">
        <v>424</v>
      </c>
      <c r="D168" t="s">
        <v>36</v>
      </c>
      <c r="E168" t="s">
        <v>253</v>
      </c>
      <c r="F168" t="s">
        <v>425</v>
      </c>
      <c r="G168" t="str">
        <f>"00014530"</f>
        <v>00014530</v>
      </c>
      <c r="H168">
        <v>781</v>
      </c>
      <c r="I168">
        <v>0</v>
      </c>
      <c r="J168">
        <v>30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6</v>
      </c>
      <c r="S168">
        <v>42</v>
      </c>
      <c r="V168">
        <v>2</v>
      </c>
      <c r="W168">
        <v>853</v>
      </c>
    </row>
    <row r="169" spans="1:23" x14ac:dyDescent="0.25">
      <c r="H169" t="s">
        <v>426</v>
      </c>
    </row>
    <row r="170" spans="1:23" x14ac:dyDescent="0.25">
      <c r="A170">
        <v>82</v>
      </c>
      <c r="B170">
        <v>8127</v>
      </c>
      <c r="C170" t="s">
        <v>427</v>
      </c>
      <c r="D170" t="s">
        <v>428</v>
      </c>
      <c r="E170" t="s">
        <v>429</v>
      </c>
      <c r="F170" t="s">
        <v>430</v>
      </c>
      <c r="G170" t="str">
        <f>"201510000840"</f>
        <v>201510000840</v>
      </c>
      <c r="H170">
        <v>825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V170">
        <v>2</v>
      </c>
      <c r="W170">
        <v>825</v>
      </c>
    </row>
    <row r="171" spans="1:23" x14ac:dyDescent="0.25">
      <c r="H171" t="s">
        <v>431</v>
      </c>
    </row>
    <row r="172" spans="1:23" x14ac:dyDescent="0.25">
      <c r="A172">
        <v>83</v>
      </c>
      <c r="B172">
        <v>4596</v>
      </c>
      <c r="C172" t="s">
        <v>75</v>
      </c>
      <c r="D172" t="s">
        <v>35</v>
      </c>
      <c r="E172" t="s">
        <v>65</v>
      </c>
      <c r="F172" t="s">
        <v>432</v>
      </c>
      <c r="G172" t="str">
        <f>"201512000332"</f>
        <v>201512000332</v>
      </c>
      <c r="H172">
        <v>770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V172">
        <v>2</v>
      </c>
      <c r="W172">
        <v>770</v>
      </c>
    </row>
    <row r="173" spans="1:23" x14ac:dyDescent="0.25">
      <c r="H173" t="s">
        <v>433</v>
      </c>
    </row>
    <row r="174" spans="1:23" x14ac:dyDescent="0.25">
      <c r="A174">
        <v>84</v>
      </c>
      <c r="B174">
        <v>3760</v>
      </c>
      <c r="C174" t="s">
        <v>434</v>
      </c>
      <c r="D174" t="s">
        <v>435</v>
      </c>
      <c r="E174" t="s">
        <v>436</v>
      </c>
      <c r="F174" t="s">
        <v>437</v>
      </c>
      <c r="G174" t="str">
        <f>"00025785"</f>
        <v>00025785</v>
      </c>
      <c r="H174" t="s">
        <v>438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V174">
        <v>2</v>
      </c>
      <c r="W174" t="s">
        <v>438</v>
      </c>
    </row>
    <row r="175" spans="1:23" x14ac:dyDescent="0.25">
      <c r="H175">
        <v>801</v>
      </c>
    </row>
    <row r="176" spans="1:23" x14ac:dyDescent="0.25">
      <c r="A176">
        <v>85</v>
      </c>
      <c r="B176">
        <v>399</v>
      </c>
      <c r="C176" t="s">
        <v>439</v>
      </c>
      <c r="D176" t="s">
        <v>440</v>
      </c>
      <c r="E176" t="s">
        <v>70</v>
      </c>
      <c r="F176" t="s">
        <v>441</v>
      </c>
      <c r="G176" t="str">
        <f>"00022860"</f>
        <v>00022860</v>
      </c>
      <c r="H176" t="s">
        <v>442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23</v>
      </c>
      <c r="S176">
        <v>161</v>
      </c>
      <c r="V176">
        <v>2</v>
      </c>
      <c r="W176" t="s">
        <v>443</v>
      </c>
    </row>
    <row r="177" spans="1:23" x14ac:dyDescent="0.25">
      <c r="H177" t="s">
        <v>444</v>
      </c>
    </row>
    <row r="178" spans="1:23" x14ac:dyDescent="0.25">
      <c r="A178">
        <v>86</v>
      </c>
      <c r="B178">
        <v>7952</v>
      </c>
      <c r="C178" t="s">
        <v>445</v>
      </c>
      <c r="D178" t="s">
        <v>15</v>
      </c>
      <c r="E178" t="s">
        <v>36</v>
      </c>
      <c r="F178" t="s">
        <v>446</v>
      </c>
      <c r="G178" t="str">
        <f>"00102382"</f>
        <v>00102382</v>
      </c>
      <c r="H178">
        <v>715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V178">
        <v>2</v>
      </c>
      <c r="W178">
        <v>715</v>
      </c>
    </row>
    <row r="179" spans="1:23" x14ac:dyDescent="0.25">
      <c r="H179" t="s">
        <v>447</v>
      </c>
    </row>
    <row r="180" spans="1:23" x14ac:dyDescent="0.25">
      <c r="A180">
        <v>87</v>
      </c>
      <c r="B180">
        <v>3122</v>
      </c>
      <c r="C180" t="s">
        <v>448</v>
      </c>
      <c r="D180" t="s">
        <v>29</v>
      </c>
      <c r="E180" t="s">
        <v>41</v>
      </c>
      <c r="F180" t="s">
        <v>449</v>
      </c>
      <c r="G180" t="str">
        <f>"201511012003"</f>
        <v>201511012003</v>
      </c>
      <c r="H180" t="s">
        <v>450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V180">
        <v>2</v>
      </c>
      <c r="W180" t="s">
        <v>450</v>
      </c>
    </row>
    <row r="181" spans="1:23" x14ac:dyDescent="0.25">
      <c r="H181" t="s">
        <v>451</v>
      </c>
    </row>
    <row r="182" spans="1:23" x14ac:dyDescent="0.25">
      <c r="A182">
        <v>88</v>
      </c>
      <c r="B182">
        <v>7149</v>
      </c>
      <c r="C182" t="s">
        <v>452</v>
      </c>
      <c r="D182" t="s">
        <v>35</v>
      </c>
      <c r="E182" t="s">
        <v>15</v>
      </c>
      <c r="F182" t="s">
        <v>453</v>
      </c>
      <c r="G182" t="str">
        <f>"00029240"</f>
        <v>00029240</v>
      </c>
      <c r="H182">
        <v>649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V182">
        <v>2</v>
      </c>
      <c r="W182">
        <v>649</v>
      </c>
    </row>
    <row r="183" spans="1:23" x14ac:dyDescent="0.25">
      <c r="H183" t="s">
        <v>454</v>
      </c>
    </row>
    <row r="184" spans="1:23" x14ac:dyDescent="0.25">
      <c r="A184">
        <v>89</v>
      </c>
      <c r="B184">
        <v>6804</v>
      </c>
      <c r="C184" t="s">
        <v>455</v>
      </c>
      <c r="D184" t="s">
        <v>456</v>
      </c>
      <c r="E184" t="s">
        <v>70</v>
      </c>
      <c r="F184" t="s">
        <v>457</v>
      </c>
      <c r="G184" t="str">
        <f>"201512000266"</f>
        <v>201512000266</v>
      </c>
      <c r="H184" t="s">
        <v>458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V184">
        <v>2</v>
      </c>
      <c r="W184" t="s">
        <v>458</v>
      </c>
    </row>
    <row r="185" spans="1:23" x14ac:dyDescent="0.25">
      <c r="H185" t="s">
        <v>459</v>
      </c>
    </row>
    <row r="186" spans="1:23" x14ac:dyDescent="0.25">
      <c r="A186">
        <v>90</v>
      </c>
      <c r="B186">
        <v>2812</v>
      </c>
      <c r="C186" t="s">
        <v>460</v>
      </c>
      <c r="D186" t="s">
        <v>456</v>
      </c>
      <c r="E186" t="s">
        <v>461</v>
      </c>
      <c r="F186" t="s">
        <v>462</v>
      </c>
      <c r="G186" t="str">
        <f>"00057149"</f>
        <v>00057149</v>
      </c>
      <c r="H186" t="s">
        <v>463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V186">
        <v>2</v>
      </c>
      <c r="W186" t="s">
        <v>463</v>
      </c>
    </row>
    <row r="187" spans="1:23" x14ac:dyDescent="0.25">
      <c r="H187" t="s">
        <v>464</v>
      </c>
    </row>
    <row r="188" spans="1:23" x14ac:dyDescent="0.25">
      <c r="A188">
        <v>91</v>
      </c>
      <c r="B188">
        <v>10364</v>
      </c>
      <c r="C188" t="s">
        <v>465</v>
      </c>
      <c r="D188" t="s">
        <v>230</v>
      </c>
      <c r="E188" t="s">
        <v>158</v>
      </c>
      <c r="F188" t="s">
        <v>466</v>
      </c>
      <c r="G188" t="str">
        <f>"00046655"</f>
        <v>00046655</v>
      </c>
      <c r="H188">
        <v>440</v>
      </c>
      <c r="I188">
        <v>0</v>
      </c>
      <c r="J188">
        <v>30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V188">
        <v>2</v>
      </c>
      <c r="W188">
        <v>470</v>
      </c>
    </row>
    <row r="189" spans="1:23" x14ac:dyDescent="0.25">
      <c r="H189" t="s">
        <v>467</v>
      </c>
    </row>
    <row r="191" spans="1:23" x14ac:dyDescent="0.25">
      <c r="A191" t="s">
        <v>468</v>
      </c>
    </row>
    <row r="192" spans="1:23" x14ac:dyDescent="0.25">
      <c r="A192" t="s">
        <v>469</v>
      </c>
    </row>
    <row r="193" spans="1:1" x14ac:dyDescent="0.25">
      <c r="A193" t="s">
        <v>470</v>
      </c>
    </row>
    <row r="194" spans="1:1" x14ac:dyDescent="0.25">
      <c r="A194" t="s">
        <v>471</v>
      </c>
    </row>
    <row r="195" spans="1:1" x14ac:dyDescent="0.25">
      <c r="A195" t="s">
        <v>472</v>
      </c>
    </row>
    <row r="196" spans="1:1" x14ac:dyDescent="0.25">
      <c r="A196" t="s">
        <v>473</v>
      </c>
    </row>
    <row r="197" spans="1:1" x14ac:dyDescent="0.25">
      <c r="A197" t="s">
        <v>474</v>
      </c>
    </row>
    <row r="198" spans="1:1" x14ac:dyDescent="0.25">
      <c r="A198" t="s">
        <v>475</v>
      </c>
    </row>
    <row r="199" spans="1:1" x14ac:dyDescent="0.25">
      <c r="A199" t="s">
        <v>476</v>
      </c>
    </row>
    <row r="200" spans="1:1" x14ac:dyDescent="0.25">
      <c r="A200" t="s">
        <v>477</v>
      </c>
    </row>
    <row r="201" spans="1:1" x14ac:dyDescent="0.25">
      <c r="A201" t="s">
        <v>478</v>
      </c>
    </row>
    <row r="202" spans="1:1" x14ac:dyDescent="0.25">
      <c r="A202" t="s">
        <v>479</v>
      </c>
    </row>
    <row r="203" spans="1:1" x14ac:dyDescent="0.25">
      <c r="A203" t="s">
        <v>480</v>
      </c>
    </row>
    <row r="204" spans="1:1" x14ac:dyDescent="0.25">
      <c r="A204" t="s">
        <v>481</v>
      </c>
    </row>
    <row r="205" spans="1:1" x14ac:dyDescent="0.25">
      <c r="A205" t="s">
        <v>482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2018-04-25T11:18:15Z</dcterms:created>
  <dcterms:modified xsi:type="dcterms:W3CDTF">2018-04-25T11:18:16Z</dcterms:modified>
</cp:coreProperties>
</file>