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84" i="1" l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<sst xmlns="http://schemas.openxmlformats.org/spreadsheetml/2006/main" count="877" uniqueCount="675">
  <si>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</si>
  <si>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</si>
  <si>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</si>
  <si>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ΠΟΛΥΤΕΚΝΟΙ ΜΕ ΕΜΠΕΙΡΙΑ</t>
  </si>
  <si>
    <t>ΔΕ ΒΟΗΘΩΝ ΙΑΤΡΙΚΩΝ &amp; ΒΙΟΛΟΓΙΚΩΝ ΕΡΓΑΣΤΗΡΙΩΝ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</si>
  <si>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</si>
  <si>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</si>
  <si>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</si>
  <si>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</si>
  <si>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</si>
  <si>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</si>
  <si>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</si>
  <si>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</si>
  <si>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ΤΣΙΛΙΚΟΧΡΥΣΟΥ</t>
  </si>
  <si>
    <t>ΕΛΕΝΗ</t>
  </si>
  <si>
    <t>ΕΥΑΓΓΕΛΟΣ</t>
  </si>
  <si>
    <t>Π475350</t>
  </si>
  <si>
    <t>1085,7</t>
  </si>
  <si>
    <t>1673,7</t>
  </si>
  <si>
    <t>ΚΑΤΣΟΥΛΑΚΗ</t>
  </si>
  <si>
    <t>ΓΕΩΡΓΙΑ</t>
  </si>
  <si>
    <t>ΧΑΡΑΛΑΜΠΟΣ</t>
  </si>
  <si>
    <t>ΑΗ463648</t>
  </si>
  <si>
    <t>1048,3</t>
  </si>
  <si>
    <t>1636,3</t>
  </si>
  <si>
    <t>794-791-785-786-787-788-789-790-792-793-795-796-757-758-759-760-764-765</t>
  </si>
  <si>
    <t>ΣΕΜΕΛΑ</t>
  </si>
  <si>
    <t>ΘΕΟΔΩΡΑ</t>
  </si>
  <si>
    <t>ΘΕΟΔΩΡΟΣ ΠΑΝΩΓΙΩΤΗΣ</t>
  </si>
  <si>
    <t>ΑΚ819935</t>
  </si>
  <si>
    <t>975,7</t>
  </si>
  <si>
    <t>1563,7</t>
  </si>
  <si>
    <t>764-794-757-786-787-759-796-792-789-795-791-785-765-760-758-788-790-793</t>
  </si>
  <si>
    <t>ΤΣΟΝΙΑ</t>
  </si>
  <si>
    <t>ΘΕΟΔΩΡΟΣ</t>
  </si>
  <si>
    <t>ΑΖ600302</t>
  </si>
  <si>
    <t>942,7</t>
  </si>
  <si>
    <t>1530,7</t>
  </si>
  <si>
    <t>760-757-764-791-788-789-792-794-795-793-790-761</t>
  </si>
  <si>
    <t>ΓΚΑΤΖΟΥΝΗ</t>
  </si>
  <si>
    <t>ΗΡΑΚΛΗΣ</t>
  </si>
  <si>
    <t>ΑΖ526733</t>
  </si>
  <si>
    <t>1084,6</t>
  </si>
  <si>
    <t>1528,6</t>
  </si>
  <si>
    <t>794-796-786-787-795-788-791-785-789-793-790-792-757-758-759-760</t>
  </si>
  <si>
    <t>ΛΑΜΑΡΗ</t>
  </si>
  <si>
    <t>ΝΙΚΗΦΟΡΟΣ</t>
  </si>
  <si>
    <t>Σ641501</t>
  </si>
  <si>
    <t>895,4</t>
  </si>
  <si>
    <t>1483,4</t>
  </si>
  <si>
    <t>794-795-796-792-791-785-788-787-786-789-790-793-757-758-759-760-764-765-813-770</t>
  </si>
  <si>
    <t>ΦΟΥΡΚΗΣ</t>
  </si>
  <si>
    <t>ΑΘΑΝΑΣΙΟΣ</t>
  </si>
  <si>
    <t>ΔΗΜΗΤΡΙΟΣ</t>
  </si>
  <si>
    <t>Φ218109</t>
  </si>
  <si>
    <t>734,8</t>
  </si>
  <si>
    <t>1472,8</t>
  </si>
  <si>
    <t>753-898-756-754-755-900-899-927-772-751-752-785-786-787-788-789-790-791-792-793-794-795-796-757-758-759-760-901-902-903-904-764-765-918-916-917-919-920-921-922</t>
  </si>
  <si>
    <t>ΟΙΚΟΝΟΜΟΠΟΥΛΟΥ</t>
  </si>
  <si>
    <t>ΑΝΑΣΤΑΣΙΟΣ</t>
  </si>
  <si>
    <t>Χ295001</t>
  </si>
  <si>
    <t>830,5</t>
  </si>
  <si>
    <t>1448,5</t>
  </si>
  <si>
    <t>754-755-756-753-772-751-752-805-757-758-759-760-764-765-785-786-787-788-789-790-791-792-793-794-795-796-778-779-780-781-782-813-768-769-770-801</t>
  </si>
  <si>
    <t>ΒΑΛΗΛΗ</t>
  </si>
  <si>
    <t>ΑΦΡΟΔΙΤΗ</t>
  </si>
  <si>
    <t>ΚΩΝΣΤΑΝΤΙΝΟΣ</t>
  </si>
  <si>
    <t>Φ914529</t>
  </si>
  <si>
    <t>804-801-768-794-936-786-787-796-757-759-764-783-782-781-802-756-791-785-788-793-789-792-790-795-758-760-765-769-770-800-803-805-784-755-775-751-752-772-813-814-778-779-780-776-777-773-774-753-754-937</t>
  </si>
  <si>
    <t>ΖΑΧΑΡΗ</t>
  </si>
  <si>
    <t>ΦΩΤΕΙΝΗ</t>
  </si>
  <si>
    <t>ΓΕΩΡΓΙΟΣ</t>
  </si>
  <si>
    <t>ΑΕ597213</t>
  </si>
  <si>
    <t>845,9</t>
  </si>
  <si>
    <t>1433,9</t>
  </si>
  <si>
    <t>792-757-758-759-760-764-765-786-787-788-789-790-791-793-785-794-795-796</t>
  </si>
  <si>
    <t>ΚΑΡΑΝΤΩΝΗ</t>
  </si>
  <si>
    <t>ΜΑΡΙΑ</t>
  </si>
  <si>
    <t>Μ856741</t>
  </si>
  <si>
    <t>784-761-768-765-764-801-794</t>
  </si>
  <si>
    <t>ΚΟΥΤΣΟΝΙΚΟΛΗ</t>
  </si>
  <si>
    <t>ΣΑΝΤΡΑ</t>
  </si>
  <si>
    <t>Χ720919</t>
  </si>
  <si>
    <t>794-795-791-788-786-787-789-793-792-790-796-785-765-764-757-758-759-760</t>
  </si>
  <si>
    <t>ΧΑΛΑ</t>
  </si>
  <si>
    <t>ΠΑΡΑΣΚΕΥΗ</t>
  </si>
  <si>
    <t>ΑΝΔΡΕΑΣ</t>
  </si>
  <si>
    <t>ΑΑ318161</t>
  </si>
  <si>
    <t>786,5</t>
  </si>
  <si>
    <t>1404,5</t>
  </si>
  <si>
    <t>756-754-755-753-761-794-796-795-793-792-791-790-789-788-787-786-785-764-765-760-759-758-757-772-752-751-768-769-770-782-781-780-779-778-773-774-801-784-813-800-777-776-775-803-802-805-814</t>
  </si>
  <si>
    <t>ΚΑΡΑΓΙΑΝΝΑΚΗ</t>
  </si>
  <si>
    <t>ΑΝΝΑ</t>
  </si>
  <si>
    <t>ΒΑΣΙΛΕΙΟΣ</t>
  </si>
  <si>
    <t>Π236883</t>
  </si>
  <si>
    <t>815,1</t>
  </si>
  <si>
    <t>1403,1</t>
  </si>
  <si>
    <t>794-801-764-765-768-769-770-772-773-774-785-786-787-788-789-790-791-792-793-759-760-757-751-752-753-754-755-756-758-775-776-777-778-779-780-781-782-783-784-795-796-800-802-803-813-814</t>
  </si>
  <si>
    <t>ΤΑΝΑΓΡΑ</t>
  </si>
  <si>
    <t>ΣΟΦΙΑ</t>
  </si>
  <si>
    <t>ΜΙΧΑΗΛ</t>
  </si>
  <si>
    <t>ΑΖ983785</t>
  </si>
  <si>
    <t>937,2</t>
  </si>
  <si>
    <t>1401,2</t>
  </si>
  <si>
    <t>784-770-768-769</t>
  </si>
  <si>
    <t>ΓΑΡΕΛΛΑ</t>
  </si>
  <si>
    <t>ΑΚ094750</t>
  </si>
  <si>
    <t>943,8</t>
  </si>
  <si>
    <t>1398,8</t>
  </si>
  <si>
    <t>778-779-780-781-782-785-786-787-788-789-790-791-792-793-794-795-796</t>
  </si>
  <si>
    <t>ΜΗΤΡΟΥ</t>
  </si>
  <si>
    <t>ΠΑΥΛΟΣ</t>
  </si>
  <si>
    <t>ΑΗ080450</t>
  </si>
  <si>
    <t>761-757-792-794-795-784-793-785-786-787-788-789-790-791-758-759-760-764-765</t>
  </si>
  <si>
    <t>ΣΙΑΠΛΑΟΥΡΑ</t>
  </si>
  <si>
    <t>ΙΩΑΝΝΗΣ</t>
  </si>
  <si>
    <t>Σ013099</t>
  </si>
  <si>
    <t>1051,6</t>
  </si>
  <si>
    <t>1376,6</t>
  </si>
  <si>
    <t>796-794-795-786-787-791-792-788-789-790-757-764-765-760-785-759-758-793-770-753-754-756-755</t>
  </si>
  <si>
    <t>ΠΑΠΑΣΤΡΑΤΑΚΟΥ</t>
  </si>
  <si>
    <t>ΑΣΗΜΙΝΑ</t>
  </si>
  <si>
    <t>ΧΡΗΣΤΟΣ</t>
  </si>
  <si>
    <t>ΑΕ273176</t>
  </si>
  <si>
    <t>791-793-790-785-787-788-789-794-795-792-757-758-759-760-764-765-806-810-751-752-753-754-755-756-814-813-812-811-809-808-807-805-803-802-801-797-798-799-800-762-763-766-767-768-769-770-771-772-773-774-775-776-777-778-779-780-781-782-783-784</t>
  </si>
  <si>
    <t>ΜΠΟΥΡΟΥΣΗ</t>
  </si>
  <si>
    <t>ΚΥΡΙΑΚΟΥΛΑ</t>
  </si>
  <si>
    <t>ΠΑΝΤΕΛΗΣ</t>
  </si>
  <si>
    <t>Π592023</t>
  </si>
  <si>
    <t>765,6</t>
  </si>
  <si>
    <t>1353,6</t>
  </si>
  <si>
    <t>794-768-801-769-770-753-754-755-756-751-752-772-775-776-777-802-803-795-796-757-758-759-760-761-764-765-784-785-786-787-788-789-790-791-792-793-805-813</t>
  </si>
  <si>
    <t>ΖΩΡΖΗ</t>
  </si>
  <si>
    <t>ΚΥΡΙΑΚΗ</t>
  </si>
  <si>
    <t>ΑΚ527939</t>
  </si>
  <si>
    <t>764,5</t>
  </si>
  <si>
    <t>1352,5</t>
  </si>
  <si>
    <t>760-786-787-792-794</t>
  </si>
  <si>
    <t>ΤΟΥΛΟΥΜΗΣ</t>
  </si>
  <si>
    <t>ΑΕ989498</t>
  </si>
  <si>
    <t>731,5</t>
  </si>
  <si>
    <t>1349,5</t>
  </si>
  <si>
    <t>768-786-787-770-769-801-794-757-758-759-760-764-785-788-789-790-791-792-793-795-901-902-903-904-916-917-918-919-920-921-922</t>
  </si>
  <si>
    <t>ΚΡΙΟΥΣΗ</t>
  </si>
  <si>
    <t>Π226914</t>
  </si>
  <si>
    <t>927,3</t>
  </si>
  <si>
    <t>1349,3</t>
  </si>
  <si>
    <t>801-808-773-774-778-779-780-781-782-784-751-752-753-754-755-756-757-758-759-760-761-762-763-764-765-766-767-768-769-770-771-772-775-776-777-783-785-786-787-788-789-790-791-792-793-794-795-796-797-798-799-800-802-803-804-805-806-807-809-810-811-812-813-814-936-937</t>
  </si>
  <si>
    <t>ΜΠΛΑΝΤΖΟΥΚΑ</t>
  </si>
  <si>
    <t>ΔΕΣΠΟΙΝΑ</t>
  </si>
  <si>
    <t>ΒΑΣΙΛΗΣ</t>
  </si>
  <si>
    <t>Φ002335</t>
  </si>
  <si>
    <t>761-768-794-757-758-759-760-764-765-769-770-771-785-786-787-788-789-790-791-792-793-795-796</t>
  </si>
  <si>
    <t>ΠΑΝΑΓΙΩΤΑΚΟΠΟΥΛΟΥ</t>
  </si>
  <si>
    <t>ΑΗ554682</t>
  </si>
  <si>
    <t>921,8</t>
  </si>
  <si>
    <t>1327,8</t>
  </si>
  <si>
    <t>757-761-760-759-758-764-765-785-786-787-788-789-790-791-792-794-793-795-796-817-815</t>
  </si>
  <si>
    <t>ΠΑΝΟΠΟΥΛΟΥ</t>
  </si>
  <si>
    <t>ΜΑΡΙΝΑ</t>
  </si>
  <si>
    <t>ΘΩΜΑΣ</t>
  </si>
  <si>
    <t>ΑΗ801521</t>
  </si>
  <si>
    <t>1311,7</t>
  </si>
  <si>
    <t>800-773-774-782-781-780-779-801-808-814-768-762-763-784-799-797-807-811-794-787-786-757-759-791-788-789-790-792-793-764-765-767-770-754-758-756-771-769-798-795-783-755-813-772-753-752-751-809-766</t>
  </si>
  <si>
    <t>ΝΙΚΟΛΑΟΥ</t>
  </si>
  <si>
    <t>ΑΡΕΤΗ</t>
  </si>
  <si>
    <t>ΣΤΑΥΡΟΣ</t>
  </si>
  <si>
    <t>ΑΖ117908</t>
  </si>
  <si>
    <t>710,6</t>
  </si>
  <si>
    <t>1298,6</t>
  </si>
  <si>
    <t>786-787-791-796-785-788-789-793-790-757-760-764-765-794-795-792-758-759</t>
  </si>
  <si>
    <t>ΣΤΑΥΡΟΠΟΥΛΟΥ</t>
  </si>
  <si>
    <t>ΝΙΚΟΛΙΤΣΑ</t>
  </si>
  <si>
    <t>ΤΡΥΦΩΝ</t>
  </si>
  <si>
    <t>ΑΑ318472</t>
  </si>
  <si>
    <t>696,3</t>
  </si>
  <si>
    <t>1284,3</t>
  </si>
  <si>
    <t>754-755-756-753-772-805-765-764-801-751-752-759-760-785-786-787-788-789-790-791-792-793-794-795-796-813-784-768-769-770-778-779-780-781-782-775-776-777-802-803-773-774-800-783-814</t>
  </si>
  <si>
    <t>ΚΟΤΡΩΝΗ</t>
  </si>
  <si>
    <t>ΕΥΑΓΓΕΛΙΑ</t>
  </si>
  <si>
    <t>ΝΙΚΟΛΑΟΣ</t>
  </si>
  <si>
    <t>ΑΖ494691</t>
  </si>
  <si>
    <t>1061,5</t>
  </si>
  <si>
    <t>1250,5</t>
  </si>
  <si>
    <t>794-764-765-758-757-759-795-786-787-792-789-790-791-788-793-796-760-785-754-755-756</t>
  </si>
  <si>
    <t>ΚΟΝΤΑΡΑ</t>
  </si>
  <si>
    <t>ΝΑΥΣΙΚΑ - ΑΜΑΛΙΑ</t>
  </si>
  <si>
    <t>ΑΚ395109</t>
  </si>
  <si>
    <t>755-754-756-753-752-751-798-797-801-783-775-776-777-802-803-770-769-768-778-779-780-781-782-805-811-812-806-771-760-786-787-788-789-790-791-792-794-795-796-814-757-758-759-764-765-793-761-767</t>
  </si>
  <si>
    <t>ΣΟΥΛΑΚΗ</t>
  </si>
  <si>
    <t>ΑΖ066841</t>
  </si>
  <si>
    <t>790-787-786-789-796-788-785-795-794-791-792-793</t>
  </si>
  <si>
    <t>ΠΡΕΣΣΗ</t>
  </si>
  <si>
    <t>Σ145977</t>
  </si>
  <si>
    <t>794-795-757-786-787-785-788-789-791-793-765-764-760-759-758-790-796-792</t>
  </si>
  <si>
    <t>ΣΚΛΑΒΟΥΝΟΥ</t>
  </si>
  <si>
    <t>ΧΡΥΣΟΥΛΑ</t>
  </si>
  <si>
    <t>ΑΗ730832</t>
  </si>
  <si>
    <t>646,8</t>
  </si>
  <si>
    <t>1234,8</t>
  </si>
  <si>
    <t>794-801-768-751-752-805-772-786-787-788-789-790-791-792-793-795-796</t>
  </si>
  <si>
    <t>ΣΙΜΟΥ</t>
  </si>
  <si>
    <t>ΠΑΝΑΓΙΩΤΗΣ</t>
  </si>
  <si>
    <t>ΑΑ339449</t>
  </si>
  <si>
    <t>763-783-807-811-809-814-781-782-780-779-778-775-776-777-797-798-803-802-804-806-810-812-808-799-800-801-762-768-769-770-771-773-774-772-784-813</t>
  </si>
  <si>
    <t>ΜΠΑΛΟΥ</t>
  </si>
  <si>
    <t>ΑΓΓΕΛΙΚΗ</t>
  </si>
  <si>
    <t>Φ056542</t>
  </si>
  <si>
    <t>801,9</t>
  </si>
  <si>
    <t>1203,9</t>
  </si>
  <si>
    <t>789-794-795-785-787-786-792-791-788-796-790-793-757-758-759-760-761-764-765-805</t>
  </si>
  <si>
    <t>ΨΑΡΡΑΚΗ</t>
  </si>
  <si>
    <t>ΑΝΤΩΝΙΟΣ</t>
  </si>
  <si>
    <t>Μ500372</t>
  </si>
  <si>
    <t>791-790-787-786-792-788-789-793-785-795-794-764-765</t>
  </si>
  <si>
    <t>ΜΠΟΥΡΗ</t>
  </si>
  <si>
    <t>ΕΛΠΙΔΑ ΙΩΑΝΝΑ</t>
  </si>
  <si>
    <t>ΣΠΥΡΙΔΩΝ ΑΙΜΙΛΙΟΣ</t>
  </si>
  <si>
    <t>ΑΗ241143</t>
  </si>
  <si>
    <t>779-781-782-780-778-808-773-799-811-774-800-814-791-792-793-794-795-796-790-789-788-787-786-761-764-765-757-758-759-760-763-762-801-783</t>
  </si>
  <si>
    <t>ΚΩΝΣΤΑΝΤΕΛΛΟΥ</t>
  </si>
  <si>
    <t>ΑΒ530115</t>
  </si>
  <si>
    <t>761-794-785-789-793-795-791-787-786-788-790-757-758-792-796-760-759-764-765</t>
  </si>
  <si>
    <t>ΑΝΔΡΕΟΠΟΥΛΟΣ</t>
  </si>
  <si>
    <t>ΑΗ719857</t>
  </si>
  <si>
    <t>753-754-755-756-751-752-757-758-759-760-765-764-768-769-770-785-786-787-788-789-790-791-792-793-794-795-796-772-773-774-775-776-777-778-779-780-781-782-783-784-799-800-801-802-803-805-804-806-807-808-809-810-811-812-813-814-898-899-900-934-927-901-902-903-904-916-917-918-919-920-921-922-907-908-909-910-911-912-914-915-913-923-924-925-926-928-929-933-930-931-932-935</t>
  </si>
  <si>
    <t>ΚΟΥΤΣΟΔΗΜΟΥ</t>
  </si>
  <si>
    <t>ΑΝΘΗ</t>
  </si>
  <si>
    <t>ΑΕ792104</t>
  </si>
  <si>
    <t>885,5</t>
  </si>
  <si>
    <t>1153,5</t>
  </si>
  <si>
    <t>801-784</t>
  </si>
  <si>
    <t>ΜΠΟΥΡΙΝΑΡΗ</t>
  </si>
  <si>
    <t>ΑΛΕΞΑΝΔΡΑ</t>
  </si>
  <si>
    <t>ΑΗ298354</t>
  </si>
  <si>
    <t>756-757-759-763-764-768-781-782-786-787-794-796-801-802-804-807-809-815-816-817-818-821-822-823-824-825-826-828-829-830-831-835-836-837-838-839-840-841-842-843-844-846-847-848-850-852-853-854-855-856-857-858-859-861-862-869-870-871-872-875-876</t>
  </si>
  <si>
    <t>ΚΑΡΟΥΣΟΥ</t>
  </si>
  <si>
    <t>Φ272759</t>
  </si>
  <si>
    <t>798-785-791-787-793-794-786-789-792-796-790-795-758-759-763-800-776-779-774-768-772-781-773-764-765-769-770-780-775-777-778</t>
  </si>
  <si>
    <t>ΣΑΡΑΛΙΩΤΗ</t>
  </si>
  <si>
    <t>ΒΑΣΙΛΙΚΗ</t>
  </si>
  <si>
    <t>Π829865</t>
  </si>
  <si>
    <t>994,4</t>
  </si>
  <si>
    <t>1144,4</t>
  </si>
  <si>
    <t>801-756-768-781-782-794-786-787-764-757-759-763-802-807-809-813-814-811-808-805-803-800-797-799-795-796-783-784-785-788-789-790-791-792-793-778-779-780-777-776-775-760-761-762-765-766-767-769-770-771-772-773-774-751-752-753-754-755-758-798-804-810-812-806</t>
  </si>
  <si>
    <t>ΧΡΙΣΤΟΔΟΥΛΟΥ</t>
  </si>
  <si>
    <t>ΑΙΚΑΤΕΡΙΝΗ</t>
  </si>
  <si>
    <t>ΑΒ495884</t>
  </si>
  <si>
    <t>768-769-770-761-794-757-758-759-760-791-785-786-787-788-789-790-792-793-795-796-812-797-798-775-776-777-764-765-752-778-779-780-781-782-802-803-814</t>
  </si>
  <si>
    <t>ΒΑΓΙΟΥΛΑ</t>
  </si>
  <si>
    <t>ΗΛΙΑΣ</t>
  </si>
  <si>
    <t>ΑΕ279183</t>
  </si>
  <si>
    <t>801-768-794-761-813-814</t>
  </si>
  <si>
    <t>ΝΑΣΤΟΥ</t>
  </si>
  <si>
    <t>ΑΛΕΞΑΝΔΡΟΣ</t>
  </si>
  <si>
    <t>Χ363308</t>
  </si>
  <si>
    <t>1091,2</t>
  </si>
  <si>
    <t>1121,2</t>
  </si>
  <si>
    <t>768-801-794-761-762-773-774-778-779-780-781-782-769-770-797-798-800-814-813-753-754-755-756-771-775-776-777-751-752-806-757-758-759-760-802-803-805-784-785-786-787-788-789-790-791-792-793-795-796-807-808-811-812-799-772-764-763-783-810-809-765-766-767-804</t>
  </si>
  <si>
    <t>ΔΙΑΜΑΝΤΗ</t>
  </si>
  <si>
    <t>ΣΤΑΥΡΟΥΛΑ</t>
  </si>
  <si>
    <t>ΦΩΤΙΟΣ</t>
  </si>
  <si>
    <t>ΑΗ918805</t>
  </si>
  <si>
    <t>850,3</t>
  </si>
  <si>
    <t>1109,3</t>
  </si>
  <si>
    <t>784-801-794-800-778-779-780-781-782-783-785-786-787-788-789-790-791-792-793-813-795-802-803-805-814-751-796-752-753-754-755-756-757-758-759-760-761-762-763-764-765-768-769-770-772-773-774-775-776-777-766-767-771-797-798-799-804-806-807-808-809-810-811-812</t>
  </si>
  <si>
    <t>ΒΑΣΙΛΕΙΑΔΟΥ</t>
  </si>
  <si>
    <t>ΣΥΜΕΛΑ</t>
  </si>
  <si>
    <t>ΙΟΡΔΑΝΗΣ</t>
  </si>
  <si>
    <t>Τ447226</t>
  </si>
  <si>
    <t>842,6</t>
  </si>
  <si>
    <t>1106,6</t>
  </si>
  <si>
    <t>781-782-778-779-780-801-773-774-814</t>
  </si>
  <si>
    <t>ΤΣΙΓΚΑ</t>
  </si>
  <si>
    <t>ΑΖ676987</t>
  </si>
  <si>
    <t>917,4</t>
  </si>
  <si>
    <t>1099,4</t>
  </si>
  <si>
    <t>801-768-794-778-779-780-781-782-773-774-783-784-814-813-785-786-787-788-789-790-791-792-793-795-796-764-765-769-770-757-758-759-760-775-776-777-802-803-805-753-754-755-756-752-751-772</t>
  </si>
  <si>
    <t>ΣΤΑΙΟΣ</t>
  </si>
  <si>
    <t>Χ988271</t>
  </si>
  <si>
    <t>779-780-778-781-782-773-774-799-814-800-763-768</t>
  </si>
  <si>
    <t>ΣΔΡΟΛΙΑ</t>
  </si>
  <si>
    <t>ΕΛΠΙΝΙΚΗ</t>
  </si>
  <si>
    <t>ΑΑ851311</t>
  </si>
  <si>
    <t>784-801</t>
  </si>
  <si>
    <t>ΟΥΡΔΑ</t>
  </si>
  <si>
    <t>ΔΗΜΟΣΘΕΝΗΣ</t>
  </si>
  <si>
    <t>ΑΕ316201</t>
  </si>
  <si>
    <t>768-769-770-801-800-799-814-783-782-779-780-781-778-809-813-811-797-798-808-812-806-784-772-771-756-755-754-753-752-751-763-767-766-762-776-775-777-802-803-805-807-804-810-773-774-760-759-758-757-764-765-785-786-787-788-789-790-791-792-793-794-795-796-936</t>
  </si>
  <si>
    <t>ΡΑΦΑΗΛΙΔΗΣ</t>
  </si>
  <si>
    <t>ΑΑ943004</t>
  </si>
  <si>
    <t>919,6</t>
  </si>
  <si>
    <t>1069,6</t>
  </si>
  <si>
    <t>801-768-802-764-786-787-794-796-781-782-757-763-804-807-809-761-751-752-753-754-755-756-758-759-760-765-769-770-772-773-774-775-776-777-778-779-780-783-784-785-788-789-790-791-792-793-795-800-803-813-814-762-771-797-798-799-806-808-810-811-812</t>
  </si>
  <si>
    <t>ΚΟΛΙΟΠΑΝΟΥ</t>
  </si>
  <si>
    <t xml:space="preserve">ΑΘΑΝΑΣΙΑ </t>
  </si>
  <si>
    <t>Μ790573</t>
  </si>
  <si>
    <t>1068,1</t>
  </si>
  <si>
    <t>794-786-787-796-795-788-791-793-789-757-764-759-792-785-760-790</t>
  </si>
  <si>
    <t>ΚΟΨΑΧΕΙΛΗ</t>
  </si>
  <si>
    <t>ΑΙ845872</t>
  </si>
  <si>
    <t>ΒΑΣΙΛΕΙΟΥ</t>
  </si>
  <si>
    <t>ΑΣΠΑΣΙΑ</t>
  </si>
  <si>
    <t>Φ162639</t>
  </si>
  <si>
    <t>841-840-838-835-842-837-839-836-782-781-828-854-870-871-862-872-858-857-853-850-848-847-846-826-815-822-801-807-763-796-794-787-786-759-757-764-768-802-756-804-844-869-859-856-852-824-823-821-830-875-809-816-818-861-876-829-817-843-855-827-825</t>
  </si>
  <si>
    <t>ΠΑΝΕΛΛΑ</t>
  </si>
  <si>
    <t>ΑΓΑΘΗ</t>
  </si>
  <si>
    <t>ΑΚ276650</t>
  </si>
  <si>
    <t>781-782-801-763-784-796-794-786-787-764-807-809-804-768-756</t>
  </si>
  <si>
    <t>ΓΙΑΝΝΑΚΗ</t>
  </si>
  <si>
    <t>ΧΡΥΣΑΝΘΗ</t>
  </si>
  <si>
    <t>ΕΛΕΥΘΕΡΙΟΣ</t>
  </si>
  <si>
    <t>Χ722963</t>
  </si>
  <si>
    <t>1050,5</t>
  </si>
  <si>
    <t>787-786-791-793-788-789-785-792-794-795-764-765-796-760-759-758-757</t>
  </si>
  <si>
    <t>ΤΑΡΠΑΝΗ</t>
  </si>
  <si>
    <t>ΖΑΧΑΡΟΥΛΑ</t>
  </si>
  <si>
    <t>ΑΖ809013</t>
  </si>
  <si>
    <t>808-773-774-800-778-779-811-814-937-801-783-763-762-807-809-813-766-767-771-772-768-769-770-775-776-777-802-803-806-810-753-754-755-756-751-752-784-798-804-936-805-812-757-758-759-760-761-764-765-785-786-787-788-789-790-791-792-793-794-795-796</t>
  </si>
  <si>
    <t>ΝΙΚΟΛΑΙΔΗ</t>
  </si>
  <si>
    <t>ΑΖ559334</t>
  </si>
  <si>
    <t>759-760-764-794-796-757-758-765-785-786-787-788-789-790-791-792-793</t>
  </si>
  <si>
    <t>ΚΛΕΟΠΑΤΡΑ</t>
  </si>
  <si>
    <t>ΑΒ367990</t>
  </si>
  <si>
    <t>1039,5</t>
  </si>
  <si>
    <t>781-782-908-911-778-779-780-909-910-912-939-808-814-799-940-941-924-923-773-801-783-807-811-913-925-928-938-809-914-929-931-933-784-800-926-935-762-763-774-797-798-802-803-804-805-751-752-753-754-755-756-757-758-759-760-764-765-766-767-768-769-770-772-775-776-777-785-786-787-788-789-790-791-792-793-794-795-796-806-810-812-813-898-899-900-901-902-903-904-905-907-906-915-916-917-918-920-921-922-927-930-934-936</t>
  </si>
  <si>
    <t>ΤΣΑΠΙΚΟΥΝΗ</t>
  </si>
  <si>
    <t>ΑΛΕΞΙΟΣ</t>
  </si>
  <si>
    <t>ΑΚ135668</t>
  </si>
  <si>
    <t>1006,5</t>
  </si>
  <si>
    <t>1036,5</t>
  </si>
  <si>
    <t>794-795-786-787-789-793-791-792-785-796-788-764-757-758-759-760-922-917-921-920-918-919-901-902-903</t>
  </si>
  <si>
    <t>ΒΕΓΚΟΥ</t>
  </si>
  <si>
    <t>ΕΙΡΗΝΗ</t>
  </si>
  <si>
    <t>ΑΚ197470</t>
  </si>
  <si>
    <t>764-765-791-757-795-796-786-760-785-787-788-789-794-792-793-758-759-761</t>
  </si>
  <si>
    <t>ΑΝΤΩΝΙΑΔΟΥ</t>
  </si>
  <si>
    <t>ΕΛΕΥΘΕΡΙΑ</t>
  </si>
  <si>
    <t>Φ432404</t>
  </si>
  <si>
    <t>1017,5</t>
  </si>
  <si>
    <t>767-809-807-783-781-782-778-779-780-814-763-811-799-808-757-758-759-760-764-765-785-786-787-788-789-790-791-792-793-794-795-796-768-769-770-773-774-800-801-813-762-784-766</t>
  </si>
  <si>
    <t>ΦΩΤΙΑΔΟΥ</t>
  </si>
  <si>
    <t>Χ595099</t>
  </si>
  <si>
    <t>758-761-785-786-787-788-789-790-791-793-794-795-796</t>
  </si>
  <si>
    <t>ΧΑΤΖΗΔΕΛΛΙΟΥ</t>
  </si>
  <si>
    <t>ΑΝ456857</t>
  </si>
  <si>
    <t>777-776-775-803-802-801-761-808-767</t>
  </si>
  <si>
    <t>ΜΑΝΕΤΑ</t>
  </si>
  <si>
    <t>ΣΑΒΒΑΣ</t>
  </si>
  <si>
    <t>ΑΗ567582</t>
  </si>
  <si>
    <t>973,5</t>
  </si>
  <si>
    <t>1003,5</t>
  </si>
  <si>
    <t>794-795-787-786-789-785-791-790-788-796-793-792-757-764-765-768-769-770</t>
  </si>
  <si>
    <t>ΔΗΜΑΚΟΠΟΥΛΟΥ</t>
  </si>
  <si>
    <t>ΠΑΝΑΓΙΩΤΑ</t>
  </si>
  <si>
    <t>Ρ268404</t>
  </si>
  <si>
    <t>848,1</t>
  </si>
  <si>
    <t>998,1</t>
  </si>
  <si>
    <t>756-755-754-753-818-772-752-751-816-865-805-861-828-826-822-829-854-850-853-847-846-815-817-768-821-823-824-825-827-848-845-852-856-857-858-859-855-851-849-820-757-758-759-760-764-765-786-785-787-788-789-790-791-792-793-794-795-796-769-770-801-819-830-843-862-870-871-872-838-835-841-840-839-842-875-844-837-836-813-800-784-783-781-782-780-779-778-814-773-774-775-776-777-798-797-802-803-832-831-833-876-877-771-812-806-860-863-866-867-879-762-763-766-767-799-804-807-808-809-810-811-834-868-869</t>
  </si>
  <si>
    <t>ΓΙΑΝΝΑΡΑΚΗ</t>
  </si>
  <si>
    <t>ΑΡΓΥΡΩ</t>
  </si>
  <si>
    <t>ΓΕΡΑΣΙΜΟΣ</t>
  </si>
  <si>
    <t>ΑΗΟ30723</t>
  </si>
  <si>
    <t>793-791-758-789-790-757-759-760-761-785-786-787-792-794-795-796</t>
  </si>
  <si>
    <t>ΤΡΙΑΝΤΑΦΥΛΛΟΥ</t>
  </si>
  <si>
    <t>ΑΕ219242</t>
  </si>
  <si>
    <t>883-884-885-778-779-780-781-782-811-814-937-882-888-889-890-891-786-787-788-789-790-791-792-793-794-795-761-764-765-785-796-757-758-759-760-783-763-801-766-767-807-800-799-808-809-762-784-887-894-895-896-768-769-770-804-936-812-810-806-813-805-893-775-776-777-802-803-892-771-751-752-773-774-753-754-755-756-798-797-886-772</t>
  </si>
  <si>
    <t>ΑΓΓΕΛΟΠΟΥΛΟΥ</t>
  </si>
  <si>
    <t>ΑΝΔΡΙΑΝΑ</t>
  </si>
  <si>
    <t>Σ809596</t>
  </si>
  <si>
    <t>993,3</t>
  </si>
  <si>
    <t>754-755-756-753-760-757-772-765-764-796-795-794-793-792-790-789-788-787-786-782-781-780-779-778-770-769-768</t>
  </si>
  <si>
    <t>ΣΤΑΜΑΤΗ-ΜΠΑΚΕΛΑ</t>
  </si>
  <si>
    <t>ΓΙΑΝΝΟΥΛΑ</t>
  </si>
  <si>
    <t>ΑΡΙΣΤΟΤΕΛΗΣ</t>
  </si>
  <si>
    <t>ΑΒ079799</t>
  </si>
  <si>
    <t>990,3</t>
  </si>
  <si>
    <t>755-756-754-753-772-771-813-805-794-795-793-791-792-787-788-789-790-786-785-765-764-761-760-759-758-757-752-751-768-769-770-796-801</t>
  </si>
  <si>
    <t>ΖΜΠΑΡΑ</t>
  </si>
  <si>
    <t>ΜΠΑΣΣΑΜ</t>
  </si>
  <si>
    <t>ΑΒ554796</t>
  </si>
  <si>
    <t>759-760-785-786-787-788-789-790-791-792-793-794-795-796</t>
  </si>
  <si>
    <t>ΜΑΓΔΑΛΗΝΗ</t>
  </si>
  <si>
    <t>ΑΗ477341</t>
  </si>
  <si>
    <t>813-757-758-759-760-761-764-765-785-786-787-788-789-790-791-792-793-794-795-796-801</t>
  </si>
  <si>
    <t>ΣΟΥΛΤΑΤΟΥ</t>
  </si>
  <si>
    <t>ΜΑΡΙΑ ΑΓΓΕΛΙΚΗ</t>
  </si>
  <si>
    <t>ΕΜΜΑΝΟΥΗΛ</t>
  </si>
  <si>
    <t>ΑΝ456483</t>
  </si>
  <si>
    <t>776-777-803-802-775-794-801-786-787-796</t>
  </si>
  <si>
    <t>ΦΙΛΕΡΗ</t>
  </si>
  <si>
    <t>ΑΚ338491</t>
  </si>
  <si>
    <t>954,8</t>
  </si>
  <si>
    <t>984,8</t>
  </si>
  <si>
    <t>756-754-755-753-787-788-789-790-791-792-793-794-795-796</t>
  </si>
  <si>
    <t>ΧΑΡΙΤΟΠΟΥΛΟΥ</t>
  </si>
  <si>
    <t>ΕΥΣΤΑΘΙΑ</t>
  </si>
  <si>
    <t>ΑΗ052452</t>
  </si>
  <si>
    <t>794-796-764-786-787-759-757-795-790-789-793-791-758-785-760-792</t>
  </si>
  <si>
    <t>ΚΑΡΥΚΗ</t>
  </si>
  <si>
    <t>ΠΕΡΣΕΦΩΝΗ</t>
  </si>
  <si>
    <t>ΛΑΜΠΡΟΣ</t>
  </si>
  <si>
    <t>ΑΕ518690</t>
  </si>
  <si>
    <t>743,6</t>
  </si>
  <si>
    <t>967,6</t>
  </si>
  <si>
    <t>757-758-759-760-761-785-786-787-788-789-790-791-792-793-794-795-796</t>
  </si>
  <si>
    <t>ΜΑΡΚΟΥ</t>
  </si>
  <si>
    <t>ΔΑΦΝΗ</t>
  </si>
  <si>
    <t>ΧΑΡΙΣΗΣ</t>
  </si>
  <si>
    <t>ΑΒ314732</t>
  </si>
  <si>
    <t>966,9</t>
  </si>
  <si>
    <t>760-794-795-786-787-757-758-759-792-791-788-789-790-785-793-796</t>
  </si>
  <si>
    <t>ΧΥΤΑ</t>
  </si>
  <si>
    <t>Ξ802841</t>
  </si>
  <si>
    <t>938,3</t>
  </si>
  <si>
    <t>966,3</t>
  </si>
  <si>
    <t>801-781-782-778-779-780-799-800-811-762-768</t>
  </si>
  <si>
    <t>ΚΑΡΑΣΑΒΒΙΔΗ</t>
  </si>
  <si>
    <t>Χ463496</t>
  </si>
  <si>
    <t>774,4</t>
  </si>
  <si>
    <t>963,4</t>
  </si>
  <si>
    <t>ΑΡΓΥΡΟΠΟΥΛΟΥ</t>
  </si>
  <si>
    <t>ΜΕΡΟΠΗ</t>
  </si>
  <si>
    <t>Ρ988567</t>
  </si>
  <si>
    <t>893,2</t>
  </si>
  <si>
    <t>963,2</t>
  </si>
  <si>
    <t>801-794-759</t>
  </si>
  <si>
    <t>ΔΙΟΝΥΣΟΠΟΥΛΟΥ</t>
  </si>
  <si>
    <t>ΑΝΑΣΤΑΣΙΑ</t>
  </si>
  <si>
    <t>ΕΥΣΤΑΘΙΟΣ</t>
  </si>
  <si>
    <t>ΑΗ116165</t>
  </si>
  <si>
    <t>786-787-788-789-791-785-793-794-795-796-790-792-758-759-757-760-764-765</t>
  </si>
  <si>
    <t>ΔΕΛΗΜΙΧΑΛΗ</t>
  </si>
  <si>
    <t>ΑΙ444093</t>
  </si>
  <si>
    <t>802-794-759-757-796-786-787-764-801-781-782-756</t>
  </si>
  <si>
    <t>ΒΑΜΒΑΚΑ</t>
  </si>
  <si>
    <t>Σ185470</t>
  </si>
  <si>
    <t>721,6</t>
  </si>
  <si>
    <t>945,6</t>
  </si>
  <si>
    <t>779-778-789-780-781-782-784-796-814-801-791-792-790-797-813-799-760-765-758-759-786-794-795-811-788-787-774-808</t>
  </si>
  <si>
    <t>ΕΥΣΤΡΑΤΙΟΥ</t>
  </si>
  <si>
    <t>ΔΑΡΕΙΑ</t>
  </si>
  <si>
    <t>ΘΕΜΙΣΤΟΚΛΗΣ</t>
  </si>
  <si>
    <t>ΑΙ565119</t>
  </si>
  <si>
    <t>785-786-787-788-789-790-791-792-793-794-795-796</t>
  </si>
  <si>
    <t>ΠΟΡΓΙΑΖΗ</t>
  </si>
  <si>
    <t>ΜΩΥΣΗΣ</t>
  </si>
  <si>
    <t>ΑΗ699586</t>
  </si>
  <si>
    <t>940,5</t>
  </si>
  <si>
    <t>781-782-780-779-778-811-783-794-765-764-801-799-787-773-774-767-763-762-795-796-766-784-788</t>
  </si>
  <si>
    <t>ΑΠΟΣΤΟΛΟΠΟΥΛΟΥ</t>
  </si>
  <si>
    <t>ΑΑ318456</t>
  </si>
  <si>
    <t>930,6</t>
  </si>
  <si>
    <t>756-754-755-753-768-794-801-757-759-764-787-796-781-782-763-802-772-805-758-760-765-785-788-789-790-791-792-793-795-779-778-780-751-752-769-770-762-773-774-775-776-777-783-784-800-803-813-814-939-941</t>
  </si>
  <si>
    <t>ΑΓΑΛΛΟΠΟΥΛΟΥ</t>
  </si>
  <si>
    <t>ΔΙΟΝΥΣΙΑ</t>
  </si>
  <si>
    <t>ΑΗ432888</t>
  </si>
  <si>
    <t>751-752-753-754-755-756-757-758-759-760-761-764-765-768-769-770-772-773-774-775-776-777-778-779-780-781-782-783-784-785-786-787-788-789-790-791-792-793-794-795-796-800-801-802-803-805-813-814</t>
  </si>
  <si>
    <t>ΚΑΛΟΓΡΑΝΗ</t>
  </si>
  <si>
    <t>ΑΒ569966</t>
  </si>
  <si>
    <t>916,3</t>
  </si>
  <si>
    <t>930,3</t>
  </si>
  <si>
    <t>757-794-759-758-786-787-796</t>
  </si>
  <si>
    <t>ΞΕΥΓΕΝΗ</t>
  </si>
  <si>
    <t>ΣΤΕΦΑΝΙΑ</t>
  </si>
  <si>
    <t>ΑΜ047288</t>
  </si>
  <si>
    <t>804-763-810-812-764-767-768-777-781-794-801-787-807-809-936-937</t>
  </si>
  <si>
    <t>ΖΑΡΚΑΔΑ</t>
  </si>
  <si>
    <t>ΑΑ401033</t>
  </si>
  <si>
    <t>888,8</t>
  </si>
  <si>
    <t>918,8</t>
  </si>
  <si>
    <t>798-805-772-752-751-755-756-754-753-794-757-761-764-765-786-783-778-801-768-792-793-788-787-790-791-795-796-800-758-759-769-770-773-774-775-776-777-779-780-781-782-784-785-802-803-813-814</t>
  </si>
  <si>
    <t>ΧΑΤΖΗΜΑΝΩΛΗ</t>
  </si>
  <si>
    <t>Χ174801</t>
  </si>
  <si>
    <t>908,6</t>
  </si>
  <si>
    <t>901-757-903-759-918-921-794-796-787-786-764</t>
  </si>
  <si>
    <t>ΤΣΑΚΑΛΗΣ</t>
  </si>
  <si>
    <t>Ρ777668</t>
  </si>
  <si>
    <t>907,5</t>
  </si>
  <si>
    <t>768-801-794-781-782-756-757-759-786-787-796-764-802-804-763-807-809-806-758-760-785-788-789-790-791-792-793-795-778-779-780-753-754-755-765-814-937-800-773-774-751-752-805-769-770-783-784-813-772-775-776-777-812-810-803-936-797-771-808-798-811-762-799-766-767</t>
  </si>
  <si>
    <t>ΚΟΥΡΤΕΛΗ</t>
  </si>
  <si>
    <t>ΘΕΟΦΑΝΗ</t>
  </si>
  <si>
    <t>Φ316692</t>
  </si>
  <si>
    <t>779-780-778-781-782-808-814-773-774-777-776-775-802-803-805-807-809-797-798-800-801-799-766-767-811-812-810-804-813-763-762-751-752-753-754-755-756-772-771-770-769-768-796-795-794-765-764-761-760-759-757-758-936-937-783-784-785-786-787-788-789-790-791-792-793-806</t>
  </si>
  <si>
    <t>ΓΚΟΥΜΑ</t>
  </si>
  <si>
    <t>ΑΖ081518</t>
  </si>
  <si>
    <t>905,3</t>
  </si>
  <si>
    <t>757-761-794-764-759-786-787-796-758-760-765-780-789-790-791-792-793-795-801</t>
  </si>
  <si>
    <t>ΚΟΥΚΟΥΡΑΒΑ</t>
  </si>
  <si>
    <t>ΑΠΟΣΤΟΛΟΣ</t>
  </si>
  <si>
    <t>ΑΑ070168</t>
  </si>
  <si>
    <t>812,9</t>
  </si>
  <si>
    <t>903,9</t>
  </si>
  <si>
    <t>ΛΑΡΕΝΤΖΑΚΗ</t>
  </si>
  <si>
    <t>Χ683313</t>
  </si>
  <si>
    <t>624,8</t>
  </si>
  <si>
    <t>900,8</t>
  </si>
  <si>
    <t>764-759-786-794-828-826-870-871-872-847-853-854-858-859</t>
  </si>
  <si>
    <t>ΚΑΡΑΠΑΣΙΑ</t>
  </si>
  <si>
    <t>ΣΜΑΡΑΓΔΑ</t>
  </si>
  <si>
    <t>Χ005888</t>
  </si>
  <si>
    <t>794-786-787-796-759-757</t>
  </si>
  <si>
    <t>ΠΑΝΤΑΖΗ</t>
  </si>
  <si>
    <t>ΙΩΑΝΝΑ</t>
  </si>
  <si>
    <t>ΑΒ024577</t>
  </si>
  <si>
    <t>687,5</t>
  </si>
  <si>
    <t>891,5</t>
  </si>
  <si>
    <t>811-763-783-778-779-780-781-782-794-757-758-759-760-761-785-786-787-788-789-790-791-792-793-795-796-764-765-799-800-809-814-807-808-813-801-784-773-774-766-767-762-768-769-770-771-772-751-752-753-754-755-756-805-775-776-777-802-803-797-798-804-810-812-806</t>
  </si>
  <si>
    <t>ΨΥΡΡΑ</t>
  </si>
  <si>
    <t>ΘΕΟΦΑΝΩ</t>
  </si>
  <si>
    <t>ΑΓΓΕΛΟΣ</t>
  </si>
  <si>
    <t>Χ227768</t>
  </si>
  <si>
    <t xml:space="preserve">Κοντός </t>
  </si>
  <si>
    <t>Κωνσταντίνος</t>
  </si>
  <si>
    <t>Ιωάννης</t>
  </si>
  <si>
    <t>ΑΜ196539</t>
  </si>
  <si>
    <t>768-769-770-751-752-753-754-755-756-757-758-759-760-761-762-763-764-765-766-767-771-772-773-774-775-776-777-778-779-780-781-782-783-784-785-786-787-788-789-790-791-792-793-794-795-796-797-798-799-800-801-802-803-804-805-806-807-808-809-810-811-812-813-814</t>
  </si>
  <si>
    <t>ΔΑΣΚΑΛΑΚΗ</t>
  </si>
  <si>
    <t>ΑΚ966355</t>
  </si>
  <si>
    <t>816,2</t>
  </si>
  <si>
    <t>866,2</t>
  </si>
  <si>
    <t>ΡΟΥΜΠΟΥ</t>
  </si>
  <si>
    <t>ΣΤΥΛΙΑΝΗ</t>
  </si>
  <si>
    <t>ΑΚ217933</t>
  </si>
  <si>
    <t>865,7</t>
  </si>
  <si>
    <t>751-752-761-764-765-786-787-791-785-788-789-793-794-795-758-759-757-790-796-792-760-775-776-777</t>
  </si>
  <si>
    <t>ΦΙΛΙΠΠΟΣ</t>
  </si>
  <si>
    <t>ΑΖ429381</t>
  </si>
  <si>
    <t>856,9</t>
  </si>
  <si>
    <t>794-757-758-759-760-764-765-785-786-787-788-789-790-791-792-793-795-796-778-779-780-781-782-773-774-783-800-801-784-768-769-770-753-754-755-756-751-752-814-813-762-763-807-809-811-797-766-767-798-799-808-810</t>
  </si>
  <si>
    <t>ΜΟΥΡΤΖΙΑΠΗ</t>
  </si>
  <si>
    <t>ΑΗ270560</t>
  </si>
  <si>
    <t>801-784-786-794-785-787-788-789-790-791-792-793-795-796-757-758-759-760-764-765-813-778-779-780-781-782-751-752-753-754-755-756-768-769-770-772-773-774-775-776-777-783-800-814-937-802-803-806-807-808-811-809-810-812-936-762-763-766-767-771-799-797-798-804</t>
  </si>
  <si>
    <t>ΑΖ203716</t>
  </si>
  <si>
    <t>768-769-770-778-779-780-781-782-786-787-788-789-790-792-793-794-795-796-764-765-772-753-754-755-756-757-760</t>
  </si>
  <si>
    <t>ΚΟΡΩΝΙΑ</t>
  </si>
  <si>
    <t>ΖΩΗ</t>
  </si>
  <si>
    <t>ΑΑ001557</t>
  </si>
  <si>
    <t>848,5</t>
  </si>
  <si>
    <t>800-794-801-768-786-787-788-789-791-793-795-757-758-790-792-759-760-773-774-762-780-781-782-779-778</t>
  </si>
  <si>
    <t>ΜΙΧΑΗΛΙΔΗΣ</t>
  </si>
  <si>
    <t>Χ808833</t>
  </si>
  <si>
    <t>756-753-754-755-778-779-780-781-782-757-758-759-760-761-764-765-785-786-787-788-789-790-791-792-793-794-795-796-814-768-769-770-805-803-802-801-771-772-773-774-751-752-762-763-783-784-799-800-807-808-809-811-813-766-767-775-776-777-797-798-810-812</t>
  </si>
  <si>
    <t>ΠΟΛΥΧΡΟΝΙΑΔΟΥ</t>
  </si>
  <si>
    <t>ΠΑΝΑΓΙΩΤΗΣ-ΛΑΜΠΡΟΣ</t>
  </si>
  <si>
    <t>ΑΜ002765</t>
  </si>
  <si>
    <t>833,8</t>
  </si>
  <si>
    <t>790-791-792-793-794-795-796-785-786-787-788-789-757-758-759-760</t>
  </si>
  <si>
    <t>ΑΘΑΝΑΣΟΠΟΥΛΟΥ</t>
  </si>
  <si>
    <t>ΕΞΑΚΟΥΣΤΗ</t>
  </si>
  <si>
    <t>ΑΖ723723</t>
  </si>
  <si>
    <t>751-752-753-754-755-756-757-758-759-760-764-765-768-769-770-772-781-782-786-787-788-789-790-791-792-793-794-795-796-801-805</t>
  </si>
  <si>
    <t>ΤΡΟΥΣΣΑ</t>
  </si>
  <si>
    <t>ΔΙΟΝΥΣΙΟΣ</t>
  </si>
  <si>
    <t>Χ093768</t>
  </si>
  <si>
    <t>819,5</t>
  </si>
  <si>
    <t>794-786-787-764-759-791</t>
  </si>
  <si>
    <t>ΚΑΡΑΛΗ</t>
  </si>
  <si>
    <t>ΑΖ995496</t>
  </si>
  <si>
    <t>806,3</t>
  </si>
  <si>
    <t>794-795-796-792-793</t>
  </si>
  <si>
    <t>ΤΣΟΛΑΚΗ</t>
  </si>
  <si>
    <t>ΚΑΤΕΡΙΝΑ</t>
  </si>
  <si>
    <t>ΑΝΤΩΝΙΟΣ ΠΑΥΛΟΣ</t>
  </si>
  <si>
    <t>ΑΖ957918</t>
  </si>
  <si>
    <t>757-759-786-794-796-781-782-768-761-763-764</t>
  </si>
  <si>
    <t>ΜΑΝΙΑΔΑΚΗΣ</t>
  </si>
  <si>
    <t>ΟΔΥΣΣΕΑΣ</t>
  </si>
  <si>
    <t>ΖΑΧΑΡΙΑΣ</t>
  </si>
  <si>
    <t>ΑΙ637292</t>
  </si>
  <si>
    <t>785,4</t>
  </si>
  <si>
    <t>785-789-791-796-787-786-788-792-793-794-795-758-759-760-757</t>
  </si>
  <si>
    <t>ΣΤΑΣΙΝΟΠΟΥΛΟΥ</t>
  </si>
  <si>
    <t>ΔΗΜΗΤΡΑ</t>
  </si>
  <si>
    <t>ΑΕ510451</t>
  </si>
  <si>
    <t>702,9</t>
  </si>
  <si>
    <t>779,9</t>
  </si>
  <si>
    <t>794-768-801</t>
  </si>
  <si>
    <t>ΛΙΩΝΑΚΗ</t>
  </si>
  <si>
    <t>ΑΜ266069</t>
  </si>
  <si>
    <t>777,7</t>
  </si>
  <si>
    <t>775-776-777-802-803-782-780-781-779-794-795-785-786-787-788-806-812-799-797-798-804-810-789-790-791-792-793-764-765</t>
  </si>
  <si>
    <t>ΕΥΓΕΝΙΑ</t>
  </si>
  <si>
    <t>ΡΗΓΟΠΟΥΛΟΥ</t>
  </si>
  <si>
    <t>ΑΜ315805</t>
  </si>
  <si>
    <t>805-751-752-753-754-755-756-757-758-759-760-761-762-763-764-765-766-767-768-769-770-771-772-773-774-775-778-776-777-779-780-781-782-783-784-785-786-787-788-789-790-791-792-793-794-795-796-797-798-799-800-801-802-803-804-806-807-808-809-810-811-812-813-814</t>
  </si>
  <si>
    <t>ΠΥΡΡΗΣ</t>
  </si>
  <si>
    <t>ΑΜ310934</t>
  </si>
  <si>
    <t>756-794-757-801-768-781-754-753-755-772-805-751-752-758-759-760-764-765-785-786-787-788-789-790-791-792-793-795-796-769-770-784-813-773-774-778-779-780-782-783-799-800-814-775-776-777-802-803</t>
  </si>
  <si>
    <t>Κουτη</t>
  </si>
  <si>
    <t>Σταματούλα</t>
  </si>
  <si>
    <t>ΑΚ806144</t>
  </si>
  <si>
    <t>ΤΣΟΥΚΝΑΚΗ</t>
  </si>
  <si>
    <t>ΑΚ849801</t>
  </si>
  <si>
    <t>757-793-788-791-785-786-787-792-789-790-758-759-794-795-796-760</t>
  </si>
  <si>
    <t>ΜΑΝΙΑΤΗ</t>
  </si>
  <si>
    <t>ΑΕ595407</t>
  </si>
  <si>
    <t>740,3</t>
  </si>
  <si>
    <t>786-787-788-789-791-790-794-795-796-761-757-760-792-793-758-759-764-765</t>
  </si>
  <si>
    <t>ΒΑΡΣΑΜΗ</t>
  </si>
  <si>
    <t>ΑΗ794978</t>
  </si>
  <si>
    <t>677,6</t>
  </si>
  <si>
    <t>735,6</t>
  </si>
  <si>
    <t>762-761-768-794-801-778-779-780-781-782-800-808-814-773-774-775-776-777-783-784-799-802-803-804-805-806-807-809-810-811-812-813-751-752-753-754-755-756-757-758-759-760-763-764-765-766-767-769-770-771-772-785-786-787-788-789-790-791-792-793-795-796-797-798</t>
  </si>
  <si>
    <t>ΣΙΝΗ</t>
  </si>
  <si>
    <t>ΑΒ269008</t>
  </si>
  <si>
    <t>757-760-792-793-794-795-786-796-791-787-788-789-790-758-759-785-768-769-770</t>
  </si>
  <si>
    <t>ΓΚΕΡΣΑΝΗΣ</t>
  </si>
  <si>
    <t>ΑΖ304521</t>
  </si>
  <si>
    <t>781-782-780-779-778-814-783-800-801-757-758-785-786-788-792-793-795-789-790-791-787-794-796-759-760-764-765-772-773-774-776-777-775-784-768-769-754-756-805-803-802-751-752-753-755</t>
  </si>
  <si>
    <t>ΤΕΜΠΛΗ</t>
  </si>
  <si>
    <t>ΚΩΝΣΤΑΝΤΙΝΙΑ</t>
  </si>
  <si>
    <t>Ν907567</t>
  </si>
  <si>
    <t>700,7</t>
  </si>
  <si>
    <t>756-755-762-784-779-780-781-782-801-788</t>
  </si>
  <si>
    <t>ΠΑΛΑΝΤΖΑ</t>
  </si>
  <si>
    <t>ΠΟΛΥΞΕΝΗ</t>
  </si>
  <si>
    <t>ΑΗ769506</t>
  </si>
  <si>
    <t>698,5</t>
  </si>
  <si>
    <t>801-784-778-781-782-779-780-761-794-757-758-759-760-764-765-785-786-787-788-789-790-791-792-793-795-796-762-763</t>
  </si>
  <si>
    <t>ΠΑΠΑΙΩΑΝΝΟΥ</t>
  </si>
  <si>
    <t>ΑΖ323680</t>
  </si>
  <si>
    <t>794-781-782-786-787-796-801-757-759-764-768-937-936-763-756-807-802-809-804-761</t>
  </si>
  <si>
    <t>ΜΟΣΧΟΥ</t>
  </si>
  <si>
    <t>ΑΒ171615</t>
  </si>
  <si>
    <t>797-790-791-794-796-795-757-786-787-788-789-792-793-785-759-760-764-765-805-782-781-780-779-778-756-755-754-753-752-751-777-776-775-803-802-801-768-769-770-773-774-800-784-783-813-814-772</t>
  </si>
  <si>
    <t>ΣΟΛΟΜΩΝΙΔΟΥ</t>
  </si>
  <si>
    <t>ΕΥΘΥΜΙΑ ΕΛΕΝΗ</t>
  </si>
  <si>
    <t>ΑΑ276393</t>
  </si>
  <si>
    <t>781-782-801-778-779-780</t>
  </si>
  <si>
    <t>ΑΒ171616</t>
  </si>
  <si>
    <t>792-757-795-794-758-759-760-791-788-787-786-785-789-790-793-796-764-765</t>
  </si>
  <si>
    <t>ΜΠΕΡΘΟΥΚΑ</t>
  </si>
  <si>
    <t>Χ610330</t>
  </si>
  <si>
    <t>644,6</t>
  </si>
  <si>
    <t>757-758-759-760-761-764-765-785-786-787-788-789-790-791-792-793-794-795-796</t>
  </si>
  <si>
    <t>ΠΑΝΑΓΙΩΤΟΥΛΙΑ</t>
  </si>
  <si>
    <t>ΑΛΕΞΙΑ</t>
  </si>
  <si>
    <t>ΑΙ 144536</t>
  </si>
  <si>
    <t>757-758-759-760-761-765-785-786-787-788-789-790-791-792-793-794-795-796</t>
  </si>
  <si>
    <t>ΒΑΣΙΛΟΠΟΥΛΟΥ</t>
  </si>
  <si>
    <t>Χ536373</t>
  </si>
  <si>
    <t>ΣΟΦΟΥΛΗΣ</t>
  </si>
  <si>
    <t>ΠΑΝΤΕΛΕΗΜΩΝ</t>
  </si>
  <si>
    <t>ΑΗ641041</t>
  </si>
  <si>
    <t>757-758-759-760-794-795-796-764-765</t>
  </si>
  <si>
    <t>ΧΡΙΣΤΟΦΟΡΙΔΗ</t>
  </si>
  <si>
    <t>ΑΖ057507</t>
  </si>
  <si>
    <t>757-794-787-786-759-796-764-782-781-756-801-768-802-804-763-807-809-761</t>
  </si>
  <si>
    <t>ΒΑΓΓΕΛΗΣ</t>
  </si>
  <si>
    <t>ΑΒ806284</t>
  </si>
  <si>
    <t>577,5</t>
  </si>
  <si>
    <t>781-778-779-780-782-908-909-910-911-912-939-785-786-787-788-789-790-791-792-793-794-795-796-916-917-918-919-920-921-922-757-758-759-760-901-902-903-904-764-765-762-800-925-926-797-933-801-928-784-914-915-753-754-755-756-898-899-900-773-774-811-932-799-923-924-940-798-935-814-937-941-942-783-913-808-763-938-929-770-768-769-927-807-931-809-766-767-905-906-813-934-771-751-752-772-805-775-776-777-907-812-804-936-810-802-803-806-930</t>
  </si>
  <si>
    <t>ΦΡΑΝΤΖΗΣ</t>
  </si>
  <si>
    <t>ΣΠΥΡΙΔΩΝ</t>
  </si>
  <si>
    <t>Σ381049</t>
  </si>
  <si>
    <t>751-752-753-754-755-756-757-758-759-760-764-765-768-769-770-772-773-774-775-776-777-778-779-780-781-782-783-784-785-786-787-788-789-790-791-792-793-794-795-796-800-801-802-803-805-813-814</t>
  </si>
  <si>
    <t>ΤΣΑΠΑΛΙΑΡΗ</t>
  </si>
  <si>
    <t>Χ603848</t>
  </si>
  <si>
    <t>785-786-787-788-789-790-791-792-793-794-795-796-757-758-759-760-761-764-765-753-754-756-768-769-770-772-778-779-780-781-782-797-798-812-810-806-751-752-762-763-766-767-771-773-774-775-776-777-783-784-799-800-801-802-803-804-805-807-808-809-811-813-814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</si>
  <si>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</si>
  <si>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</si>
  <si>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</si>
  <si>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</si>
  <si>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</si>
  <si>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</si>
  <si>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</si>
  <si>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</si>
  <si>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</si>
  <si>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</si>
  <si>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11:ΑΡΙΘΜΟΣ ΜΗΝΩΝ ΕΜΠΕΙΡΙΑΣ</t>
  </si>
  <si>
    <t>12:ΜΟΝΑΔΕΣ ΓΙΑ ΤΗΝ ΕΜΠΕΙΡΙΑ</t>
  </si>
  <si>
    <t xml:space="preserve">13:ΚΩΔΙΚΟΣ ΕΝΤΟΠΙΟΤΗΤΑΣ (8 ΨΥΧΙΑΤΡΙΚΕΣ ΔΟΜΕΣ, ΕΚΑ - 50% ΑΝΔΡΩΝ)
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</si>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</sst>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1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4181</v>
      </c>
      <c r="C8" t="s">
        <v>13</v>
      </c>
      <c r="D8" t="s">
        <v>14</v>
      </c>
      <c r="E8" t="s">
        <v>15</v>
      </c>
      <c r="F8" t="s">
        <v>16</v>
      </c>
      <c r="G8" t="str">
        <f>"00021182"</f>
        <v>00021182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96</v>
      </c>
      <c r="S8">
        <v>588</v>
      </c>
      <c r="V8">
        <v>1</v>
      </c>
      <c r="W8" t="s">
        <v>18</v>
      </c>
    </row>
    <row r="9" spans="1:23" x14ac:dyDescent="0.25">
      <c r="H9">
        <v>768</v>
      </c>
    </row>
    <row r="10" spans="1:23" x14ac:dyDescent="0.25">
      <c r="A10">
        <v>2</v>
      </c>
      <c r="B10">
        <v>1302</v>
      </c>
      <c r="C10" t="s">
        <v>19</v>
      </c>
      <c r="D10" t="s">
        <v>20</v>
      </c>
      <c r="E10" t="s">
        <v>21</v>
      </c>
      <c r="F10" t="s">
        <v>22</v>
      </c>
      <c r="G10" t="str">
        <f>"201511037342"</f>
        <v>201511037342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150</v>
      </c>
      <c r="S10">
        <v>588</v>
      </c>
      <c r="V10">
        <v>1</v>
      </c>
      <c r="W10" t="s">
        <v>24</v>
      </c>
    </row>
    <row r="11" spans="1:23" x14ac:dyDescent="0.25">
      <c r="H11" t="s">
        <v>25</v>
      </c>
    </row>
    <row r="12" spans="1:23" x14ac:dyDescent="0.25">
      <c r="A12">
        <v>3</v>
      </c>
      <c r="B12">
        <v>1654</v>
      </c>
      <c r="C12" t="s">
        <v>26</v>
      </c>
      <c r="D12" t="s">
        <v>27</v>
      </c>
      <c r="E12" t="s">
        <v>28</v>
      </c>
      <c r="F12" t="s">
        <v>29</v>
      </c>
      <c r="G12" t="str">
        <f>"00022764"</f>
        <v>00022764</v>
      </c>
      <c r="H12" t="s">
        <v>30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110</v>
      </c>
      <c r="S12">
        <v>588</v>
      </c>
      <c r="V12">
        <v>3</v>
      </c>
      <c r="W12" t="s">
        <v>31</v>
      </c>
    </row>
    <row r="13" spans="1:23" x14ac:dyDescent="0.25">
      <c r="H13" t="s">
        <v>32</v>
      </c>
    </row>
    <row r="14" spans="1:23" x14ac:dyDescent="0.25">
      <c r="A14">
        <v>4</v>
      </c>
      <c r="B14">
        <v>1290</v>
      </c>
      <c r="C14" t="s">
        <v>33</v>
      </c>
      <c r="D14" t="s">
        <v>14</v>
      </c>
      <c r="E14" t="s">
        <v>34</v>
      </c>
      <c r="F14" t="s">
        <v>35</v>
      </c>
      <c r="G14" t="str">
        <f>"201208000024"</f>
        <v>201208000024</v>
      </c>
      <c r="H14" t="s">
        <v>36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216</v>
      </c>
      <c r="S14">
        <v>588</v>
      </c>
      <c r="V14">
        <v>1</v>
      </c>
      <c r="W14" t="s">
        <v>37</v>
      </c>
    </row>
    <row r="15" spans="1:23" x14ac:dyDescent="0.25">
      <c r="H15" t="s">
        <v>38</v>
      </c>
    </row>
    <row r="16" spans="1:23" x14ac:dyDescent="0.25">
      <c r="A16">
        <v>5</v>
      </c>
      <c r="B16">
        <v>9383</v>
      </c>
      <c r="C16" t="s">
        <v>39</v>
      </c>
      <c r="D16" t="s">
        <v>14</v>
      </c>
      <c r="E16" t="s">
        <v>40</v>
      </c>
      <c r="F16" t="s">
        <v>41</v>
      </c>
      <c r="G16" t="str">
        <f>"00085711"</f>
        <v>00085711</v>
      </c>
      <c r="H16" t="s">
        <v>42</v>
      </c>
      <c r="I16">
        <v>0</v>
      </c>
      <c r="J16">
        <v>30</v>
      </c>
      <c r="K16">
        <v>0</v>
      </c>
      <c r="L16">
        <v>50</v>
      </c>
      <c r="M16">
        <v>0</v>
      </c>
      <c r="N16">
        <v>0</v>
      </c>
      <c r="O16">
        <v>0</v>
      </c>
      <c r="P16">
        <v>0</v>
      </c>
      <c r="Q16">
        <v>0</v>
      </c>
      <c r="R16">
        <v>52</v>
      </c>
      <c r="S16">
        <v>364</v>
      </c>
      <c r="V16">
        <v>1</v>
      </c>
      <c r="W16" t="s">
        <v>43</v>
      </c>
    </row>
    <row r="17" spans="1:23" x14ac:dyDescent="0.25">
      <c r="H17" t="s">
        <v>44</v>
      </c>
    </row>
    <row r="18" spans="1:23" x14ac:dyDescent="0.25">
      <c r="A18">
        <v>6</v>
      </c>
      <c r="B18">
        <v>9736</v>
      </c>
      <c r="C18" t="s">
        <v>45</v>
      </c>
      <c r="D18" t="s">
        <v>20</v>
      </c>
      <c r="E18" t="s">
        <v>46</v>
      </c>
      <c r="F18" t="s">
        <v>47</v>
      </c>
      <c r="G18" t="str">
        <f>"201511018458"</f>
        <v>201511018458</v>
      </c>
      <c r="H18" t="s">
        <v>48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167</v>
      </c>
      <c r="S18">
        <v>588</v>
      </c>
      <c r="V18">
        <v>1</v>
      </c>
      <c r="W18" t="s">
        <v>49</v>
      </c>
    </row>
    <row r="19" spans="1:23" x14ac:dyDescent="0.25">
      <c r="H19" t="s">
        <v>50</v>
      </c>
    </row>
    <row r="20" spans="1:23" x14ac:dyDescent="0.25">
      <c r="A20">
        <v>7</v>
      </c>
      <c r="B20">
        <v>3117</v>
      </c>
      <c r="C20" t="s">
        <v>51</v>
      </c>
      <c r="D20" t="s">
        <v>52</v>
      </c>
      <c r="E20" t="s">
        <v>53</v>
      </c>
      <c r="F20" t="s">
        <v>54</v>
      </c>
      <c r="G20" t="str">
        <f>"201402005993"</f>
        <v>201402005993</v>
      </c>
      <c r="H20" t="s">
        <v>55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V20">
        <v>1</v>
      </c>
      <c r="W20" t="s">
        <v>56</v>
      </c>
    </row>
    <row r="21" spans="1:23" x14ac:dyDescent="0.25">
      <c r="H21" t="s">
        <v>57</v>
      </c>
    </row>
    <row r="22" spans="1:23" x14ac:dyDescent="0.25">
      <c r="A22">
        <v>8</v>
      </c>
      <c r="B22">
        <v>85</v>
      </c>
      <c r="C22" t="s">
        <v>58</v>
      </c>
      <c r="D22" t="s">
        <v>20</v>
      </c>
      <c r="E22" t="s">
        <v>59</v>
      </c>
      <c r="F22" t="s">
        <v>60</v>
      </c>
      <c r="G22" t="str">
        <f>"201510003016"</f>
        <v>201510003016</v>
      </c>
      <c r="H22" t="s">
        <v>61</v>
      </c>
      <c r="I22">
        <v>0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110</v>
      </c>
      <c r="S22">
        <v>588</v>
      </c>
      <c r="V22">
        <v>1</v>
      </c>
      <c r="W22" t="s">
        <v>62</v>
      </c>
    </row>
    <row r="23" spans="1:23" x14ac:dyDescent="0.25">
      <c r="H23" t="s">
        <v>63</v>
      </c>
    </row>
    <row r="24" spans="1:23" x14ac:dyDescent="0.25">
      <c r="A24">
        <v>9</v>
      </c>
      <c r="B24">
        <v>742</v>
      </c>
      <c r="C24" t="s">
        <v>64</v>
      </c>
      <c r="D24" t="s">
        <v>65</v>
      </c>
      <c r="E24" t="s">
        <v>66</v>
      </c>
      <c r="F24" t="s">
        <v>67</v>
      </c>
      <c r="G24" t="str">
        <f>"201511017485"</f>
        <v>201511017485</v>
      </c>
      <c r="H24">
        <v>935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50</v>
      </c>
      <c r="S24">
        <v>350</v>
      </c>
      <c r="V24">
        <v>1</v>
      </c>
      <c r="W24">
        <v>1435</v>
      </c>
    </row>
    <row r="25" spans="1:23" x14ac:dyDescent="0.25">
      <c r="H25" t="s">
        <v>68</v>
      </c>
    </row>
    <row r="26" spans="1:23" x14ac:dyDescent="0.25">
      <c r="A26">
        <v>10</v>
      </c>
      <c r="B26">
        <v>5128</v>
      </c>
      <c r="C26" t="s">
        <v>69</v>
      </c>
      <c r="D26" t="s">
        <v>70</v>
      </c>
      <c r="E26" t="s">
        <v>71</v>
      </c>
      <c r="F26" t="s">
        <v>72</v>
      </c>
      <c r="G26" t="str">
        <f>"201511031155"</f>
        <v>201511031155</v>
      </c>
      <c r="H26" t="s">
        <v>73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157</v>
      </c>
      <c r="S26">
        <v>588</v>
      </c>
      <c r="V26">
        <v>1</v>
      </c>
      <c r="W26" t="s">
        <v>74</v>
      </c>
    </row>
    <row r="27" spans="1:23" x14ac:dyDescent="0.25">
      <c r="H27" t="s">
        <v>75</v>
      </c>
    </row>
    <row r="28" spans="1:23" x14ac:dyDescent="0.25">
      <c r="A28">
        <v>11</v>
      </c>
      <c r="B28">
        <v>8334</v>
      </c>
      <c r="C28" t="s">
        <v>76</v>
      </c>
      <c r="D28" t="s">
        <v>77</v>
      </c>
      <c r="E28" t="s">
        <v>15</v>
      </c>
      <c r="F28" t="s">
        <v>78</v>
      </c>
      <c r="G28" t="str">
        <f>"00101847"</f>
        <v>00101847</v>
      </c>
      <c r="H28">
        <v>1100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24</v>
      </c>
      <c r="S28">
        <v>168</v>
      </c>
      <c r="V28">
        <v>1</v>
      </c>
      <c r="W28">
        <v>1418</v>
      </c>
    </row>
    <row r="29" spans="1:23" x14ac:dyDescent="0.25">
      <c r="H29" t="s">
        <v>79</v>
      </c>
    </row>
    <row r="30" spans="1:23" x14ac:dyDescent="0.25">
      <c r="A30">
        <v>12</v>
      </c>
      <c r="B30">
        <v>3802</v>
      </c>
      <c r="C30" t="s">
        <v>80</v>
      </c>
      <c r="D30" t="s">
        <v>81</v>
      </c>
      <c r="E30" t="s">
        <v>66</v>
      </c>
      <c r="F30" t="s">
        <v>82</v>
      </c>
      <c r="G30" t="str">
        <f>"00024817"</f>
        <v>00024817</v>
      </c>
      <c r="H30">
        <v>935</v>
      </c>
      <c r="I30">
        <v>0</v>
      </c>
      <c r="J30">
        <v>0</v>
      </c>
      <c r="K30">
        <v>0</v>
      </c>
      <c r="L30">
        <v>30</v>
      </c>
      <c r="M30">
        <v>0</v>
      </c>
      <c r="N30">
        <v>0</v>
      </c>
      <c r="O30">
        <v>0</v>
      </c>
      <c r="P30">
        <v>0</v>
      </c>
      <c r="Q30">
        <v>0</v>
      </c>
      <c r="R30">
        <v>63</v>
      </c>
      <c r="S30">
        <v>441</v>
      </c>
      <c r="V30">
        <v>1</v>
      </c>
      <c r="W30">
        <v>1406</v>
      </c>
    </row>
    <row r="31" spans="1:23" x14ac:dyDescent="0.25">
      <c r="H31" t="s">
        <v>83</v>
      </c>
    </row>
    <row r="32" spans="1:23" x14ac:dyDescent="0.25">
      <c r="A32">
        <v>13</v>
      </c>
      <c r="B32">
        <v>4367</v>
      </c>
      <c r="C32" t="s">
        <v>84</v>
      </c>
      <c r="D32" t="s">
        <v>85</v>
      </c>
      <c r="E32" t="s">
        <v>86</v>
      </c>
      <c r="F32" t="s">
        <v>87</v>
      </c>
      <c r="G32" t="str">
        <f>"201511033385"</f>
        <v>201511033385</v>
      </c>
      <c r="H32" t="s">
        <v>88</v>
      </c>
      <c r="I32">
        <v>0</v>
      </c>
      <c r="J32">
        <v>30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114</v>
      </c>
      <c r="S32">
        <v>588</v>
      </c>
      <c r="V32">
        <v>3</v>
      </c>
      <c r="W32" t="s">
        <v>89</v>
      </c>
    </row>
    <row r="33" spans="1:23" x14ac:dyDescent="0.25">
      <c r="H33" t="s">
        <v>90</v>
      </c>
    </row>
    <row r="34" spans="1:23" x14ac:dyDescent="0.25">
      <c r="A34">
        <v>14</v>
      </c>
      <c r="B34">
        <v>8500</v>
      </c>
      <c r="C34" t="s">
        <v>91</v>
      </c>
      <c r="D34" t="s">
        <v>92</v>
      </c>
      <c r="E34" t="s">
        <v>93</v>
      </c>
      <c r="F34" t="s">
        <v>94</v>
      </c>
      <c r="G34" t="str">
        <f>"201511036641"</f>
        <v>201511036641</v>
      </c>
      <c r="H34" t="s">
        <v>95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136</v>
      </c>
      <c r="S34">
        <v>588</v>
      </c>
      <c r="V34">
        <v>1</v>
      </c>
      <c r="W34" t="s">
        <v>96</v>
      </c>
    </row>
    <row r="35" spans="1:23" x14ac:dyDescent="0.25">
      <c r="H35" t="s">
        <v>97</v>
      </c>
    </row>
    <row r="36" spans="1:23" x14ac:dyDescent="0.25">
      <c r="A36">
        <v>15</v>
      </c>
      <c r="B36">
        <v>7737</v>
      </c>
      <c r="C36" t="s">
        <v>98</v>
      </c>
      <c r="D36" t="s">
        <v>99</v>
      </c>
      <c r="E36" t="s">
        <v>100</v>
      </c>
      <c r="F36" t="s">
        <v>101</v>
      </c>
      <c r="G36" t="str">
        <f>"00017279"</f>
        <v>00017279</v>
      </c>
      <c r="H36" t="s">
        <v>102</v>
      </c>
      <c r="I36">
        <v>0</v>
      </c>
      <c r="J36">
        <v>30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62</v>
      </c>
      <c r="S36">
        <v>434</v>
      </c>
      <c r="V36">
        <v>3</v>
      </c>
      <c r="W36" t="s">
        <v>103</v>
      </c>
    </row>
    <row r="37" spans="1:23" x14ac:dyDescent="0.25">
      <c r="H37" t="s">
        <v>104</v>
      </c>
    </row>
    <row r="38" spans="1:23" x14ac:dyDescent="0.25">
      <c r="A38">
        <v>16</v>
      </c>
      <c r="B38">
        <v>5466</v>
      </c>
      <c r="C38" t="s">
        <v>105</v>
      </c>
      <c r="D38" t="s">
        <v>99</v>
      </c>
      <c r="E38" t="s">
        <v>53</v>
      </c>
      <c r="F38" t="s">
        <v>106</v>
      </c>
      <c r="G38" t="str">
        <f>"201511011798"</f>
        <v>201511011798</v>
      </c>
      <c r="H38" t="s">
        <v>107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65</v>
      </c>
      <c r="S38">
        <v>455</v>
      </c>
      <c r="V38">
        <v>1</v>
      </c>
      <c r="W38" t="s">
        <v>108</v>
      </c>
    </row>
    <row r="39" spans="1:23" x14ac:dyDescent="0.25">
      <c r="H39" t="s">
        <v>109</v>
      </c>
    </row>
    <row r="40" spans="1:23" x14ac:dyDescent="0.25">
      <c r="A40">
        <v>17</v>
      </c>
      <c r="B40">
        <v>10090</v>
      </c>
      <c r="C40" t="s">
        <v>110</v>
      </c>
      <c r="D40" t="s">
        <v>20</v>
      </c>
      <c r="E40" t="s">
        <v>111</v>
      </c>
      <c r="F40" t="s">
        <v>112</v>
      </c>
      <c r="G40" t="str">
        <f>"201210000119"</f>
        <v>201210000119</v>
      </c>
      <c r="H40">
        <v>770</v>
      </c>
      <c r="I40">
        <v>0</v>
      </c>
      <c r="J40">
        <v>0</v>
      </c>
      <c r="K40">
        <v>0</v>
      </c>
      <c r="L40">
        <v>30</v>
      </c>
      <c r="M40">
        <v>0</v>
      </c>
      <c r="N40">
        <v>0</v>
      </c>
      <c r="O40">
        <v>0</v>
      </c>
      <c r="P40">
        <v>0</v>
      </c>
      <c r="Q40">
        <v>0</v>
      </c>
      <c r="R40">
        <v>114</v>
      </c>
      <c r="S40">
        <v>588</v>
      </c>
      <c r="V40">
        <v>1</v>
      </c>
      <c r="W40">
        <v>1388</v>
      </c>
    </row>
    <row r="41" spans="1:23" x14ac:dyDescent="0.25">
      <c r="H41" t="s">
        <v>113</v>
      </c>
    </row>
    <row r="42" spans="1:23" x14ac:dyDescent="0.25">
      <c r="A42">
        <v>18</v>
      </c>
      <c r="B42">
        <v>10057</v>
      </c>
      <c r="C42" t="s">
        <v>114</v>
      </c>
      <c r="D42" t="s">
        <v>20</v>
      </c>
      <c r="E42" t="s">
        <v>115</v>
      </c>
      <c r="F42" t="s">
        <v>116</v>
      </c>
      <c r="G42" t="str">
        <f>"201511005228"</f>
        <v>201511005228</v>
      </c>
      <c r="H42" t="s">
        <v>117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25</v>
      </c>
      <c r="S42">
        <v>175</v>
      </c>
      <c r="V42">
        <v>1</v>
      </c>
      <c r="W42" t="s">
        <v>118</v>
      </c>
    </row>
    <row r="43" spans="1:23" x14ac:dyDescent="0.25">
      <c r="H43" t="s">
        <v>119</v>
      </c>
    </row>
    <row r="44" spans="1:23" x14ac:dyDescent="0.25">
      <c r="A44">
        <v>19</v>
      </c>
      <c r="B44">
        <v>7818</v>
      </c>
      <c r="C44" t="s">
        <v>120</v>
      </c>
      <c r="D44" t="s">
        <v>121</v>
      </c>
      <c r="E44" t="s">
        <v>122</v>
      </c>
      <c r="F44" t="s">
        <v>123</v>
      </c>
      <c r="G44" t="str">
        <f>"00070174"</f>
        <v>00070174</v>
      </c>
      <c r="H44">
        <v>825</v>
      </c>
      <c r="I44">
        <v>0</v>
      </c>
      <c r="J44">
        <v>70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68</v>
      </c>
      <c r="S44">
        <v>476</v>
      </c>
      <c r="V44">
        <v>1</v>
      </c>
      <c r="W44">
        <v>1371</v>
      </c>
    </row>
    <row r="45" spans="1:23" x14ac:dyDescent="0.25">
      <c r="H45" t="s">
        <v>124</v>
      </c>
    </row>
    <row r="46" spans="1:23" x14ac:dyDescent="0.25">
      <c r="A46">
        <v>20</v>
      </c>
      <c r="B46">
        <v>3031</v>
      </c>
      <c r="C46" t="s">
        <v>125</v>
      </c>
      <c r="D46" t="s">
        <v>126</v>
      </c>
      <c r="E46" t="s">
        <v>127</v>
      </c>
      <c r="F46" t="s">
        <v>128</v>
      </c>
      <c r="G46" t="str">
        <f>"201511019611"</f>
        <v>201511019611</v>
      </c>
      <c r="H46" t="s">
        <v>129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114</v>
      </c>
      <c r="S46">
        <v>588</v>
      </c>
      <c r="V46">
        <v>1</v>
      </c>
      <c r="W46" t="s">
        <v>130</v>
      </c>
    </row>
    <row r="47" spans="1:23" x14ac:dyDescent="0.25">
      <c r="H47" t="s">
        <v>131</v>
      </c>
    </row>
    <row r="48" spans="1:23" x14ac:dyDescent="0.25">
      <c r="A48">
        <v>21</v>
      </c>
      <c r="B48">
        <v>2055</v>
      </c>
      <c r="C48" t="s">
        <v>132</v>
      </c>
      <c r="D48" t="s">
        <v>133</v>
      </c>
      <c r="E48" t="s">
        <v>115</v>
      </c>
      <c r="F48" t="s">
        <v>134</v>
      </c>
      <c r="G48" t="str">
        <f>"00036110"</f>
        <v>00036110</v>
      </c>
      <c r="H48" t="s">
        <v>135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325</v>
      </c>
      <c r="S48">
        <v>588</v>
      </c>
      <c r="V48">
        <v>1</v>
      </c>
      <c r="W48" t="s">
        <v>136</v>
      </c>
    </row>
    <row r="49" spans="1:23" x14ac:dyDescent="0.25">
      <c r="H49" t="s">
        <v>137</v>
      </c>
    </row>
    <row r="50" spans="1:23" x14ac:dyDescent="0.25">
      <c r="A50">
        <v>22</v>
      </c>
      <c r="B50">
        <v>87</v>
      </c>
      <c r="C50" t="s">
        <v>138</v>
      </c>
      <c r="D50" t="s">
        <v>71</v>
      </c>
      <c r="E50" t="s">
        <v>93</v>
      </c>
      <c r="F50" t="s">
        <v>139</v>
      </c>
      <c r="G50" t="str">
        <f>"201409001030"</f>
        <v>201409001030</v>
      </c>
      <c r="H50" t="s">
        <v>140</v>
      </c>
      <c r="I50">
        <v>0</v>
      </c>
      <c r="J50">
        <v>30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95</v>
      </c>
      <c r="S50">
        <v>588</v>
      </c>
      <c r="V50">
        <v>1</v>
      </c>
      <c r="W50" t="s">
        <v>141</v>
      </c>
    </row>
    <row r="51" spans="1:23" x14ac:dyDescent="0.25">
      <c r="H51" t="s">
        <v>142</v>
      </c>
    </row>
    <row r="52" spans="1:23" x14ac:dyDescent="0.25">
      <c r="A52">
        <v>23</v>
      </c>
      <c r="B52">
        <v>6841</v>
      </c>
      <c r="C52" t="s">
        <v>143</v>
      </c>
      <c r="D52" t="s">
        <v>99</v>
      </c>
      <c r="E52" t="s">
        <v>71</v>
      </c>
      <c r="F52" t="s">
        <v>144</v>
      </c>
      <c r="G52" t="str">
        <f>"201511035938"</f>
        <v>201511035938</v>
      </c>
      <c r="H52" t="s">
        <v>145</v>
      </c>
      <c r="I52">
        <v>0</v>
      </c>
      <c r="J52">
        <v>0</v>
      </c>
      <c r="K52">
        <v>0</v>
      </c>
      <c r="L52">
        <v>0</v>
      </c>
      <c r="M52">
        <v>30</v>
      </c>
      <c r="N52">
        <v>0</v>
      </c>
      <c r="O52">
        <v>0</v>
      </c>
      <c r="P52">
        <v>0</v>
      </c>
      <c r="Q52">
        <v>0</v>
      </c>
      <c r="R52">
        <v>56</v>
      </c>
      <c r="S52">
        <v>392</v>
      </c>
      <c r="V52">
        <v>3</v>
      </c>
      <c r="W52" t="s">
        <v>146</v>
      </c>
    </row>
    <row r="53" spans="1:23" x14ac:dyDescent="0.25">
      <c r="H53" t="s">
        <v>147</v>
      </c>
    </row>
    <row r="54" spans="1:23" x14ac:dyDescent="0.25">
      <c r="A54">
        <v>24</v>
      </c>
      <c r="B54">
        <v>8487</v>
      </c>
      <c r="C54" t="s">
        <v>148</v>
      </c>
      <c r="D54" t="s">
        <v>149</v>
      </c>
      <c r="E54" t="s">
        <v>150</v>
      </c>
      <c r="F54" t="s">
        <v>151</v>
      </c>
      <c r="G54" t="str">
        <f>"00073798"</f>
        <v>00073798</v>
      </c>
      <c r="H54">
        <v>748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137</v>
      </c>
      <c r="S54">
        <v>588</v>
      </c>
      <c r="V54">
        <v>1</v>
      </c>
      <c r="W54">
        <v>1336</v>
      </c>
    </row>
    <row r="55" spans="1:23" x14ac:dyDescent="0.25">
      <c r="H55" t="s">
        <v>152</v>
      </c>
    </row>
    <row r="56" spans="1:23" x14ac:dyDescent="0.25">
      <c r="A56">
        <v>25</v>
      </c>
      <c r="B56">
        <v>4000</v>
      </c>
      <c r="C56" t="s">
        <v>153</v>
      </c>
      <c r="D56" t="s">
        <v>20</v>
      </c>
      <c r="E56" t="s">
        <v>115</v>
      </c>
      <c r="F56" t="s">
        <v>154</v>
      </c>
      <c r="G56" t="str">
        <f>"201511014271"</f>
        <v>201511014271</v>
      </c>
      <c r="H56" t="s">
        <v>155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58</v>
      </c>
      <c r="S56">
        <v>406</v>
      </c>
      <c r="V56">
        <v>1</v>
      </c>
      <c r="W56" t="s">
        <v>156</v>
      </c>
    </row>
    <row r="57" spans="1:23" x14ac:dyDescent="0.25">
      <c r="H57" t="s">
        <v>157</v>
      </c>
    </row>
    <row r="58" spans="1:23" x14ac:dyDescent="0.25">
      <c r="A58">
        <v>26</v>
      </c>
      <c r="B58">
        <v>138</v>
      </c>
      <c r="C58" t="s">
        <v>158</v>
      </c>
      <c r="D58" t="s">
        <v>159</v>
      </c>
      <c r="E58" t="s">
        <v>160</v>
      </c>
      <c r="F58" t="s">
        <v>161</v>
      </c>
      <c r="G58" t="str">
        <f>"201511034132"</f>
        <v>201511034132</v>
      </c>
      <c r="H58" t="s">
        <v>30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48</v>
      </c>
      <c r="S58">
        <v>336</v>
      </c>
      <c r="V58">
        <v>1</v>
      </c>
      <c r="W58" t="s">
        <v>162</v>
      </c>
    </row>
    <row r="59" spans="1:23" x14ac:dyDescent="0.25">
      <c r="H59" t="s">
        <v>163</v>
      </c>
    </row>
    <row r="60" spans="1:23" x14ac:dyDescent="0.25">
      <c r="A60">
        <v>27</v>
      </c>
      <c r="B60">
        <v>108</v>
      </c>
      <c r="C60" t="s">
        <v>164</v>
      </c>
      <c r="D60" t="s">
        <v>165</v>
      </c>
      <c r="E60" t="s">
        <v>166</v>
      </c>
      <c r="F60" t="s">
        <v>167</v>
      </c>
      <c r="G60" t="str">
        <f>"201511027031"</f>
        <v>201511027031</v>
      </c>
      <c r="H60" t="s">
        <v>168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122</v>
      </c>
      <c r="S60">
        <v>588</v>
      </c>
      <c r="V60">
        <v>1</v>
      </c>
      <c r="W60" t="s">
        <v>169</v>
      </c>
    </row>
    <row r="61" spans="1:23" x14ac:dyDescent="0.25">
      <c r="H61" t="s">
        <v>170</v>
      </c>
    </row>
    <row r="62" spans="1:23" x14ac:dyDescent="0.25">
      <c r="A62">
        <v>28</v>
      </c>
      <c r="B62">
        <v>9529</v>
      </c>
      <c r="C62" t="s">
        <v>171</v>
      </c>
      <c r="D62" t="s">
        <v>172</v>
      </c>
      <c r="E62" t="s">
        <v>173</v>
      </c>
      <c r="F62" t="s">
        <v>174</v>
      </c>
      <c r="G62" t="str">
        <f>"201511016440"</f>
        <v>201511016440</v>
      </c>
      <c r="H62" t="s">
        <v>175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120</v>
      </c>
      <c r="S62">
        <v>588</v>
      </c>
      <c r="V62">
        <v>1</v>
      </c>
      <c r="W62" t="s">
        <v>176</v>
      </c>
    </row>
    <row r="63" spans="1:23" x14ac:dyDescent="0.25">
      <c r="H63" t="s">
        <v>177</v>
      </c>
    </row>
    <row r="64" spans="1:23" x14ac:dyDescent="0.25">
      <c r="A64">
        <v>29</v>
      </c>
      <c r="B64">
        <v>4484</v>
      </c>
      <c r="C64" t="s">
        <v>178</v>
      </c>
      <c r="D64" t="s">
        <v>179</v>
      </c>
      <c r="E64" t="s">
        <v>180</v>
      </c>
      <c r="F64" t="s">
        <v>181</v>
      </c>
      <c r="G64" t="str">
        <f>"201402010451"</f>
        <v>201402010451</v>
      </c>
      <c r="H64" t="s">
        <v>182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27</v>
      </c>
      <c r="S64">
        <v>189</v>
      </c>
      <c r="V64">
        <v>1</v>
      </c>
      <c r="W64" t="s">
        <v>183</v>
      </c>
    </row>
    <row r="65" spans="1:23" x14ac:dyDescent="0.25">
      <c r="H65" t="s">
        <v>184</v>
      </c>
    </row>
    <row r="66" spans="1:23" x14ac:dyDescent="0.25">
      <c r="A66">
        <v>30</v>
      </c>
      <c r="B66">
        <v>7791</v>
      </c>
      <c r="C66" t="s">
        <v>185</v>
      </c>
      <c r="D66" t="s">
        <v>186</v>
      </c>
      <c r="E66" t="s">
        <v>180</v>
      </c>
      <c r="F66" t="s">
        <v>187</v>
      </c>
      <c r="G66" t="str">
        <f>"201511037944"</f>
        <v>201511037944</v>
      </c>
      <c r="H66">
        <v>770</v>
      </c>
      <c r="I66">
        <v>0</v>
      </c>
      <c r="J66">
        <v>30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64</v>
      </c>
      <c r="S66">
        <v>448</v>
      </c>
      <c r="V66">
        <v>1</v>
      </c>
      <c r="W66">
        <v>1248</v>
      </c>
    </row>
    <row r="67" spans="1:23" x14ac:dyDescent="0.25">
      <c r="H67" t="s">
        <v>188</v>
      </c>
    </row>
    <row r="68" spans="1:23" x14ac:dyDescent="0.25">
      <c r="A68">
        <v>31</v>
      </c>
      <c r="B68">
        <v>7047</v>
      </c>
      <c r="C68" t="s">
        <v>189</v>
      </c>
      <c r="D68" t="s">
        <v>65</v>
      </c>
      <c r="E68" t="s">
        <v>66</v>
      </c>
      <c r="F68" t="s">
        <v>190</v>
      </c>
      <c r="G68" t="str">
        <f>"00036507"</f>
        <v>00036507</v>
      </c>
      <c r="H68">
        <v>660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312</v>
      </c>
      <c r="S68">
        <v>588</v>
      </c>
      <c r="V68">
        <v>1</v>
      </c>
      <c r="W68">
        <v>1248</v>
      </c>
    </row>
    <row r="69" spans="1:23" x14ac:dyDescent="0.25">
      <c r="H69" t="s">
        <v>191</v>
      </c>
    </row>
    <row r="70" spans="1:23" x14ac:dyDescent="0.25">
      <c r="A70">
        <v>32</v>
      </c>
      <c r="B70">
        <v>7119</v>
      </c>
      <c r="C70" t="s">
        <v>192</v>
      </c>
      <c r="D70" t="s">
        <v>149</v>
      </c>
      <c r="E70" t="s">
        <v>59</v>
      </c>
      <c r="F70" t="s">
        <v>193</v>
      </c>
      <c r="G70" t="str">
        <f>"00075388"</f>
        <v>00075388</v>
      </c>
      <c r="H70">
        <v>660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129</v>
      </c>
      <c r="S70">
        <v>588</v>
      </c>
      <c r="V70">
        <v>1</v>
      </c>
      <c r="W70">
        <v>1248</v>
      </c>
    </row>
    <row r="71" spans="1:23" x14ac:dyDescent="0.25">
      <c r="H71" t="s">
        <v>194</v>
      </c>
    </row>
    <row r="72" spans="1:23" x14ac:dyDescent="0.25">
      <c r="A72">
        <v>33</v>
      </c>
      <c r="B72">
        <v>8346</v>
      </c>
      <c r="C72" t="s">
        <v>195</v>
      </c>
      <c r="D72" t="s">
        <v>196</v>
      </c>
      <c r="E72" t="s">
        <v>59</v>
      </c>
      <c r="F72" t="s">
        <v>197</v>
      </c>
      <c r="G72" t="str">
        <f>"201206000035"</f>
        <v>201206000035</v>
      </c>
      <c r="H72" t="s">
        <v>198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88</v>
      </c>
      <c r="S72">
        <v>588</v>
      </c>
      <c r="V72">
        <v>1</v>
      </c>
      <c r="W72" t="s">
        <v>199</v>
      </c>
    </row>
    <row r="73" spans="1:23" x14ac:dyDescent="0.25">
      <c r="H73" t="s">
        <v>200</v>
      </c>
    </row>
    <row r="74" spans="1:23" x14ac:dyDescent="0.25">
      <c r="A74">
        <v>34</v>
      </c>
      <c r="B74">
        <v>9760</v>
      </c>
      <c r="C74" t="s">
        <v>201</v>
      </c>
      <c r="D74" t="s">
        <v>20</v>
      </c>
      <c r="E74" t="s">
        <v>202</v>
      </c>
      <c r="F74" t="s">
        <v>203</v>
      </c>
      <c r="G74" t="str">
        <f>"00029327"</f>
        <v>00029327</v>
      </c>
      <c r="H74">
        <v>935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39</v>
      </c>
      <c r="S74">
        <v>273</v>
      </c>
      <c r="V74">
        <v>1</v>
      </c>
      <c r="W74">
        <v>1208</v>
      </c>
    </row>
    <row r="75" spans="1:23" x14ac:dyDescent="0.25">
      <c r="H75" t="s">
        <v>204</v>
      </c>
    </row>
    <row r="76" spans="1:23" x14ac:dyDescent="0.25">
      <c r="A76">
        <v>35</v>
      </c>
      <c r="B76">
        <v>5973</v>
      </c>
      <c r="C76" t="s">
        <v>205</v>
      </c>
      <c r="D76" t="s">
        <v>206</v>
      </c>
      <c r="E76" t="s">
        <v>115</v>
      </c>
      <c r="F76" t="s">
        <v>207</v>
      </c>
      <c r="G76" t="str">
        <f>"201511037563"</f>
        <v>201511037563</v>
      </c>
      <c r="H76" t="s">
        <v>208</v>
      </c>
      <c r="I76">
        <v>150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36</v>
      </c>
      <c r="S76">
        <v>252</v>
      </c>
      <c r="V76">
        <v>1</v>
      </c>
      <c r="W76" t="s">
        <v>209</v>
      </c>
    </row>
    <row r="77" spans="1:23" x14ac:dyDescent="0.25">
      <c r="H77" t="s">
        <v>210</v>
      </c>
    </row>
    <row r="78" spans="1:23" x14ac:dyDescent="0.25">
      <c r="A78">
        <v>36</v>
      </c>
      <c r="B78">
        <v>7658</v>
      </c>
      <c r="C78" t="s">
        <v>211</v>
      </c>
      <c r="D78" t="s">
        <v>165</v>
      </c>
      <c r="E78" t="s">
        <v>212</v>
      </c>
      <c r="F78" t="s">
        <v>213</v>
      </c>
      <c r="G78" t="str">
        <f>"201511015511"</f>
        <v>201511015511</v>
      </c>
      <c r="H78">
        <v>990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27</v>
      </c>
      <c r="S78">
        <v>189</v>
      </c>
      <c r="V78">
        <v>1</v>
      </c>
      <c r="W78">
        <v>1179</v>
      </c>
    </row>
    <row r="79" spans="1:23" x14ac:dyDescent="0.25">
      <c r="H79" t="s">
        <v>214</v>
      </c>
    </row>
    <row r="80" spans="1:23" x14ac:dyDescent="0.25">
      <c r="A80">
        <v>37</v>
      </c>
      <c r="B80">
        <v>8689</v>
      </c>
      <c r="C80" t="s">
        <v>215</v>
      </c>
      <c r="D80" t="s">
        <v>216</v>
      </c>
      <c r="E80" t="s">
        <v>217</v>
      </c>
      <c r="F80" t="s">
        <v>218</v>
      </c>
      <c r="G80" t="str">
        <f>"201310000002"</f>
        <v>201310000002</v>
      </c>
      <c r="H80">
        <v>990</v>
      </c>
      <c r="I80">
        <v>150</v>
      </c>
      <c r="J80">
        <v>30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V80">
        <v>1</v>
      </c>
      <c r="W80">
        <v>1170</v>
      </c>
    </row>
    <row r="81" spans="1:23" x14ac:dyDescent="0.25">
      <c r="H81" t="s">
        <v>219</v>
      </c>
    </row>
    <row r="82" spans="1:23" x14ac:dyDescent="0.25">
      <c r="A82">
        <v>38</v>
      </c>
      <c r="B82">
        <v>9339</v>
      </c>
      <c r="C82" t="s">
        <v>220</v>
      </c>
      <c r="D82" t="s">
        <v>20</v>
      </c>
      <c r="E82" t="s">
        <v>115</v>
      </c>
      <c r="F82" t="s">
        <v>221</v>
      </c>
      <c r="G82" t="str">
        <f>"00049419"</f>
        <v>00049419</v>
      </c>
      <c r="H82">
        <v>715</v>
      </c>
      <c r="I82">
        <v>0</v>
      </c>
      <c r="J82">
        <v>30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60</v>
      </c>
      <c r="S82">
        <v>420</v>
      </c>
      <c r="V82">
        <v>1</v>
      </c>
      <c r="W82">
        <v>1165</v>
      </c>
    </row>
    <row r="83" spans="1:23" x14ac:dyDescent="0.25">
      <c r="H83" t="s">
        <v>222</v>
      </c>
    </row>
    <row r="84" spans="1:23" x14ac:dyDescent="0.25">
      <c r="A84">
        <v>39</v>
      </c>
      <c r="B84">
        <v>4109</v>
      </c>
      <c r="C84" t="s">
        <v>223</v>
      </c>
      <c r="D84" t="s">
        <v>52</v>
      </c>
      <c r="E84" t="s">
        <v>93</v>
      </c>
      <c r="F84" t="s">
        <v>224</v>
      </c>
      <c r="G84" t="str">
        <f>"201511015985"</f>
        <v>201511015985</v>
      </c>
      <c r="H84">
        <v>979</v>
      </c>
      <c r="I84">
        <v>150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4</v>
      </c>
      <c r="S84">
        <v>28</v>
      </c>
      <c r="V84">
        <v>1</v>
      </c>
      <c r="W84">
        <v>1157</v>
      </c>
    </row>
    <row r="85" spans="1:23" x14ac:dyDescent="0.25">
      <c r="H85" t="s">
        <v>225</v>
      </c>
    </row>
    <row r="86" spans="1:23" x14ac:dyDescent="0.25">
      <c r="A86">
        <v>40</v>
      </c>
      <c r="B86">
        <v>3208</v>
      </c>
      <c r="C86" t="s">
        <v>226</v>
      </c>
      <c r="D86" t="s">
        <v>227</v>
      </c>
      <c r="E86" t="s">
        <v>53</v>
      </c>
      <c r="F86" t="s">
        <v>228</v>
      </c>
      <c r="G86" t="str">
        <f>"00045326"</f>
        <v>00045326</v>
      </c>
      <c r="H86" t="s">
        <v>229</v>
      </c>
      <c r="I86">
        <v>0</v>
      </c>
      <c r="J86">
        <v>30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34</v>
      </c>
      <c r="S86">
        <v>238</v>
      </c>
      <c r="V86">
        <v>1</v>
      </c>
      <c r="W86" t="s">
        <v>230</v>
      </c>
    </row>
    <row r="87" spans="1:23" x14ac:dyDescent="0.25">
      <c r="H87" t="s">
        <v>231</v>
      </c>
    </row>
    <row r="88" spans="1:23" x14ac:dyDescent="0.25">
      <c r="A88">
        <v>41</v>
      </c>
      <c r="B88">
        <v>4963</v>
      </c>
      <c r="C88" t="s">
        <v>232</v>
      </c>
      <c r="D88" t="s">
        <v>233</v>
      </c>
      <c r="E88" t="s">
        <v>180</v>
      </c>
      <c r="F88" t="s">
        <v>234</v>
      </c>
      <c r="G88" t="str">
        <f>"201511039014"</f>
        <v>201511039014</v>
      </c>
      <c r="H88">
        <v>1001</v>
      </c>
      <c r="I88">
        <v>150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V88">
        <v>1</v>
      </c>
      <c r="W88">
        <v>1151</v>
      </c>
    </row>
    <row r="89" spans="1:23" x14ac:dyDescent="0.25">
      <c r="H89" t="s">
        <v>235</v>
      </c>
    </row>
    <row r="90" spans="1:23" x14ac:dyDescent="0.25">
      <c r="A90">
        <v>42</v>
      </c>
      <c r="B90">
        <v>6963</v>
      </c>
      <c r="C90" t="s">
        <v>236</v>
      </c>
      <c r="D90" t="s">
        <v>206</v>
      </c>
      <c r="E90" t="s">
        <v>71</v>
      </c>
      <c r="F90" t="s">
        <v>237</v>
      </c>
      <c r="G90" t="str">
        <f>"201406001265"</f>
        <v>201406001265</v>
      </c>
      <c r="H90">
        <v>1045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15</v>
      </c>
      <c r="S90">
        <v>105</v>
      </c>
      <c r="V90">
        <v>1</v>
      </c>
      <c r="W90">
        <v>1150</v>
      </c>
    </row>
    <row r="91" spans="1:23" x14ac:dyDescent="0.25">
      <c r="H91" t="s">
        <v>238</v>
      </c>
    </row>
    <row r="92" spans="1:23" x14ac:dyDescent="0.25">
      <c r="A92">
        <v>43</v>
      </c>
      <c r="B92">
        <v>1022</v>
      </c>
      <c r="C92" t="s">
        <v>239</v>
      </c>
      <c r="D92" t="s">
        <v>240</v>
      </c>
      <c r="E92" t="s">
        <v>180</v>
      </c>
      <c r="F92" t="s">
        <v>241</v>
      </c>
      <c r="G92" t="str">
        <f>"00017647"</f>
        <v>00017647</v>
      </c>
      <c r="H92" t="s">
        <v>242</v>
      </c>
      <c r="I92">
        <v>150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V92">
        <v>3</v>
      </c>
      <c r="W92" t="s">
        <v>243</v>
      </c>
    </row>
    <row r="93" spans="1:23" x14ac:dyDescent="0.25">
      <c r="H93" t="s">
        <v>244</v>
      </c>
    </row>
    <row r="94" spans="1:23" x14ac:dyDescent="0.25">
      <c r="A94">
        <v>44</v>
      </c>
      <c r="B94">
        <v>8372</v>
      </c>
      <c r="C94" t="s">
        <v>245</v>
      </c>
      <c r="D94" t="s">
        <v>246</v>
      </c>
      <c r="E94" t="s">
        <v>93</v>
      </c>
      <c r="F94" t="s">
        <v>247</v>
      </c>
      <c r="G94" t="str">
        <f>"201511022367"</f>
        <v>201511022367</v>
      </c>
      <c r="H94">
        <v>550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105</v>
      </c>
      <c r="S94">
        <v>588</v>
      </c>
      <c r="V94">
        <v>1</v>
      </c>
      <c r="W94">
        <v>1138</v>
      </c>
    </row>
    <row r="95" spans="1:23" x14ac:dyDescent="0.25">
      <c r="H95" t="s">
        <v>248</v>
      </c>
    </row>
    <row r="96" spans="1:23" x14ac:dyDescent="0.25">
      <c r="A96">
        <v>45</v>
      </c>
      <c r="B96">
        <v>530</v>
      </c>
      <c r="C96" t="s">
        <v>201</v>
      </c>
      <c r="D96" t="s">
        <v>249</v>
      </c>
      <c r="E96" t="s">
        <v>250</v>
      </c>
      <c r="F96" t="s">
        <v>251</v>
      </c>
      <c r="G96" t="str">
        <f>"201511039008"</f>
        <v>201511039008</v>
      </c>
      <c r="H96">
        <v>1100</v>
      </c>
      <c r="I96">
        <v>0</v>
      </c>
      <c r="J96">
        <v>0</v>
      </c>
      <c r="K96">
        <v>30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V96">
        <v>1</v>
      </c>
      <c r="W96">
        <v>1130</v>
      </c>
    </row>
    <row r="97" spans="1:23" x14ac:dyDescent="0.25">
      <c r="H97" t="s">
        <v>252</v>
      </c>
    </row>
    <row r="98" spans="1:23" x14ac:dyDescent="0.25">
      <c r="A98">
        <v>46</v>
      </c>
      <c r="B98">
        <v>5799</v>
      </c>
      <c r="C98" t="s">
        <v>253</v>
      </c>
      <c r="D98" t="s">
        <v>70</v>
      </c>
      <c r="E98" t="s">
        <v>254</v>
      </c>
      <c r="F98" t="s">
        <v>255</v>
      </c>
      <c r="G98" t="str">
        <f>"00074318"</f>
        <v>00074318</v>
      </c>
      <c r="H98" t="s">
        <v>256</v>
      </c>
      <c r="I98">
        <v>0</v>
      </c>
      <c r="J98">
        <v>30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V98">
        <v>1</v>
      </c>
      <c r="W98" t="s">
        <v>257</v>
      </c>
    </row>
    <row r="99" spans="1:23" x14ac:dyDescent="0.25">
      <c r="H99" t="s">
        <v>258</v>
      </c>
    </row>
    <row r="100" spans="1:23" x14ac:dyDescent="0.25">
      <c r="A100">
        <v>47</v>
      </c>
      <c r="B100">
        <v>5826</v>
      </c>
      <c r="C100" t="s">
        <v>259</v>
      </c>
      <c r="D100" t="s">
        <v>260</v>
      </c>
      <c r="E100" t="s">
        <v>261</v>
      </c>
      <c r="F100" t="s">
        <v>262</v>
      </c>
      <c r="G100" t="str">
        <f>"00026614"</f>
        <v>00026614</v>
      </c>
      <c r="H100" t="s">
        <v>263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37</v>
      </c>
      <c r="S100">
        <v>259</v>
      </c>
      <c r="V100">
        <v>3</v>
      </c>
      <c r="W100" t="s">
        <v>264</v>
      </c>
    </row>
    <row r="101" spans="1:23" x14ac:dyDescent="0.25">
      <c r="H101" t="s">
        <v>265</v>
      </c>
    </row>
    <row r="102" spans="1:23" x14ac:dyDescent="0.25">
      <c r="A102">
        <v>48</v>
      </c>
      <c r="B102">
        <v>4657</v>
      </c>
      <c r="C102" t="s">
        <v>266</v>
      </c>
      <c r="D102" t="s">
        <v>267</v>
      </c>
      <c r="E102" t="s">
        <v>268</v>
      </c>
      <c r="F102" t="s">
        <v>269</v>
      </c>
      <c r="G102" t="str">
        <f>"201407000111"</f>
        <v>201407000111</v>
      </c>
      <c r="H102" t="s">
        <v>270</v>
      </c>
      <c r="I102">
        <v>150</v>
      </c>
      <c r="J102">
        <v>30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12</v>
      </c>
      <c r="S102">
        <v>84</v>
      </c>
      <c r="V102">
        <v>1</v>
      </c>
      <c r="W102" t="s">
        <v>271</v>
      </c>
    </row>
    <row r="103" spans="1:23" x14ac:dyDescent="0.25">
      <c r="H103" t="s">
        <v>272</v>
      </c>
    </row>
    <row r="104" spans="1:23" x14ac:dyDescent="0.25">
      <c r="A104">
        <v>49</v>
      </c>
      <c r="B104">
        <v>6247</v>
      </c>
      <c r="C104" t="s">
        <v>273</v>
      </c>
      <c r="D104" t="s">
        <v>77</v>
      </c>
      <c r="E104" t="s">
        <v>180</v>
      </c>
      <c r="F104" t="s">
        <v>274</v>
      </c>
      <c r="G104" t="str">
        <f>"201511029629"</f>
        <v>201511029629</v>
      </c>
      <c r="H104" t="s">
        <v>275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26</v>
      </c>
      <c r="S104">
        <v>182</v>
      </c>
      <c r="V104">
        <v>1</v>
      </c>
      <c r="W104" t="s">
        <v>276</v>
      </c>
    </row>
    <row r="105" spans="1:23" x14ac:dyDescent="0.25">
      <c r="H105" t="s">
        <v>277</v>
      </c>
    </row>
    <row r="106" spans="1:23" x14ac:dyDescent="0.25">
      <c r="A106">
        <v>50</v>
      </c>
      <c r="B106">
        <v>6706</v>
      </c>
      <c r="C106" t="s">
        <v>278</v>
      </c>
      <c r="D106" t="s">
        <v>53</v>
      </c>
      <c r="E106" t="s">
        <v>122</v>
      </c>
      <c r="F106" t="s">
        <v>279</v>
      </c>
      <c r="G106" t="str">
        <f>"00048144"</f>
        <v>00048144</v>
      </c>
      <c r="H106" t="s">
        <v>256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V106">
        <v>1</v>
      </c>
      <c r="W106" t="s">
        <v>256</v>
      </c>
    </row>
    <row r="107" spans="1:23" x14ac:dyDescent="0.25">
      <c r="H107" t="s">
        <v>280</v>
      </c>
    </row>
    <row r="108" spans="1:23" x14ac:dyDescent="0.25">
      <c r="A108">
        <v>51</v>
      </c>
      <c r="B108">
        <v>321</v>
      </c>
      <c r="C108" t="s">
        <v>281</v>
      </c>
      <c r="D108" t="s">
        <v>282</v>
      </c>
      <c r="E108" t="s">
        <v>122</v>
      </c>
      <c r="F108" t="s">
        <v>283</v>
      </c>
      <c r="G108" t="str">
        <f>"00040284"</f>
        <v>00040284</v>
      </c>
      <c r="H108">
        <v>1023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8</v>
      </c>
      <c r="S108">
        <v>56</v>
      </c>
      <c r="V108">
        <v>1</v>
      </c>
      <c r="W108">
        <v>1079</v>
      </c>
    </row>
    <row r="109" spans="1:23" x14ac:dyDescent="0.25">
      <c r="H109" t="s">
        <v>284</v>
      </c>
    </row>
    <row r="110" spans="1:23" x14ac:dyDescent="0.25">
      <c r="A110">
        <v>52</v>
      </c>
      <c r="B110">
        <v>4477</v>
      </c>
      <c r="C110" t="s">
        <v>285</v>
      </c>
      <c r="D110" t="s">
        <v>159</v>
      </c>
      <c r="E110" t="s">
        <v>286</v>
      </c>
      <c r="F110" t="s">
        <v>287</v>
      </c>
      <c r="G110" t="str">
        <f>"201512000962"</f>
        <v>201512000962</v>
      </c>
      <c r="H110">
        <v>924</v>
      </c>
      <c r="I110">
        <v>150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V110">
        <v>1</v>
      </c>
      <c r="W110">
        <v>1074</v>
      </c>
    </row>
    <row r="111" spans="1:23" x14ac:dyDescent="0.25">
      <c r="H111" t="s">
        <v>288</v>
      </c>
    </row>
    <row r="112" spans="1:23" x14ac:dyDescent="0.25">
      <c r="A112">
        <v>53</v>
      </c>
      <c r="B112">
        <v>488</v>
      </c>
      <c r="C112" t="s">
        <v>289</v>
      </c>
      <c r="D112" t="s">
        <v>122</v>
      </c>
      <c r="E112" t="s">
        <v>122</v>
      </c>
      <c r="F112" t="s">
        <v>290</v>
      </c>
      <c r="G112" t="str">
        <f>"201510003845"</f>
        <v>201510003845</v>
      </c>
      <c r="H112" t="s">
        <v>291</v>
      </c>
      <c r="I112">
        <v>150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V112">
        <v>1</v>
      </c>
      <c r="W112" t="s">
        <v>292</v>
      </c>
    </row>
    <row r="113" spans="1:23" x14ac:dyDescent="0.25">
      <c r="H113" t="s">
        <v>293</v>
      </c>
    </row>
    <row r="114" spans="1:23" x14ac:dyDescent="0.25">
      <c r="A114">
        <v>54</v>
      </c>
      <c r="B114">
        <v>10048</v>
      </c>
      <c r="C114" t="s">
        <v>294</v>
      </c>
      <c r="D114" t="s">
        <v>295</v>
      </c>
      <c r="E114" t="s">
        <v>115</v>
      </c>
      <c r="F114" t="s">
        <v>296</v>
      </c>
      <c r="G114" t="str">
        <f>"00029510"</f>
        <v>00029510</v>
      </c>
      <c r="H114" t="s">
        <v>297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V114">
        <v>1</v>
      </c>
      <c r="W114" t="s">
        <v>297</v>
      </c>
    </row>
    <row r="115" spans="1:23" x14ac:dyDescent="0.25">
      <c r="H115" t="s">
        <v>298</v>
      </c>
    </row>
    <row r="116" spans="1:23" x14ac:dyDescent="0.25">
      <c r="A116">
        <v>55</v>
      </c>
      <c r="B116">
        <v>7957</v>
      </c>
      <c r="C116" t="s">
        <v>299</v>
      </c>
      <c r="D116" t="s">
        <v>179</v>
      </c>
      <c r="E116" t="s">
        <v>15</v>
      </c>
      <c r="F116" t="s">
        <v>300</v>
      </c>
      <c r="G116" t="str">
        <f>"00043563"</f>
        <v>00043563</v>
      </c>
      <c r="H116">
        <v>1067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V116">
        <v>1</v>
      </c>
      <c r="W116">
        <v>1067</v>
      </c>
    </row>
    <row r="117" spans="1:23" x14ac:dyDescent="0.25">
      <c r="H117">
        <v>801</v>
      </c>
    </row>
    <row r="118" spans="1:23" x14ac:dyDescent="0.25">
      <c r="A118">
        <v>56</v>
      </c>
      <c r="B118">
        <v>8885</v>
      </c>
      <c r="C118" t="s">
        <v>301</v>
      </c>
      <c r="D118" t="s">
        <v>302</v>
      </c>
      <c r="E118" t="s">
        <v>71</v>
      </c>
      <c r="F118" t="s">
        <v>303</v>
      </c>
      <c r="G118" t="str">
        <f>"201511042914"</f>
        <v>201511042914</v>
      </c>
      <c r="H118">
        <v>1067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V118">
        <v>1</v>
      </c>
      <c r="W118">
        <v>1067</v>
      </c>
    </row>
    <row r="119" spans="1:23" x14ac:dyDescent="0.25">
      <c r="H119" t="s">
        <v>304</v>
      </c>
    </row>
    <row r="120" spans="1:23" x14ac:dyDescent="0.25">
      <c r="A120">
        <v>57</v>
      </c>
      <c r="B120">
        <v>1922</v>
      </c>
      <c r="C120" t="s">
        <v>305</v>
      </c>
      <c r="D120" t="s">
        <v>306</v>
      </c>
      <c r="E120" t="s">
        <v>212</v>
      </c>
      <c r="F120" t="s">
        <v>307</v>
      </c>
      <c r="G120" t="str">
        <f>"00077618"</f>
        <v>00077618</v>
      </c>
      <c r="H120">
        <v>1067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V120">
        <v>1</v>
      </c>
      <c r="W120">
        <v>1067</v>
      </c>
    </row>
    <row r="121" spans="1:23" x14ac:dyDescent="0.25">
      <c r="H121" t="s">
        <v>308</v>
      </c>
    </row>
    <row r="122" spans="1:23" x14ac:dyDescent="0.25">
      <c r="A122">
        <v>58</v>
      </c>
      <c r="B122">
        <v>10363</v>
      </c>
      <c r="C122" t="s">
        <v>309</v>
      </c>
      <c r="D122" t="s">
        <v>310</v>
      </c>
      <c r="E122" t="s">
        <v>311</v>
      </c>
      <c r="F122" t="s">
        <v>312</v>
      </c>
      <c r="G122" t="str">
        <f>"201510004632"</f>
        <v>201510004632</v>
      </c>
      <c r="H122" t="s">
        <v>313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V122">
        <v>1</v>
      </c>
      <c r="W122" t="s">
        <v>313</v>
      </c>
    </row>
    <row r="123" spans="1:23" x14ac:dyDescent="0.25">
      <c r="H123" t="s">
        <v>314</v>
      </c>
    </row>
    <row r="124" spans="1:23" x14ac:dyDescent="0.25">
      <c r="A124">
        <v>59</v>
      </c>
      <c r="B124">
        <v>10184</v>
      </c>
      <c r="C124" t="s">
        <v>315</v>
      </c>
      <c r="D124" t="s">
        <v>316</v>
      </c>
      <c r="E124" t="s">
        <v>53</v>
      </c>
      <c r="F124" t="s">
        <v>317</v>
      </c>
      <c r="G124" t="str">
        <f>"201512002710"</f>
        <v>201512002710</v>
      </c>
      <c r="H124">
        <v>902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21</v>
      </c>
      <c r="S124">
        <v>147</v>
      </c>
      <c r="V124">
        <v>1</v>
      </c>
      <c r="W124">
        <v>1049</v>
      </c>
    </row>
    <row r="125" spans="1:23" x14ac:dyDescent="0.25">
      <c r="H125" t="s">
        <v>318</v>
      </c>
    </row>
    <row r="126" spans="1:23" x14ac:dyDescent="0.25">
      <c r="A126">
        <v>60</v>
      </c>
      <c r="B126">
        <v>3001</v>
      </c>
      <c r="C126" t="s">
        <v>319</v>
      </c>
      <c r="D126" t="s">
        <v>179</v>
      </c>
      <c r="E126" t="s">
        <v>52</v>
      </c>
      <c r="F126" t="s">
        <v>320</v>
      </c>
      <c r="G126" t="str">
        <f>"201511012038"</f>
        <v>201511012038</v>
      </c>
      <c r="H126">
        <v>803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34</v>
      </c>
      <c r="S126">
        <v>238</v>
      </c>
      <c r="V126">
        <v>1</v>
      </c>
      <c r="W126">
        <v>1041</v>
      </c>
    </row>
    <row r="127" spans="1:23" x14ac:dyDescent="0.25">
      <c r="H127" t="s">
        <v>321</v>
      </c>
    </row>
    <row r="128" spans="1:23" x14ac:dyDescent="0.25">
      <c r="A128">
        <v>61</v>
      </c>
      <c r="B128">
        <v>6470</v>
      </c>
      <c r="C128" t="s">
        <v>301</v>
      </c>
      <c r="D128" t="s">
        <v>322</v>
      </c>
      <c r="E128" t="s">
        <v>71</v>
      </c>
      <c r="F128" t="s">
        <v>323</v>
      </c>
      <c r="G128" t="str">
        <f>"201511037677"</f>
        <v>201511037677</v>
      </c>
      <c r="H128" t="s">
        <v>324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V128">
        <v>1</v>
      </c>
      <c r="W128" t="s">
        <v>324</v>
      </c>
    </row>
    <row r="129" spans="1:23" x14ac:dyDescent="0.25">
      <c r="H129" t="s">
        <v>325</v>
      </c>
    </row>
    <row r="130" spans="1:23" x14ac:dyDescent="0.25">
      <c r="A130">
        <v>62</v>
      </c>
      <c r="B130">
        <v>242</v>
      </c>
      <c r="C130" t="s">
        <v>326</v>
      </c>
      <c r="D130" t="s">
        <v>27</v>
      </c>
      <c r="E130" t="s">
        <v>327</v>
      </c>
      <c r="F130" t="s">
        <v>328</v>
      </c>
      <c r="G130" t="str">
        <f>"201504001047"</f>
        <v>201504001047</v>
      </c>
      <c r="H130" t="s">
        <v>329</v>
      </c>
      <c r="I130">
        <v>0</v>
      </c>
      <c r="J130">
        <v>30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V130">
        <v>3</v>
      </c>
      <c r="W130" t="s">
        <v>330</v>
      </c>
    </row>
    <row r="131" spans="1:23" x14ac:dyDescent="0.25">
      <c r="H131" t="s">
        <v>331</v>
      </c>
    </row>
    <row r="132" spans="1:23" x14ac:dyDescent="0.25">
      <c r="A132">
        <v>63</v>
      </c>
      <c r="B132">
        <v>871</v>
      </c>
      <c r="C132" t="s">
        <v>332</v>
      </c>
      <c r="D132" t="s">
        <v>333</v>
      </c>
      <c r="E132" t="s">
        <v>127</v>
      </c>
      <c r="F132" t="s">
        <v>334</v>
      </c>
      <c r="G132" t="str">
        <f>"201511028783"</f>
        <v>201511028783</v>
      </c>
      <c r="H132">
        <v>660</v>
      </c>
      <c r="I132">
        <v>0</v>
      </c>
      <c r="J132">
        <v>30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48</v>
      </c>
      <c r="S132">
        <v>336</v>
      </c>
      <c r="V132">
        <v>1</v>
      </c>
      <c r="W132">
        <v>1026</v>
      </c>
    </row>
    <row r="133" spans="1:23" x14ac:dyDescent="0.25">
      <c r="H133" t="s">
        <v>335</v>
      </c>
    </row>
    <row r="134" spans="1:23" x14ac:dyDescent="0.25">
      <c r="A134">
        <v>64</v>
      </c>
      <c r="B134">
        <v>7404</v>
      </c>
      <c r="C134" t="s">
        <v>336</v>
      </c>
      <c r="D134" t="s">
        <v>337</v>
      </c>
      <c r="E134" t="s">
        <v>122</v>
      </c>
      <c r="F134" t="s">
        <v>338</v>
      </c>
      <c r="G134" t="str">
        <f>"00038858"</f>
        <v>00038858</v>
      </c>
      <c r="H134" t="s">
        <v>339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V134">
        <v>1</v>
      </c>
      <c r="W134" t="s">
        <v>339</v>
      </c>
    </row>
    <row r="135" spans="1:23" x14ac:dyDescent="0.25">
      <c r="H135" t="s">
        <v>340</v>
      </c>
    </row>
    <row r="136" spans="1:23" x14ac:dyDescent="0.25">
      <c r="A136">
        <v>65</v>
      </c>
      <c r="B136">
        <v>575</v>
      </c>
      <c r="C136" t="s">
        <v>341</v>
      </c>
      <c r="D136" t="s">
        <v>246</v>
      </c>
      <c r="E136" t="s">
        <v>53</v>
      </c>
      <c r="F136" t="s">
        <v>342</v>
      </c>
      <c r="G136" t="str">
        <f>"00033391"</f>
        <v>00033391</v>
      </c>
      <c r="H136">
        <v>979</v>
      </c>
      <c r="I136">
        <v>0</v>
      </c>
      <c r="J136">
        <v>30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V136">
        <v>1</v>
      </c>
      <c r="W136">
        <v>1009</v>
      </c>
    </row>
    <row r="137" spans="1:23" x14ac:dyDescent="0.25">
      <c r="H137" t="s">
        <v>343</v>
      </c>
    </row>
    <row r="138" spans="1:23" x14ac:dyDescent="0.25">
      <c r="A138">
        <v>66</v>
      </c>
      <c r="B138">
        <v>4792</v>
      </c>
      <c r="C138" t="s">
        <v>344</v>
      </c>
      <c r="D138" t="s">
        <v>14</v>
      </c>
      <c r="E138" t="s">
        <v>115</v>
      </c>
      <c r="F138" t="s">
        <v>345</v>
      </c>
      <c r="G138" t="str">
        <f>"201511025590"</f>
        <v>201511025590</v>
      </c>
      <c r="H138" t="s">
        <v>329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V138">
        <v>1</v>
      </c>
      <c r="W138" t="s">
        <v>329</v>
      </c>
    </row>
    <row r="139" spans="1:23" x14ac:dyDescent="0.25">
      <c r="H139" t="s">
        <v>346</v>
      </c>
    </row>
    <row r="140" spans="1:23" x14ac:dyDescent="0.25">
      <c r="A140">
        <v>67</v>
      </c>
      <c r="B140">
        <v>7611</v>
      </c>
      <c r="C140" t="s">
        <v>347</v>
      </c>
      <c r="D140" t="s">
        <v>310</v>
      </c>
      <c r="E140" t="s">
        <v>348</v>
      </c>
      <c r="F140" t="s">
        <v>349</v>
      </c>
      <c r="G140" t="str">
        <f>"00031534"</f>
        <v>00031534</v>
      </c>
      <c r="H140" t="s">
        <v>350</v>
      </c>
      <c r="I140">
        <v>0</v>
      </c>
      <c r="J140">
        <v>30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V140">
        <v>1</v>
      </c>
      <c r="W140" t="s">
        <v>351</v>
      </c>
    </row>
    <row r="141" spans="1:23" x14ac:dyDescent="0.25">
      <c r="H141" t="s">
        <v>352</v>
      </c>
    </row>
    <row r="142" spans="1:23" x14ac:dyDescent="0.25">
      <c r="A142">
        <v>68</v>
      </c>
      <c r="B142">
        <v>8349</v>
      </c>
      <c r="C142" t="s">
        <v>353</v>
      </c>
      <c r="D142" t="s">
        <v>354</v>
      </c>
      <c r="E142" t="s">
        <v>180</v>
      </c>
      <c r="F142" t="s">
        <v>355</v>
      </c>
      <c r="G142" t="str">
        <f>"201511007746"</f>
        <v>201511007746</v>
      </c>
      <c r="H142" t="s">
        <v>356</v>
      </c>
      <c r="I142">
        <v>150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V142">
        <v>1</v>
      </c>
      <c r="W142" t="s">
        <v>357</v>
      </c>
    </row>
    <row r="143" spans="1:23" x14ac:dyDescent="0.25">
      <c r="H143" t="s">
        <v>358</v>
      </c>
    </row>
    <row r="144" spans="1:23" x14ac:dyDescent="0.25">
      <c r="A144">
        <v>69</v>
      </c>
      <c r="B144">
        <v>1140</v>
      </c>
      <c r="C144" t="s">
        <v>359</v>
      </c>
      <c r="D144" t="s">
        <v>360</v>
      </c>
      <c r="E144" t="s">
        <v>361</v>
      </c>
      <c r="F144" t="s">
        <v>362</v>
      </c>
      <c r="G144" t="str">
        <f>"00027703"</f>
        <v>00027703</v>
      </c>
      <c r="H144">
        <v>946</v>
      </c>
      <c r="I144">
        <v>0</v>
      </c>
      <c r="J144">
        <v>50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V144">
        <v>1</v>
      </c>
      <c r="W144">
        <v>996</v>
      </c>
    </row>
    <row r="145" spans="1:23" x14ac:dyDescent="0.25">
      <c r="H145" t="s">
        <v>363</v>
      </c>
    </row>
    <row r="146" spans="1:23" x14ac:dyDescent="0.25">
      <c r="A146">
        <v>70</v>
      </c>
      <c r="B146">
        <v>4989</v>
      </c>
      <c r="C146" t="s">
        <v>364</v>
      </c>
      <c r="D146" t="s">
        <v>53</v>
      </c>
      <c r="E146" t="s">
        <v>71</v>
      </c>
      <c r="F146" t="s">
        <v>365</v>
      </c>
      <c r="G146" t="str">
        <f>"201511015080"</f>
        <v>201511015080</v>
      </c>
      <c r="H146">
        <v>880</v>
      </c>
      <c r="I146">
        <v>0</v>
      </c>
      <c r="J146">
        <v>30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12</v>
      </c>
      <c r="S146">
        <v>84</v>
      </c>
      <c r="V146">
        <v>1</v>
      </c>
      <c r="W146">
        <v>994</v>
      </c>
    </row>
    <row r="147" spans="1:23" x14ac:dyDescent="0.25">
      <c r="H147" t="s">
        <v>366</v>
      </c>
    </row>
    <row r="148" spans="1:23" x14ac:dyDescent="0.25">
      <c r="A148">
        <v>71</v>
      </c>
      <c r="B148">
        <v>5792</v>
      </c>
      <c r="C148" t="s">
        <v>367</v>
      </c>
      <c r="D148" t="s">
        <v>368</v>
      </c>
      <c r="E148" t="s">
        <v>202</v>
      </c>
      <c r="F148" t="s">
        <v>369</v>
      </c>
      <c r="G148" t="str">
        <f>"00090189"</f>
        <v>00090189</v>
      </c>
      <c r="H148" t="s">
        <v>370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V148">
        <v>1</v>
      </c>
      <c r="W148" t="s">
        <v>370</v>
      </c>
    </row>
    <row r="149" spans="1:23" x14ac:dyDescent="0.25">
      <c r="H149" t="s">
        <v>371</v>
      </c>
    </row>
    <row r="150" spans="1:23" x14ac:dyDescent="0.25">
      <c r="A150">
        <v>72</v>
      </c>
      <c r="B150">
        <v>5793</v>
      </c>
      <c r="C150" t="s">
        <v>372</v>
      </c>
      <c r="D150" t="s">
        <v>373</v>
      </c>
      <c r="E150" t="s">
        <v>374</v>
      </c>
      <c r="F150" t="s">
        <v>375</v>
      </c>
      <c r="G150" t="str">
        <f>"00070102"</f>
        <v>00070102</v>
      </c>
      <c r="H150" t="s">
        <v>263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20</v>
      </c>
      <c r="S150">
        <v>140</v>
      </c>
      <c r="V150">
        <v>1</v>
      </c>
      <c r="W150" t="s">
        <v>376</v>
      </c>
    </row>
    <row r="151" spans="1:23" x14ac:dyDescent="0.25">
      <c r="H151" t="s">
        <v>377</v>
      </c>
    </row>
    <row r="152" spans="1:23" x14ac:dyDescent="0.25">
      <c r="A152">
        <v>73</v>
      </c>
      <c r="B152">
        <v>4189</v>
      </c>
      <c r="C152" t="s">
        <v>378</v>
      </c>
      <c r="D152" t="s">
        <v>149</v>
      </c>
      <c r="E152" t="s">
        <v>379</v>
      </c>
      <c r="F152" t="s">
        <v>380</v>
      </c>
      <c r="G152" t="str">
        <f>"00095438"</f>
        <v>00095438</v>
      </c>
      <c r="H152">
        <v>990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V152">
        <v>1</v>
      </c>
      <c r="W152">
        <v>990</v>
      </c>
    </row>
    <row r="153" spans="1:23" x14ac:dyDescent="0.25">
      <c r="H153" t="s">
        <v>381</v>
      </c>
    </row>
    <row r="154" spans="1:23" x14ac:dyDescent="0.25">
      <c r="A154">
        <v>74</v>
      </c>
      <c r="B154">
        <v>8778</v>
      </c>
      <c r="C154" t="s">
        <v>301</v>
      </c>
      <c r="D154" t="s">
        <v>382</v>
      </c>
      <c r="E154" t="s">
        <v>93</v>
      </c>
      <c r="F154" t="s">
        <v>383</v>
      </c>
      <c r="G154" t="str">
        <f>"201412006143"</f>
        <v>201412006143</v>
      </c>
      <c r="H154">
        <v>957</v>
      </c>
      <c r="I154">
        <v>0</v>
      </c>
      <c r="J154">
        <v>30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V154">
        <v>1</v>
      </c>
      <c r="W154">
        <v>987</v>
      </c>
    </row>
    <row r="155" spans="1:23" x14ac:dyDescent="0.25">
      <c r="H155" t="s">
        <v>384</v>
      </c>
    </row>
    <row r="156" spans="1:23" x14ac:dyDescent="0.25">
      <c r="A156">
        <v>75</v>
      </c>
      <c r="B156">
        <v>6514</v>
      </c>
      <c r="C156" t="s">
        <v>385</v>
      </c>
      <c r="D156" t="s">
        <v>386</v>
      </c>
      <c r="E156" t="s">
        <v>387</v>
      </c>
      <c r="F156" t="s">
        <v>388</v>
      </c>
      <c r="G156" t="str">
        <f>"201511026416"</f>
        <v>201511026416</v>
      </c>
      <c r="H156">
        <v>660</v>
      </c>
      <c r="I156">
        <v>150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25</v>
      </c>
      <c r="S156">
        <v>175</v>
      </c>
      <c r="V156">
        <v>1</v>
      </c>
      <c r="W156">
        <v>985</v>
      </c>
    </row>
    <row r="157" spans="1:23" x14ac:dyDescent="0.25">
      <c r="H157" t="s">
        <v>389</v>
      </c>
    </row>
    <row r="158" spans="1:23" x14ac:dyDescent="0.25">
      <c r="A158">
        <v>76</v>
      </c>
      <c r="B158">
        <v>8424</v>
      </c>
      <c r="C158" t="s">
        <v>390</v>
      </c>
      <c r="D158" t="s">
        <v>206</v>
      </c>
      <c r="E158" t="s">
        <v>166</v>
      </c>
      <c r="F158" t="s">
        <v>391</v>
      </c>
      <c r="G158" t="str">
        <f>"201512000795"</f>
        <v>201512000795</v>
      </c>
      <c r="H158" t="s">
        <v>392</v>
      </c>
      <c r="I158">
        <v>0</v>
      </c>
      <c r="J158">
        <v>30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V158">
        <v>1</v>
      </c>
      <c r="W158" t="s">
        <v>393</v>
      </c>
    </row>
    <row r="159" spans="1:23" x14ac:dyDescent="0.25">
      <c r="H159" t="s">
        <v>394</v>
      </c>
    </row>
    <row r="160" spans="1:23" x14ac:dyDescent="0.25">
      <c r="A160">
        <v>77</v>
      </c>
      <c r="B160">
        <v>1356</v>
      </c>
      <c r="C160" t="s">
        <v>395</v>
      </c>
      <c r="D160" t="s">
        <v>396</v>
      </c>
      <c r="E160" t="s">
        <v>180</v>
      </c>
      <c r="F160" t="s">
        <v>397</v>
      </c>
      <c r="G160" t="str">
        <f>"00020914"</f>
        <v>00020914</v>
      </c>
      <c r="H160">
        <v>825</v>
      </c>
      <c r="I160">
        <v>0</v>
      </c>
      <c r="J160">
        <v>70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11</v>
      </c>
      <c r="S160">
        <v>77</v>
      </c>
      <c r="V160">
        <v>1</v>
      </c>
      <c r="W160">
        <v>972</v>
      </c>
    </row>
    <row r="161" spans="1:23" x14ac:dyDescent="0.25">
      <c r="H161" t="s">
        <v>398</v>
      </c>
    </row>
    <row r="162" spans="1:23" x14ac:dyDescent="0.25">
      <c r="A162">
        <v>78</v>
      </c>
      <c r="B162">
        <v>9875</v>
      </c>
      <c r="C162" t="s">
        <v>399</v>
      </c>
      <c r="D162" t="s">
        <v>400</v>
      </c>
      <c r="E162" t="s">
        <v>401</v>
      </c>
      <c r="F162" t="s">
        <v>402</v>
      </c>
      <c r="G162" t="str">
        <f>"201511031326"</f>
        <v>201511031326</v>
      </c>
      <c r="H162" t="s">
        <v>403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32</v>
      </c>
      <c r="S162">
        <v>224</v>
      </c>
      <c r="V162">
        <v>1</v>
      </c>
      <c r="W162" t="s">
        <v>404</v>
      </c>
    </row>
    <row r="163" spans="1:23" x14ac:dyDescent="0.25">
      <c r="H163" t="s">
        <v>405</v>
      </c>
    </row>
    <row r="164" spans="1:23" x14ac:dyDescent="0.25">
      <c r="A164">
        <v>79</v>
      </c>
      <c r="B164">
        <v>8736</v>
      </c>
      <c r="C164" t="s">
        <v>406</v>
      </c>
      <c r="D164" t="s">
        <v>407</v>
      </c>
      <c r="E164" t="s">
        <v>408</v>
      </c>
      <c r="F164" t="s">
        <v>409</v>
      </c>
      <c r="G164" t="str">
        <f>"201408000166"</f>
        <v>201408000166</v>
      </c>
      <c r="H164" t="s">
        <v>410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V164">
        <v>1</v>
      </c>
      <c r="W164" t="s">
        <v>410</v>
      </c>
    </row>
    <row r="165" spans="1:23" x14ac:dyDescent="0.25">
      <c r="H165" t="s">
        <v>411</v>
      </c>
    </row>
    <row r="166" spans="1:23" x14ac:dyDescent="0.25">
      <c r="A166">
        <v>80</v>
      </c>
      <c r="B166">
        <v>10256</v>
      </c>
      <c r="C166" t="s">
        <v>412</v>
      </c>
      <c r="D166" t="s">
        <v>77</v>
      </c>
      <c r="E166" t="s">
        <v>401</v>
      </c>
      <c r="F166" t="s">
        <v>413</v>
      </c>
      <c r="G166" t="str">
        <f>"00046469"</f>
        <v>00046469</v>
      </c>
      <c r="H166" t="s">
        <v>414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4</v>
      </c>
      <c r="S166">
        <v>28</v>
      </c>
      <c r="V166">
        <v>1</v>
      </c>
      <c r="W166" t="s">
        <v>415</v>
      </c>
    </row>
    <row r="167" spans="1:23" x14ac:dyDescent="0.25">
      <c r="H167" t="s">
        <v>416</v>
      </c>
    </row>
    <row r="168" spans="1:23" x14ac:dyDescent="0.25">
      <c r="A168">
        <v>81</v>
      </c>
      <c r="B168">
        <v>7005</v>
      </c>
      <c r="C168" t="s">
        <v>417</v>
      </c>
      <c r="D168" t="s">
        <v>149</v>
      </c>
      <c r="E168" t="s">
        <v>71</v>
      </c>
      <c r="F168" t="s">
        <v>418</v>
      </c>
      <c r="G168" t="str">
        <f>"201511039776"</f>
        <v>201511039776</v>
      </c>
      <c r="H168" t="s">
        <v>419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27</v>
      </c>
      <c r="S168">
        <v>189</v>
      </c>
      <c r="V168">
        <v>1</v>
      </c>
      <c r="W168" t="s">
        <v>420</v>
      </c>
    </row>
    <row r="169" spans="1:23" x14ac:dyDescent="0.25">
      <c r="H169">
        <v>794</v>
      </c>
    </row>
    <row r="170" spans="1:23" x14ac:dyDescent="0.25">
      <c r="A170">
        <v>82</v>
      </c>
      <c r="B170">
        <v>4327</v>
      </c>
      <c r="C170" t="s">
        <v>421</v>
      </c>
      <c r="D170" t="s">
        <v>422</v>
      </c>
      <c r="E170" t="s">
        <v>52</v>
      </c>
      <c r="F170" t="s">
        <v>423</v>
      </c>
      <c r="G170" t="str">
        <f>"00079911"</f>
        <v>00079911</v>
      </c>
      <c r="H170" t="s">
        <v>424</v>
      </c>
      <c r="I170">
        <v>0</v>
      </c>
      <c r="J170">
        <v>70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V170">
        <v>1</v>
      </c>
      <c r="W170" t="s">
        <v>425</v>
      </c>
    </row>
    <row r="171" spans="1:23" x14ac:dyDescent="0.25">
      <c r="H171" t="s">
        <v>426</v>
      </c>
    </row>
    <row r="172" spans="1:23" x14ac:dyDescent="0.25">
      <c r="A172">
        <v>83</v>
      </c>
      <c r="B172">
        <v>10099</v>
      </c>
      <c r="C172" t="s">
        <v>427</v>
      </c>
      <c r="D172" t="s">
        <v>428</v>
      </c>
      <c r="E172" t="s">
        <v>429</v>
      </c>
      <c r="F172" t="s">
        <v>430</v>
      </c>
      <c r="G172" t="str">
        <f>"00043072"</f>
        <v>00043072</v>
      </c>
      <c r="H172">
        <v>880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11</v>
      </c>
      <c r="S172">
        <v>77</v>
      </c>
      <c r="V172">
        <v>1</v>
      </c>
      <c r="W172">
        <v>957</v>
      </c>
    </row>
    <row r="173" spans="1:23" x14ac:dyDescent="0.25">
      <c r="H173" t="s">
        <v>431</v>
      </c>
    </row>
    <row r="174" spans="1:23" x14ac:dyDescent="0.25">
      <c r="A174">
        <v>84</v>
      </c>
      <c r="B174">
        <v>1576</v>
      </c>
      <c r="C174" t="s">
        <v>428</v>
      </c>
      <c r="D174" t="s">
        <v>432</v>
      </c>
      <c r="E174" t="s">
        <v>387</v>
      </c>
      <c r="F174" t="s">
        <v>433</v>
      </c>
      <c r="G174" t="str">
        <f>"00032414"</f>
        <v>00032414</v>
      </c>
      <c r="H174">
        <v>946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V174">
        <v>1</v>
      </c>
      <c r="W174">
        <v>946</v>
      </c>
    </row>
    <row r="175" spans="1:23" x14ac:dyDescent="0.25">
      <c r="H175" t="s">
        <v>434</v>
      </c>
    </row>
    <row r="176" spans="1:23" x14ac:dyDescent="0.25">
      <c r="A176">
        <v>85</v>
      </c>
      <c r="B176">
        <v>1893</v>
      </c>
      <c r="C176" t="s">
        <v>435</v>
      </c>
      <c r="D176" t="s">
        <v>77</v>
      </c>
      <c r="E176" t="s">
        <v>212</v>
      </c>
      <c r="F176" t="s">
        <v>436</v>
      </c>
      <c r="G176" t="str">
        <f>"201511035673"</f>
        <v>201511035673</v>
      </c>
      <c r="H176" t="s">
        <v>437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32</v>
      </c>
      <c r="S176">
        <v>224</v>
      </c>
      <c r="V176">
        <v>1</v>
      </c>
      <c r="W176" t="s">
        <v>438</v>
      </c>
    </row>
    <row r="177" spans="1:23" x14ac:dyDescent="0.25">
      <c r="H177" t="s">
        <v>439</v>
      </c>
    </row>
    <row r="178" spans="1:23" x14ac:dyDescent="0.25">
      <c r="A178">
        <v>86</v>
      </c>
      <c r="B178">
        <v>8409</v>
      </c>
      <c r="C178" t="s">
        <v>440</v>
      </c>
      <c r="D178" t="s">
        <v>441</v>
      </c>
      <c r="E178" t="s">
        <v>442</v>
      </c>
      <c r="F178" t="s">
        <v>443</v>
      </c>
      <c r="G178" t="str">
        <f>"00019340"</f>
        <v>00019340</v>
      </c>
      <c r="H178">
        <v>913</v>
      </c>
      <c r="I178">
        <v>0</v>
      </c>
      <c r="J178">
        <v>30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V178">
        <v>1</v>
      </c>
      <c r="W178">
        <v>943</v>
      </c>
    </row>
    <row r="179" spans="1:23" x14ac:dyDescent="0.25">
      <c r="H179" t="s">
        <v>444</v>
      </c>
    </row>
    <row r="180" spans="1:23" x14ac:dyDescent="0.25">
      <c r="A180">
        <v>87</v>
      </c>
      <c r="B180">
        <v>8673</v>
      </c>
      <c r="C180" t="s">
        <v>445</v>
      </c>
      <c r="D180" t="s">
        <v>99</v>
      </c>
      <c r="E180" t="s">
        <v>446</v>
      </c>
      <c r="F180" t="s">
        <v>447</v>
      </c>
      <c r="G180" t="str">
        <f>"00045040"</f>
        <v>00045040</v>
      </c>
      <c r="H180" t="s">
        <v>448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V180">
        <v>1</v>
      </c>
      <c r="W180" t="s">
        <v>448</v>
      </c>
    </row>
    <row r="181" spans="1:23" x14ac:dyDescent="0.25">
      <c r="H181" t="s">
        <v>449</v>
      </c>
    </row>
    <row r="182" spans="1:23" x14ac:dyDescent="0.25">
      <c r="A182">
        <v>88</v>
      </c>
      <c r="B182">
        <v>4235</v>
      </c>
      <c r="C182" t="s">
        <v>450</v>
      </c>
      <c r="D182" t="s">
        <v>149</v>
      </c>
      <c r="E182" t="s">
        <v>160</v>
      </c>
      <c r="F182" t="s">
        <v>451</v>
      </c>
      <c r="G182" t="str">
        <f>"201202000093"</f>
        <v>201202000093</v>
      </c>
      <c r="H182" t="s">
        <v>452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V182">
        <v>1</v>
      </c>
      <c r="W182" t="s">
        <v>452</v>
      </c>
    </row>
    <row r="183" spans="1:23" x14ac:dyDescent="0.25">
      <c r="H183" t="s">
        <v>453</v>
      </c>
    </row>
    <row r="184" spans="1:23" x14ac:dyDescent="0.25">
      <c r="A184">
        <v>89</v>
      </c>
      <c r="B184">
        <v>5144</v>
      </c>
      <c r="C184" t="s">
        <v>454</v>
      </c>
      <c r="D184" t="s">
        <v>455</v>
      </c>
      <c r="E184" t="s">
        <v>122</v>
      </c>
      <c r="F184" t="s">
        <v>456</v>
      </c>
      <c r="G184" t="str">
        <f>"00090409"</f>
        <v>00090409</v>
      </c>
      <c r="H184" t="s">
        <v>452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V184">
        <v>3</v>
      </c>
      <c r="W184" t="s">
        <v>452</v>
      </c>
    </row>
    <row r="185" spans="1:23" x14ac:dyDescent="0.25">
      <c r="H185" t="s">
        <v>457</v>
      </c>
    </row>
    <row r="186" spans="1:23" x14ac:dyDescent="0.25">
      <c r="A186">
        <v>90</v>
      </c>
      <c r="B186">
        <v>6425</v>
      </c>
      <c r="C186" t="s">
        <v>458</v>
      </c>
      <c r="D186" t="s">
        <v>179</v>
      </c>
      <c r="E186" t="s">
        <v>71</v>
      </c>
      <c r="F186" t="s">
        <v>459</v>
      </c>
      <c r="G186" t="str">
        <f>"00080419"</f>
        <v>00080419</v>
      </c>
      <c r="H186" t="s">
        <v>460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2</v>
      </c>
      <c r="S186">
        <v>14</v>
      </c>
      <c r="V186">
        <v>1</v>
      </c>
      <c r="W186" t="s">
        <v>461</v>
      </c>
    </row>
    <row r="187" spans="1:23" x14ac:dyDescent="0.25">
      <c r="H187" t="s">
        <v>462</v>
      </c>
    </row>
    <row r="188" spans="1:23" x14ac:dyDescent="0.25">
      <c r="A188">
        <v>91</v>
      </c>
      <c r="B188">
        <v>8483</v>
      </c>
      <c r="C188" t="s">
        <v>463</v>
      </c>
      <c r="D188" t="s">
        <v>464</v>
      </c>
      <c r="E188" t="s">
        <v>93</v>
      </c>
      <c r="F188" t="s">
        <v>465</v>
      </c>
      <c r="G188" t="str">
        <f>"00058143"</f>
        <v>00058143</v>
      </c>
      <c r="H188">
        <v>924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V188">
        <v>1</v>
      </c>
      <c r="W188">
        <v>924</v>
      </c>
    </row>
    <row r="189" spans="1:23" x14ac:dyDescent="0.25">
      <c r="H189" t="s">
        <v>466</v>
      </c>
    </row>
    <row r="190" spans="1:23" x14ac:dyDescent="0.25">
      <c r="A190">
        <v>92</v>
      </c>
      <c r="B190">
        <v>2736</v>
      </c>
      <c r="C190" t="s">
        <v>467</v>
      </c>
      <c r="D190" t="s">
        <v>240</v>
      </c>
      <c r="E190" t="s">
        <v>71</v>
      </c>
      <c r="F190" t="s">
        <v>468</v>
      </c>
      <c r="G190" t="str">
        <f>"201510004851"</f>
        <v>201510004851</v>
      </c>
      <c r="H190" t="s">
        <v>469</v>
      </c>
      <c r="I190">
        <v>0</v>
      </c>
      <c r="J190">
        <v>30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V190">
        <v>1</v>
      </c>
      <c r="W190" t="s">
        <v>470</v>
      </c>
    </row>
    <row r="191" spans="1:23" x14ac:dyDescent="0.25">
      <c r="H191" t="s">
        <v>471</v>
      </c>
    </row>
    <row r="192" spans="1:23" x14ac:dyDescent="0.25">
      <c r="A192">
        <v>93</v>
      </c>
      <c r="B192">
        <v>10102</v>
      </c>
      <c r="C192" t="s">
        <v>472</v>
      </c>
      <c r="D192" t="s">
        <v>77</v>
      </c>
      <c r="E192" t="s">
        <v>122</v>
      </c>
      <c r="F192" t="s">
        <v>473</v>
      </c>
      <c r="G192" t="str">
        <f>"201510001099"</f>
        <v>201510001099</v>
      </c>
      <c r="H192" t="s">
        <v>474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V192">
        <v>1</v>
      </c>
      <c r="W192" t="s">
        <v>474</v>
      </c>
    </row>
    <row r="193" spans="1:23" x14ac:dyDescent="0.25">
      <c r="H193" t="s">
        <v>475</v>
      </c>
    </row>
    <row r="194" spans="1:23" x14ac:dyDescent="0.25">
      <c r="A194">
        <v>94</v>
      </c>
      <c r="B194">
        <v>4146</v>
      </c>
      <c r="C194" t="s">
        <v>476</v>
      </c>
      <c r="D194" t="s">
        <v>66</v>
      </c>
      <c r="E194" t="s">
        <v>53</v>
      </c>
      <c r="F194" t="s">
        <v>477</v>
      </c>
      <c r="G194" t="str">
        <f>"00093182"</f>
        <v>00093182</v>
      </c>
      <c r="H194" t="s">
        <v>478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V194">
        <v>1</v>
      </c>
      <c r="W194" t="s">
        <v>478</v>
      </c>
    </row>
    <row r="195" spans="1:23" x14ac:dyDescent="0.25">
      <c r="H195" t="s">
        <v>479</v>
      </c>
    </row>
    <row r="196" spans="1:23" x14ac:dyDescent="0.25">
      <c r="A196">
        <v>95</v>
      </c>
      <c r="B196">
        <v>8534</v>
      </c>
      <c r="C196" t="s">
        <v>480</v>
      </c>
      <c r="D196" t="s">
        <v>481</v>
      </c>
      <c r="E196" t="s">
        <v>53</v>
      </c>
      <c r="F196" t="s">
        <v>482</v>
      </c>
      <c r="G196" t="str">
        <f>"00048010"</f>
        <v>00048010</v>
      </c>
      <c r="H196" t="s">
        <v>478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V196">
        <v>1</v>
      </c>
      <c r="W196" t="s">
        <v>478</v>
      </c>
    </row>
    <row r="197" spans="1:23" x14ac:dyDescent="0.25">
      <c r="H197" t="s">
        <v>483</v>
      </c>
    </row>
    <row r="198" spans="1:23" x14ac:dyDescent="0.25">
      <c r="A198">
        <v>96</v>
      </c>
      <c r="B198">
        <v>3893</v>
      </c>
      <c r="C198" t="s">
        <v>484</v>
      </c>
      <c r="D198" t="s">
        <v>77</v>
      </c>
      <c r="E198" t="s">
        <v>93</v>
      </c>
      <c r="F198" t="s">
        <v>485</v>
      </c>
      <c r="G198" t="str">
        <f>"00084934"</f>
        <v>00084934</v>
      </c>
      <c r="H198" t="s">
        <v>486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V198">
        <v>3</v>
      </c>
      <c r="W198" t="s">
        <v>486</v>
      </c>
    </row>
    <row r="199" spans="1:23" x14ac:dyDescent="0.25">
      <c r="H199" t="s">
        <v>487</v>
      </c>
    </row>
    <row r="200" spans="1:23" x14ac:dyDescent="0.25">
      <c r="A200">
        <v>97</v>
      </c>
      <c r="B200">
        <v>6023</v>
      </c>
      <c r="C200" t="s">
        <v>488</v>
      </c>
      <c r="D200" t="s">
        <v>99</v>
      </c>
      <c r="E200" t="s">
        <v>489</v>
      </c>
      <c r="F200" t="s">
        <v>490</v>
      </c>
      <c r="G200" t="str">
        <f>"00098260"</f>
        <v>00098260</v>
      </c>
      <c r="H200" t="s">
        <v>491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13</v>
      </c>
      <c r="S200">
        <v>91</v>
      </c>
      <c r="V200">
        <v>1</v>
      </c>
      <c r="W200" t="s">
        <v>492</v>
      </c>
    </row>
    <row r="201" spans="1:23" x14ac:dyDescent="0.25">
      <c r="H201" t="s">
        <v>231</v>
      </c>
    </row>
    <row r="202" spans="1:23" x14ac:dyDescent="0.25">
      <c r="A202">
        <v>98</v>
      </c>
      <c r="B202">
        <v>10216</v>
      </c>
      <c r="C202" t="s">
        <v>493</v>
      </c>
      <c r="D202" t="s">
        <v>206</v>
      </c>
      <c r="E202" t="s">
        <v>212</v>
      </c>
      <c r="F202" t="s">
        <v>494</v>
      </c>
      <c r="G202" t="str">
        <f>"201511023145"</f>
        <v>201511023145</v>
      </c>
      <c r="H202" t="s">
        <v>495</v>
      </c>
      <c r="I202">
        <v>150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18</v>
      </c>
      <c r="S202">
        <v>126</v>
      </c>
      <c r="V202">
        <v>1</v>
      </c>
      <c r="W202" t="s">
        <v>496</v>
      </c>
    </row>
    <row r="203" spans="1:23" x14ac:dyDescent="0.25">
      <c r="H203" t="s">
        <v>497</v>
      </c>
    </row>
    <row r="204" spans="1:23" x14ac:dyDescent="0.25">
      <c r="A204">
        <v>99</v>
      </c>
      <c r="B204">
        <v>4203</v>
      </c>
      <c r="C204" t="s">
        <v>498</v>
      </c>
      <c r="D204" t="s">
        <v>499</v>
      </c>
      <c r="E204" t="s">
        <v>122</v>
      </c>
      <c r="F204" t="s">
        <v>500</v>
      </c>
      <c r="G204" t="str">
        <f>"201412000245"</f>
        <v>201412000245</v>
      </c>
      <c r="H204">
        <v>825</v>
      </c>
      <c r="I204">
        <v>0</v>
      </c>
      <c r="J204">
        <v>70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V204">
        <v>1</v>
      </c>
      <c r="W204">
        <v>895</v>
      </c>
    </row>
    <row r="205" spans="1:23" x14ac:dyDescent="0.25">
      <c r="H205" t="s">
        <v>501</v>
      </c>
    </row>
    <row r="206" spans="1:23" x14ac:dyDescent="0.25">
      <c r="A206">
        <v>100</v>
      </c>
      <c r="B206">
        <v>1260</v>
      </c>
      <c r="C206" t="s">
        <v>502</v>
      </c>
      <c r="D206" t="s">
        <v>503</v>
      </c>
      <c r="E206" t="s">
        <v>71</v>
      </c>
      <c r="F206" t="s">
        <v>504</v>
      </c>
      <c r="G206" t="str">
        <f>"201511030709"</f>
        <v>201511030709</v>
      </c>
      <c r="H206" t="s">
        <v>505</v>
      </c>
      <c r="I206">
        <v>0</v>
      </c>
      <c r="J206">
        <v>50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22</v>
      </c>
      <c r="S206">
        <v>154</v>
      </c>
      <c r="V206">
        <v>1</v>
      </c>
      <c r="W206" t="s">
        <v>506</v>
      </c>
    </row>
    <row r="207" spans="1:23" x14ac:dyDescent="0.25">
      <c r="H207" t="s">
        <v>507</v>
      </c>
    </row>
    <row r="208" spans="1:23" x14ac:dyDescent="0.25">
      <c r="A208">
        <v>101</v>
      </c>
      <c r="B208">
        <v>6106</v>
      </c>
      <c r="C208" t="s">
        <v>508</v>
      </c>
      <c r="D208" t="s">
        <v>509</v>
      </c>
      <c r="E208" t="s">
        <v>510</v>
      </c>
      <c r="F208" t="s">
        <v>511</v>
      </c>
      <c r="G208" t="str">
        <f>"00050559"</f>
        <v>00050559</v>
      </c>
      <c r="H208">
        <v>880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V208">
        <v>1</v>
      </c>
      <c r="W208">
        <v>880</v>
      </c>
    </row>
    <row r="209" spans="1:23" x14ac:dyDescent="0.25">
      <c r="H209">
        <v>801</v>
      </c>
    </row>
    <row r="210" spans="1:23" x14ac:dyDescent="0.25">
      <c r="A210">
        <v>102</v>
      </c>
      <c r="B210">
        <v>8743</v>
      </c>
      <c r="C210" t="s">
        <v>512</v>
      </c>
      <c r="D210" t="s">
        <v>513</v>
      </c>
      <c r="E210" t="s">
        <v>514</v>
      </c>
      <c r="F210" t="s">
        <v>515</v>
      </c>
      <c r="G210" t="str">
        <f>"00096147"</f>
        <v>00096147</v>
      </c>
      <c r="H210">
        <v>880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V210">
        <v>1</v>
      </c>
      <c r="W210">
        <v>880</v>
      </c>
    </row>
    <row r="211" spans="1:23" x14ac:dyDescent="0.25">
      <c r="H211" t="s">
        <v>516</v>
      </c>
    </row>
    <row r="212" spans="1:23" x14ac:dyDescent="0.25">
      <c r="A212">
        <v>103</v>
      </c>
      <c r="B212">
        <v>6018</v>
      </c>
      <c r="C212" t="s">
        <v>517</v>
      </c>
      <c r="D212" t="s">
        <v>20</v>
      </c>
      <c r="E212" t="s">
        <v>46</v>
      </c>
      <c r="F212" t="s">
        <v>518</v>
      </c>
      <c r="G212" t="str">
        <f>"00100833"</f>
        <v>00100833</v>
      </c>
      <c r="H212" t="s">
        <v>519</v>
      </c>
      <c r="I212">
        <v>0</v>
      </c>
      <c r="J212">
        <v>50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V212">
        <v>1</v>
      </c>
      <c r="W212" t="s">
        <v>520</v>
      </c>
    </row>
    <row r="213" spans="1:23" x14ac:dyDescent="0.25">
      <c r="H213">
        <v>801</v>
      </c>
    </row>
    <row r="214" spans="1:23" x14ac:dyDescent="0.25">
      <c r="A214">
        <v>104</v>
      </c>
      <c r="B214">
        <v>3965</v>
      </c>
      <c r="C214" t="s">
        <v>521</v>
      </c>
      <c r="D214" t="s">
        <v>522</v>
      </c>
      <c r="E214" t="s">
        <v>53</v>
      </c>
      <c r="F214" t="s">
        <v>523</v>
      </c>
      <c r="G214" t="str">
        <f>"201511034344"</f>
        <v>201511034344</v>
      </c>
      <c r="H214" t="s">
        <v>524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V214">
        <v>1</v>
      </c>
      <c r="W214" t="s">
        <v>524</v>
      </c>
    </row>
    <row r="215" spans="1:23" x14ac:dyDescent="0.25">
      <c r="H215" t="s">
        <v>525</v>
      </c>
    </row>
    <row r="216" spans="1:23" x14ac:dyDescent="0.25">
      <c r="A216">
        <v>105</v>
      </c>
      <c r="B216">
        <v>4742</v>
      </c>
      <c r="C216" t="s">
        <v>69</v>
      </c>
      <c r="D216" t="s">
        <v>428</v>
      </c>
      <c r="E216" t="s">
        <v>526</v>
      </c>
      <c r="F216" t="s">
        <v>527</v>
      </c>
      <c r="G216" t="str">
        <f>"00017494"</f>
        <v>00017494</v>
      </c>
      <c r="H216" t="s">
        <v>528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V216">
        <v>1</v>
      </c>
      <c r="W216" t="s">
        <v>528</v>
      </c>
    </row>
    <row r="217" spans="1:23" x14ac:dyDescent="0.25">
      <c r="H217" t="s">
        <v>529</v>
      </c>
    </row>
    <row r="218" spans="1:23" x14ac:dyDescent="0.25">
      <c r="A218">
        <v>106</v>
      </c>
      <c r="B218">
        <v>7998</v>
      </c>
      <c r="C218" t="s">
        <v>530</v>
      </c>
      <c r="D218" t="s">
        <v>246</v>
      </c>
      <c r="E218" t="s">
        <v>66</v>
      </c>
      <c r="F218" t="s">
        <v>531</v>
      </c>
      <c r="G218" t="str">
        <f>"201511028220"</f>
        <v>201511028220</v>
      </c>
      <c r="H218">
        <v>770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12</v>
      </c>
      <c r="S218">
        <v>84</v>
      </c>
      <c r="V218">
        <v>1</v>
      </c>
      <c r="W218">
        <v>854</v>
      </c>
    </row>
    <row r="219" spans="1:23" x14ac:dyDescent="0.25">
      <c r="H219" t="s">
        <v>532</v>
      </c>
    </row>
    <row r="220" spans="1:23" x14ac:dyDescent="0.25">
      <c r="A220">
        <v>107</v>
      </c>
      <c r="B220">
        <v>6780</v>
      </c>
      <c r="C220" t="s">
        <v>58</v>
      </c>
      <c r="D220" t="s">
        <v>310</v>
      </c>
      <c r="E220" t="s">
        <v>115</v>
      </c>
      <c r="F220" t="s">
        <v>533</v>
      </c>
      <c r="G220" t="str">
        <f>"201511036647"</f>
        <v>201511036647</v>
      </c>
      <c r="H220" t="s">
        <v>263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V220">
        <v>1</v>
      </c>
      <c r="W220" t="s">
        <v>263</v>
      </c>
    </row>
    <row r="221" spans="1:23" x14ac:dyDescent="0.25">
      <c r="H221" t="s">
        <v>534</v>
      </c>
    </row>
    <row r="222" spans="1:23" x14ac:dyDescent="0.25">
      <c r="A222">
        <v>108</v>
      </c>
      <c r="B222">
        <v>5076</v>
      </c>
      <c r="C222" t="s">
        <v>535</v>
      </c>
      <c r="D222" t="s">
        <v>536</v>
      </c>
      <c r="E222" t="s">
        <v>115</v>
      </c>
      <c r="F222" t="s">
        <v>537</v>
      </c>
      <c r="G222" t="str">
        <f>"201511008138"</f>
        <v>201511008138</v>
      </c>
      <c r="H222" t="s">
        <v>135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12</v>
      </c>
      <c r="S222">
        <v>84</v>
      </c>
      <c r="V222">
        <v>1</v>
      </c>
      <c r="W222" t="s">
        <v>538</v>
      </c>
    </row>
    <row r="223" spans="1:23" x14ac:dyDescent="0.25">
      <c r="H223" t="s">
        <v>539</v>
      </c>
    </row>
    <row r="224" spans="1:23" x14ac:dyDescent="0.25">
      <c r="A224">
        <v>109</v>
      </c>
      <c r="B224">
        <v>5948</v>
      </c>
      <c r="C224" t="s">
        <v>540</v>
      </c>
      <c r="D224" t="s">
        <v>254</v>
      </c>
      <c r="E224" t="s">
        <v>489</v>
      </c>
      <c r="F224" t="s">
        <v>541</v>
      </c>
      <c r="G224" t="str">
        <f>"00070068"</f>
        <v>00070068</v>
      </c>
      <c r="H224">
        <v>836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V224">
        <v>1</v>
      </c>
      <c r="W224">
        <v>836</v>
      </c>
    </row>
    <row r="225" spans="1:23" x14ac:dyDescent="0.25">
      <c r="H225" t="s">
        <v>542</v>
      </c>
    </row>
    <row r="226" spans="1:23" x14ac:dyDescent="0.25">
      <c r="A226">
        <v>110</v>
      </c>
      <c r="B226">
        <v>8444</v>
      </c>
      <c r="C226" t="s">
        <v>543</v>
      </c>
      <c r="D226" t="s">
        <v>206</v>
      </c>
      <c r="E226" t="s">
        <v>544</v>
      </c>
      <c r="F226" t="s">
        <v>545</v>
      </c>
      <c r="G226" t="str">
        <f>"00020715"</f>
        <v>00020715</v>
      </c>
      <c r="H226" t="s">
        <v>546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V226">
        <v>1</v>
      </c>
      <c r="W226" t="s">
        <v>546</v>
      </c>
    </row>
    <row r="227" spans="1:23" x14ac:dyDescent="0.25">
      <c r="H227" t="s">
        <v>547</v>
      </c>
    </row>
    <row r="228" spans="1:23" x14ac:dyDescent="0.25">
      <c r="A228">
        <v>111</v>
      </c>
      <c r="B228">
        <v>1238</v>
      </c>
      <c r="C228" t="s">
        <v>548</v>
      </c>
      <c r="D228" t="s">
        <v>549</v>
      </c>
      <c r="E228" t="s">
        <v>66</v>
      </c>
      <c r="F228" t="s">
        <v>550</v>
      </c>
      <c r="G228" t="str">
        <f>"00047056"</f>
        <v>00047056</v>
      </c>
      <c r="H228">
        <v>825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V228">
        <v>1</v>
      </c>
      <c r="W228">
        <v>825</v>
      </c>
    </row>
    <row r="229" spans="1:23" x14ac:dyDescent="0.25">
      <c r="H229" t="s">
        <v>551</v>
      </c>
    </row>
    <row r="230" spans="1:23" x14ac:dyDescent="0.25">
      <c r="A230">
        <v>112</v>
      </c>
      <c r="B230">
        <v>5428</v>
      </c>
      <c r="C230" t="s">
        <v>552</v>
      </c>
      <c r="D230" t="s">
        <v>503</v>
      </c>
      <c r="E230" t="s">
        <v>553</v>
      </c>
      <c r="F230" t="s">
        <v>554</v>
      </c>
      <c r="G230" t="str">
        <f>"00079148"</f>
        <v>00079148</v>
      </c>
      <c r="H230" t="s">
        <v>555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V230">
        <v>3</v>
      </c>
      <c r="W230" t="s">
        <v>555</v>
      </c>
    </row>
    <row r="231" spans="1:23" x14ac:dyDescent="0.25">
      <c r="H231" t="s">
        <v>556</v>
      </c>
    </row>
    <row r="232" spans="1:23" x14ac:dyDescent="0.25">
      <c r="A232">
        <v>113</v>
      </c>
      <c r="B232">
        <v>3720</v>
      </c>
      <c r="C232" t="s">
        <v>557</v>
      </c>
      <c r="D232" t="s">
        <v>179</v>
      </c>
      <c r="E232" t="s">
        <v>52</v>
      </c>
      <c r="F232" t="s">
        <v>558</v>
      </c>
      <c r="G232" t="str">
        <f>"00044645"</f>
        <v>00044645</v>
      </c>
      <c r="H232" t="s">
        <v>559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V232">
        <v>1</v>
      </c>
      <c r="W232" t="s">
        <v>559</v>
      </c>
    </row>
    <row r="233" spans="1:23" x14ac:dyDescent="0.25">
      <c r="H233" t="s">
        <v>560</v>
      </c>
    </row>
    <row r="234" spans="1:23" x14ac:dyDescent="0.25">
      <c r="A234">
        <v>114</v>
      </c>
      <c r="B234">
        <v>2642</v>
      </c>
      <c r="C234" t="s">
        <v>561</v>
      </c>
      <c r="D234" t="s">
        <v>562</v>
      </c>
      <c r="E234" t="s">
        <v>563</v>
      </c>
      <c r="F234" t="s">
        <v>564</v>
      </c>
      <c r="G234" t="str">
        <f>"00037291"</f>
        <v>00037291</v>
      </c>
      <c r="H234">
        <v>792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V234">
        <v>3</v>
      </c>
      <c r="W234">
        <v>792</v>
      </c>
    </row>
    <row r="235" spans="1:23" x14ac:dyDescent="0.25">
      <c r="H235" t="s">
        <v>565</v>
      </c>
    </row>
    <row r="236" spans="1:23" x14ac:dyDescent="0.25">
      <c r="A236">
        <v>115</v>
      </c>
      <c r="B236">
        <v>2863</v>
      </c>
      <c r="C236" t="s">
        <v>566</v>
      </c>
      <c r="D236" t="s">
        <v>567</v>
      </c>
      <c r="E236" t="s">
        <v>568</v>
      </c>
      <c r="F236" t="s">
        <v>569</v>
      </c>
      <c r="G236" t="str">
        <f>"00040633"</f>
        <v>00040633</v>
      </c>
      <c r="H236" t="s">
        <v>570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V236">
        <v>1</v>
      </c>
      <c r="W236" t="s">
        <v>570</v>
      </c>
    </row>
    <row r="237" spans="1:23" x14ac:dyDescent="0.25">
      <c r="H237" t="s">
        <v>571</v>
      </c>
    </row>
    <row r="238" spans="1:23" x14ac:dyDescent="0.25">
      <c r="A238">
        <v>116</v>
      </c>
      <c r="B238">
        <v>569</v>
      </c>
      <c r="C238" t="s">
        <v>572</v>
      </c>
      <c r="D238" t="s">
        <v>573</v>
      </c>
      <c r="E238" t="s">
        <v>202</v>
      </c>
      <c r="F238" t="s">
        <v>574</v>
      </c>
      <c r="G238" t="str">
        <f>"00026624"</f>
        <v>00026624</v>
      </c>
      <c r="H238" t="s">
        <v>575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11</v>
      </c>
      <c r="S238">
        <v>77</v>
      </c>
      <c r="V238">
        <v>1</v>
      </c>
      <c r="W238" t="s">
        <v>576</v>
      </c>
    </row>
    <row r="239" spans="1:23" x14ac:dyDescent="0.25">
      <c r="H239" t="s">
        <v>577</v>
      </c>
    </row>
    <row r="240" spans="1:23" x14ac:dyDescent="0.25">
      <c r="A240">
        <v>117</v>
      </c>
      <c r="B240">
        <v>9475</v>
      </c>
      <c r="C240" t="s">
        <v>578</v>
      </c>
      <c r="D240" t="s">
        <v>310</v>
      </c>
      <c r="E240" t="s">
        <v>100</v>
      </c>
      <c r="F240" t="s">
        <v>579</v>
      </c>
      <c r="G240" t="str">
        <f>"201511037711"</f>
        <v>201511037711</v>
      </c>
      <c r="H240" t="s">
        <v>580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V240">
        <v>1</v>
      </c>
      <c r="W240" t="s">
        <v>580</v>
      </c>
    </row>
    <row r="241" spans="1:23" x14ac:dyDescent="0.25">
      <c r="H241" t="s">
        <v>581</v>
      </c>
    </row>
    <row r="242" spans="1:23" x14ac:dyDescent="0.25">
      <c r="A242">
        <v>118</v>
      </c>
      <c r="B242">
        <v>6877</v>
      </c>
      <c r="C242" t="s">
        <v>582</v>
      </c>
      <c r="D242" t="s">
        <v>583</v>
      </c>
      <c r="E242" t="s">
        <v>93</v>
      </c>
      <c r="F242" t="s">
        <v>584</v>
      </c>
      <c r="G242" t="str">
        <f>"00040609"</f>
        <v>00040609</v>
      </c>
      <c r="H242">
        <v>715</v>
      </c>
      <c r="I242">
        <v>0</v>
      </c>
      <c r="J242">
        <v>50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V242">
        <v>1</v>
      </c>
      <c r="W242">
        <v>765</v>
      </c>
    </row>
    <row r="243" spans="1:23" x14ac:dyDescent="0.25">
      <c r="H243" t="s">
        <v>585</v>
      </c>
    </row>
    <row r="244" spans="1:23" x14ac:dyDescent="0.25">
      <c r="A244">
        <v>119</v>
      </c>
      <c r="B244">
        <v>3040</v>
      </c>
      <c r="C244" t="s">
        <v>586</v>
      </c>
      <c r="D244" t="s">
        <v>250</v>
      </c>
      <c r="E244" t="s">
        <v>86</v>
      </c>
      <c r="F244" t="s">
        <v>587</v>
      </c>
      <c r="G244" t="str">
        <f>"201511029559"</f>
        <v>201511029559</v>
      </c>
      <c r="H244">
        <v>759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V244">
        <v>1</v>
      </c>
      <c r="W244">
        <v>759</v>
      </c>
    </row>
    <row r="245" spans="1:23" x14ac:dyDescent="0.25">
      <c r="H245" t="s">
        <v>588</v>
      </c>
    </row>
    <row r="246" spans="1:23" x14ac:dyDescent="0.25">
      <c r="A246">
        <v>120</v>
      </c>
      <c r="B246">
        <v>8425</v>
      </c>
      <c r="C246" t="s">
        <v>589</v>
      </c>
      <c r="D246" t="s">
        <v>590</v>
      </c>
      <c r="E246" t="s">
        <v>513</v>
      </c>
      <c r="F246" t="s">
        <v>591</v>
      </c>
      <c r="G246" t="str">
        <f>"00022905"</f>
        <v>00022905</v>
      </c>
      <c r="H246">
        <v>759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V246">
        <v>1</v>
      </c>
      <c r="W246">
        <v>759</v>
      </c>
    </row>
    <row r="247" spans="1:23" x14ac:dyDescent="0.25">
      <c r="H247">
        <v>794</v>
      </c>
    </row>
    <row r="248" spans="1:23" x14ac:dyDescent="0.25">
      <c r="A248">
        <v>121</v>
      </c>
      <c r="B248">
        <v>9287</v>
      </c>
      <c r="C248" t="s">
        <v>592</v>
      </c>
      <c r="D248" t="s">
        <v>121</v>
      </c>
      <c r="E248" t="s">
        <v>180</v>
      </c>
      <c r="F248" t="s">
        <v>593</v>
      </c>
      <c r="G248" t="str">
        <f>"201511009602"</f>
        <v>201511009602</v>
      </c>
      <c r="H248">
        <v>748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V248">
        <v>3</v>
      </c>
      <c r="W248">
        <v>748</v>
      </c>
    </row>
    <row r="249" spans="1:23" x14ac:dyDescent="0.25">
      <c r="H249" t="s">
        <v>594</v>
      </c>
    </row>
    <row r="250" spans="1:23" x14ac:dyDescent="0.25">
      <c r="A250">
        <v>122</v>
      </c>
      <c r="B250">
        <v>3855</v>
      </c>
      <c r="C250" t="s">
        <v>595</v>
      </c>
      <c r="D250" t="s">
        <v>92</v>
      </c>
      <c r="E250" t="s">
        <v>387</v>
      </c>
      <c r="F250" t="s">
        <v>596</v>
      </c>
      <c r="G250" t="str">
        <f>"00022015"</f>
        <v>00022015</v>
      </c>
      <c r="H250" t="s">
        <v>597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V250">
        <v>3</v>
      </c>
      <c r="W250" t="s">
        <v>597</v>
      </c>
    </row>
    <row r="251" spans="1:23" x14ac:dyDescent="0.25">
      <c r="H251" t="s">
        <v>598</v>
      </c>
    </row>
    <row r="252" spans="1:23" x14ac:dyDescent="0.25">
      <c r="A252">
        <v>123</v>
      </c>
      <c r="B252">
        <v>1887</v>
      </c>
      <c r="C252" t="s">
        <v>599</v>
      </c>
      <c r="D252" t="s">
        <v>246</v>
      </c>
      <c r="E252" t="s">
        <v>212</v>
      </c>
      <c r="F252" t="s">
        <v>600</v>
      </c>
      <c r="G252" t="str">
        <f>"201511028514"</f>
        <v>201511028514</v>
      </c>
      <c r="H252" t="s">
        <v>601</v>
      </c>
      <c r="I252">
        <v>0</v>
      </c>
      <c r="J252">
        <v>30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4</v>
      </c>
      <c r="S252">
        <v>28</v>
      </c>
      <c r="V252">
        <v>1</v>
      </c>
      <c r="W252" t="s">
        <v>602</v>
      </c>
    </row>
    <row r="253" spans="1:23" x14ac:dyDescent="0.25">
      <c r="H253" t="s">
        <v>603</v>
      </c>
    </row>
    <row r="254" spans="1:23" x14ac:dyDescent="0.25">
      <c r="A254">
        <v>124</v>
      </c>
      <c r="B254">
        <v>911</v>
      </c>
      <c r="C254" t="s">
        <v>604</v>
      </c>
      <c r="D254" t="s">
        <v>428</v>
      </c>
      <c r="E254" t="s">
        <v>71</v>
      </c>
      <c r="F254" t="s">
        <v>605</v>
      </c>
      <c r="G254" t="str">
        <f>"201511032009"</f>
        <v>201511032009</v>
      </c>
      <c r="H254">
        <v>660</v>
      </c>
      <c r="I254">
        <v>0</v>
      </c>
      <c r="J254">
        <v>70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V254">
        <v>1</v>
      </c>
      <c r="W254">
        <v>730</v>
      </c>
    </row>
    <row r="255" spans="1:23" x14ac:dyDescent="0.25">
      <c r="H255" t="s">
        <v>606</v>
      </c>
    </row>
    <row r="256" spans="1:23" x14ac:dyDescent="0.25">
      <c r="A256">
        <v>125</v>
      </c>
      <c r="B256">
        <v>1294</v>
      </c>
      <c r="C256" t="s">
        <v>607</v>
      </c>
      <c r="D256" t="s">
        <v>71</v>
      </c>
      <c r="E256" t="s">
        <v>489</v>
      </c>
      <c r="F256" t="s">
        <v>608</v>
      </c>
      <c r="G256" t="str">
        <f>"00016927"</f>
        <v>00016927</v>
      </c>
      <c r="H256">
        <v>605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16</v>
      </c>
      <c r="S256">
        <v>112</v>
      </c>
      <c r="V256">
        <v>1</v>
      </c>
      <c r="W256">
        <v>717</v>
      </c>
    </row>
    <row r="257" spans="1:23" x14ac:dyDescent="0.25">
      <c r="H257" t="s">
        <v>609</v>
      </c>
    </row>
    <row r="258" spans="1:23" x14ac:dyDescent="0.25">
      <c r="A258">
        <v>126</v>
      </c>
      <c r="B258">
        <v>5241</v>
      </c>
      <c r="C258" t="s">
        <v>610</v>
      </c>
      <c r="D258" t="s">
        <v>611</v>
      </c>
      <c r="E258" t="s">
        <v>71</v>
      </c>
      <c r="F258" t="s">
        <v>612</v>
      </c>
      <c r="G258" t="str">
        <f>"201511040829"</f>
        <v>201511040829</v>
      </c>
      <c r="H258" t="s">
        <v>613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V258">
        <v>1</v>
      </c>
      <c r="W258" t="s">
        <v>613</v>
      </c>
    </row>
    <row r="259" spans="1:23" x14ac:dyDescent="0.25">
      <c r="H259" t="s">
        <v>614</v>
      </c>
    </row>
    <row r="260" spans="1:23" x14ac:dyDescent="0.25">
      <c r="A260">
        <v>127</v>
      </c>
      <c r="B260">
        <v>864</v>
      </c>
      <c r="C260" t="s">
        <v>615</v>
      </c>
      <c r="D260" t="s">
        <v>616</v>
      </c>
      <c r="E260" t="s">
        <v>53</v>
      </c>
      <c r="F260" t="s">
        <v>617</v>
      </c>
      <c r="G260" t="str">
        <f>"00029503"</f>
        <v>00029503</v>
      </c>
      <c r="H260" t="s">
        <v>618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V260">
        <v>1</v>
      </c>
      <c r="W260" t="s">
        <v>618</v>
      </c>
    </row>
    <row r="261" spans="1:23" x14ac:dyDescent="0.25">
      <c r="H261" t="s">
        <v>619</v>
      </c>
    </row>
    <row r="262" spans="1:23" x14ac:dyDescent="0.25">
      <c r="A262">
        <v>128</v>
      </c>
      <c r="B262">
        <v>6243</v>
      </c>
      <c r="C262" t="s">
        <v>620</v>
      </c>
      <c r="D262" t="s">
        <v>93</v>
      </c>
      <c r="E262" t="s">
        <v>53</v>
      </c>
      <c r="F262" t="s">
        <v>621</v>
      </c>
      <c r="G262" t="str">
        <f>"201511043232"</f>
        <v>201511043232</v>
      </c>
      <c r="H262" t="s">
        <v>505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V262">
        <v>1</v>
      </c>
      <c r="W262" t="s">
        <v>505</v>
      </c>
    </row>
    <row r="263" spans="1:23" x14ac:dyDescent="0.25">
      <c r="H263" t="s">
        <v>622</v>
      </c>
    </row>
    <row r="264" spans="1:23" x14ac:dyDescent="0.25">
      <c r="A264">
        <v>129</v>
      </c>
      <c r="B264">
        <v>3790</v>
      </c>
      <c r="C264" t="s">
        <v>623</v>
      </c>
      <c r="D264" t="s">
        <v>582</v>
      </c>
      <c r="E264" t="s">
        <v>180</v>
      </c>
      <c r="F264" t="s">
        <v>624</v>
      </c>
      <c r="G264" t="str">
        <f>"201511030342"</f>
        <v>201511030342</v>
      </c>
      <c r="H264">
        <v>660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V264">
        <v>1</v>
      </c>
      <c r="W264">
        <v>660</v>
      </c>
    </row>
    <row r="265" spans="1:23" x14ac:dyDescent="0.25">
      <c r="H265" t="s">
        <v>625</v>
      </c>
    </row>
    <row r="266" spans="1:23" x14ac:dyDescent="0.25">
      <c r="A266">
        <v>130</v>
      </c>
      <c r="B266">
        <v>1309</v>
      </c>
      <c r="C266" t="s">
        <v>626</v>
      </c>
      <c r="D266" t="s">
        <v>627</v>
      </c>
      <c r="E266" t="s">
        <v>180</v>
      </c>
      <c r="F266" t="s">
        <v>628</v>
      </c>
      <c r="G266" t="str">
        <f>"00024822"</f>
        <v>00024822</v>
      </c>
      <c r="H266">
        <v>660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V266">
        <v>1</v>
      </c>
      <c r="W266">
        <v>660</v>
      </c>
    </row>
    <row r="267" spans="1:23" x14ac:dyDescent="0.25">
      <c r="H267" t="s">
        <v>629</v>
      </c>
    </row>
    <row r="268" spans="1:23" x14ac:dyDescent="0.25">
      <c r="A268">
        <v>131</v>
      </c>
      <c r="B268">
        <v>3754</v>
      </c>
      <c r="C268" t="s">
        <v>623</v>
      </c>
      <c r="D268" t="s">
        <v>333</v>
      </c>
      <c r="E268" t="s">
        <v>180</v>
      </c>
      <c r="F268" t="s">
        <v>630</v>
      </c>
      <c r="G268" t="str">
        <f>"201511031726"</f>
        <v>201511031726</v>
      </c>
      <c r="H268">
        <v>605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6</v>
      </c>
      <c r="S268">
        <v>42</v>
      </c>
      <c r="V268">
        <v>1</v>
      </c>
      <c r="W268">
        <v>647</v>
      </c>
    </row>
    <row r="269" spans="1:23" x14ac:dyDescent="0.25">
      <c r="H269" t="s">
        <v>631</v>
      </c>
    </row>
    <row r="270" spans="1:23" x14ac:dyDescent="0.25">
      <c r="A270">
        <v>132</v>
      </c>
      <c r="B270">
        <v>3522</v>
      </c>
      <c r="C270" t="s">
        <v>632</v>
      </c>
      <c r="D270" t="s">
        <v>14</v>
      </c>
      <c r="E270" t="s">
        <v>71</v>
      </c>
      <c r="F270" t="s">
        <v>633</v>
      </c>
      <c r="G270" t="str">
        <f>"00037330"</f>
        <v>00037330</v>
      </c>
      <c r="H270" t="s">
        <v>634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V270">
        <v>1</v>
      </c>
      <c r="W270" t="s">
        <v>634</v>
      </c>
    </row>
    <row r="271" spans="1:23" x14ac:dyDescent="0.25">
      <c r="H271" t="s">
        <v>635</v>
      </c>
    </row>
    <row r="272" spans="1:23" x14ac:dyDescent="0.25">
      <c r="A272">
        <v>133</v>
      </c>
      <c r="B272">
        <v>10073</v>
      </c>
      <c r="C272" t="s">
        <v>636</v>
      </c>
      <c r="D272" t="s">
        <v>637</v>
      </c>
      <c r="E272" t="s">
        <v>250</v>
      </c>
      <c r="F272" t="s">
        <v>638</v>
      </c>
      <c r="G272" t="str">
        <f>"00022233"</f>
        <v>00022233</v>
      </c>
      <c r="H272">
        <v>638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V272">
        <v>1</v>
      </c>
      <c r="W272">
        <v>638</v>
      </c>
    </row>
    <row r="273" spans="1:23" x14ac:dyDescent="0.25">
      <c r="H273" t="s">
        <v>639</v>
      </c>
    </row>
    <row r="274" spans="1:23" x14ac:dyDescent="0.25">
      <c r="A274">
        <v>134</v>
      </c>
      <c r="B274">
        <v>6879</v>
      </c>
      <c r="C274" t="s">
        <v>640</v>
      </c>
      <c r="D274" t="s">
        <v>240</v>
      </c>
      <c r="E274" t="s">
        <v>34</v>
      </c>
      <c r="F274" t="s">
        <v>641</v>
      </c>
      <c r="G274" t="str">
        <f>"201102000136"</f>
        <v>201102000136</v>
      </c>
      <c r="H274">
        <v>605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V274">
        <v>1</v>
      </c>
      <c r="W274">
        <v>605</v>
      </c>
    </row>
    <row r="275" spans="1:23" x14ac:dyDescent="0.25">
      <c r="H275" t="s">
        <v>635</v>
      </c>
    </row>
    <row r="276" spans="1:23" x14ac:dyDescent="0.25">
      <c r="A276">
        <v>135</v>
      </c>
      <c r="B276">
        <v>5476</v>
      </c>
      <c r="C276" t="s">
        <v>642</v>
      </c>
      <c r="D276" t="s">
        <v>53</v>
      </c>
      <c r="E276" t="s">
        <v>643</v>
      </c>
      <c r="F276" t="s">
        <v>644</v>
      </c>
      <c r="G276" t="str">
        <f>"201511039480"</f>
        <v>201511039480</v>
      </c>
      <c r="H276">
        <v>605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V276">
        <v>1</v>
      </c>
      <c r="W276">
        <v>605</v>
      </c>
    </row>
    <row r="277" spans="1:23" x14ac:dyDescent="0.25">
      <c r="H277" t="s">
        <v>645</v>
      </c>
    </row>
    <row r="278" spans="1:23" x14ac:dyDescent="0.25">
      <c r="A278">
        <v>136</v>
      </c>
      <c r="B278">
        <v>170</v>
      </c>
      <c r="C278" t="s">
        <v>646</v>
      </c>
      <c r="D278" t="s">
        <v>428</v>
      </c>
      <c r="E278" t="s">
        <v>66</v>
      </c>
      <c r="F278" t="s">
        <v>647</v>
      </c>
      <c r="G278" t="str">
        <f>"201510004936"</f>
        <v>201510004936</v>
      </c>
      <c r="H278">
        <v>550</v>
      </c>
      <c r="I278">
        <v>0</v>
      </c>
      <c r="J278">
        <v>30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V278">
        <v>1</v>
      </c>
      <c r="W278">
        <v>580</v>
      </c>
    </row>
    <row r="279" spans="1:23" x14ac:dyDescent="0.25">
      <c r="H279" t="s">
        <v>648</v>
      </c>
    </row>
    <row r="280" spans="1:23" x14ac:dyDescent="0.25">
      <c r="A280">
        <v>137</v>
      </c>
      <c r="B280">
        <v>4998</v>
      </c>
      <c r="C280" t="s">
        <v>649</v>
      </c>
      <c r="D280" t="s">
        <v>93</v>
      </c>
      <c r="E280" t="s">
        <v>115</v>
      </c>
      <c r="F280" t="s">
        <v>650</v>
      </c>
      <c r="G280" t="str">
        <f>"00029396"</f>
        <v>00029396</v>
      </c>
      <c r="H280" t="s">
        <v>651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V280">
        <v>1</v>
      </c>
      <c r="W280" t="s">
        <v>651</v>
      </c>
    </row>
    <row r="281" spans="1:23" x14ac:dyDescent="0.25">
      <c r="H281" t="s">
        <v>652</v>
      </c>
    </row>
    <row r="282" spans="1:23" x14ac:dyDescent="0.25">
      <c r="A282">
        <v>138</v>
      </c>
      <c r="B282">
        <v>4355</v>
      </c>
      <c r="C282" t="s">
        <v>653</v>
      </c>
      <c r="D282" t="s">
        <v>654</v>
      </c>
      <c r="E282" t="s">
        <v>115</v>
      </c>
      <c r="F282" t="s">
        <v>655</v>
      </c>
      <c r="G282" t="str">
        <f>"201410000246"</f>
        <v>201410000246</v>
      </c>
      <c r="H282">
        <v>550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V282">
        <v>1</v>
      </c>
      <c r="W282">
        <v>550</v>
      </c>
    </row>
    <row r="283" spans="1:23" x14ac:dyDescent="0.25">
      <c r="H283" t="s">
        <v>656</v>
      </c>
    </row>
    <row r="284" spans="1:23" x14ac:dyDescent="0.25">
      <c r="A284">
        <v>139</v>
      </c>
      <c r="B284">
        <v>4188</v>
      </c>
      <c r="C284" t="s">
        <v>657</v>
      </c>
      <c r="D284" t="s">
        <v>77</v>
      </c>
      <c r="E284" t="s">
        <v>93</v>
      </c>
      <c r="F284" t="s">
        <v>658</v>
      </c>
      <c r="G284" t="str">
        <f>"201511021994"</f>
        <v>201511021994</v>
      </c>
      <c r="H284">
        <v>550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V284">
        <v>1</v>
      </c>
      <c r="W284">
        <v>550</v>
      </c>
    </row>
    <row r="285" spans="1:23" x14ac:dyDescent="0.25">
      <c r="H285" t="s">
        <v>659</v>
      </c>
    </row>
    <row r="287" spans="1:23" x14ac:dyDescent="0.25">
      <c r="A287" t="s">
        <v>660</v>
      </c>
    </row>
    <row r="288" spans="1:23" x14ac:dyDescent="0.25">
      <c r="A288" t="s">
        <v>661</v>
      </c>
    </row>
    <row r="289" spans="1:1" x14ac:dyDescent="0.25">
      <c r="A289" t="s">
        <v>662</v>
      </c>
    </row>
    <row r="290" spans="1:1" x14ac:dyDescent="0.25">
      <c r="A290" t="s">
        <v>663</v>
      </c>
    </row>
    <row r="291" spans="1:1" x14ac:dyDescent="0.25">
      <c r="A291" t="s">
        <v>664</v>
      </c>
    </row>
    <row r="292" spans="1:1" x14ac:dyDescent="0.25">
      <c r="A292" t="s">
        <v>665</v>
      </c>
    </row>
    <row r="293" spans="1:1" x14ac:dyDescent="0.25">
      <c r="A293" t="s">
        <v>666</v>
      </c>
    </row>
    <row r="294" spans="1:1" x14ac:dyDescent="0.25">
      <c r="A294" t="s">
        <v>667</v>
      </c>
    </row>
    <row r="295" spans="1:1" x14ac:dyDescent="0.25">
      <c r="A295" t="s">
        <v>668</v>
      </c>
    </row>
    <row r="296" spans="1:1" x14ac:dyDescent="0.25">
      <c r="A296" t="s">
        <v>669</v>
      </c>
    </row>
    <row r="297" spans="1:1" x14ac:dyDescent="0.25">
      <c r="A297" t="s">
        <v>670</v>
      </c>
    </row>
    <row r="298" spans="1:1" x14ac:dyDescent="0.25">
      <c r="A298" t="s">
        <v>671</v>
      </c>
    </row>
    <row r="299" spans="1:1" ht="180" x14ac:dyDescent="0.25">
      <c r="A299" s="1" t="s">
        <v>672</v>
      </c>
    </row>
    <row r="300" spans="1:1" x14ac:dyDescent="0.25">
      <c r="A300" t="s">
        <v>673</v>
      </c>
    </row>
    <row r="301" spans="1:1" x14ac:dyDescent="0.25">
      <c r="A301" t="s">
        <v>674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2018-04-25T11:18:06Z</dcterms:created>
  <dcterms:modified xsi:type="dcterms:W3CDTF">2018-04-25T11:18:07Z</dcterms:modified>
</cp:coreProperties>
</file>