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1131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48" i="1" l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<sst xmlns="http://schemas.openxmlformats.org/spreadsheetml/2006/main" count="785" uniqueCount="553">
  <si>
    <t>ΠΛΗΡΩΣΗ ΘΕΣΕΩΝ ΜΕ ΣΕΙΡΑ ΠΡΟΤΕΡΑΙΟΤΗΤΑΣ (ΑΡΘΡΟ 18/Ν. 2190/1994) ΠΡΟΚΗΡΥΞΗ : 7Κ/2017</t>
  </si>
  <si>
    <t>ΣΕΙΡΑ ΚΑΤΑΤΑΞΗΣ (ΚΥΡΙΟΣ)</t>
  </si>
  <si>
    <t>ΤΕΧΝΟΛΟΓΙΚΗΣ ΕΚΠΑΙΔΕΥΣΗΣ (ΤΕ)</t>
  </si>
  <si>
    <t>ΓΕΝΙΚΕΣ ΘΕΣΕΙΣ ΜΕ ΕΜΠΕΙΡΙΑ</t>
  </si>
  <si>
    <t>ΤΕ ΔΙΟΙΚΗΤΙΚΟΥ ΛΟΓΙΣΤΙΚΟΥ (ΘΕΣΗ 602)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</si>
  <si>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</si>
  <si>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</si>
  <si>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</si>
  <si>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</si>
  <si>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</si>
  <si>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</si>
  <si>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</si>
  <si>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</si>
  <si>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ΣΤΡΙΚΛΑΝΤ</t>
  </si>
  <si>
    <t>ΣΤΕΦΑΝΟΣ</t>
  </si>
  <si>
    <t>ΑΝΔΡΕΑΣ</t>
  </si>
  <si>
    <t>ΑΒ563863</t>
  </si>
  <si>
    <t>601-602</t>
  </si>
  <si>
    <t>ΒΑΤΗΣ</t>
  </si>
  <si>
    <t>ΣΤΥΛΙΑΝΟΣ ΕΥΣΤΡΑΤΙΟΣ</t>
  </si>
  <si>
    <t>ΖΑΦΕΙΡΙΟΣ</t>
  </si>
  <si>
    <t>887,7</t>
  </si>
  <si>
    <t>1668,7</t>
  </si>
  <si>
    <t>ΠΑΠΑΖΟΓΛΟΥ</t>
  </si>
  <si>
    <t>ΑΒΡΑΑΜ</t>
  </si>
  <si>
    <t>ΠΑΝΤΕΛΗΣ</t>
  </si>
  <si>
    <t>ΑΙ513197</t>
  </si>
  <si>
    <t>908,6</t>
  </si>
  <si>
    <t>1580,6</t>
  </si>
  <si>
    <t>602-601</t>
  </si>
  <si>
    <t>ΣΤΕΡΓΙΟΥ</t>
  </si>
  <si>
    <t>ΣΩΤΗΡΙΟΣ</t>
  </si>
  <si>
    <t>ΑΠΟΣΤΟΛΟΣ</t>
  </si>
  <si>
    <t>ΑΕ124696</t>
  </si>
  <si>
    <t>ΖΛΕΜΑΡΗΣ</t>
  </si>
  <si>
    <t>ΝΙΚΟΛΑΟΣ</t>
  </si>
  <si>
    <t>ΔΗΜΗΤΡΙΟΣ</t>
  </si>
  <si>
    <t>ΑΒ438860</t>
  </si>
  <si>
    <t>ΗΛΙΟΠΟΥΛΟΥ</t>
  </si>
  <si>
    <t>ΑΦΡΟΔΙΤΗ</t>
  </si>
  <si>
    <t>ΠΑΝΑΓΙΩΤΗΣ</t>
  </si>
  <si>
    <t>Χ938875</t>
  </si>
  <si>
    <t>966,9</t>
  </si>
  <si>
    <t>1535,9</t>
  </si>
  <si>
    <t>ΒΕΚΡΗ</t>
  </si>
  <si>
    <t>ΑΝΝΑ</t>
  </si>
  <si>
    <t>ΕΥΑΓΓΕΛΟΣ</t>
  </si>
  <si>
    <t>Χ402689</t>
  </si>
  <si>
    <t>827,2</t>
  </si>
  <si>
    <t>1513,2</t>
  </si>
  <si>
    <t>ΖΑΦΕΙΡΟΠΟΥΛΟΥ</t>
  </si>
  <si>
    <t>ΠΑΝΑΓΙΩΤΑ</t>
  </si>
  <si>
    <t>ΧΑΡΑΛΑΜΠΟΣ</t>
  </si>
  <si>
    <t>Χ296831</t>
  </si>
  <si>
    <t>ΖΩΓΡΑΦΟΥ</t>
  </si>
  <si>
    <t>ΙΩΑΝΝΗΣ</t>
  </si>
  <si>
    <t>Σ742466</t>
  </si>
  <si>
    <t>ΚΑΡΑΤΑΣΟΣ</t>
  </si>
  <si>
    <t>ΚΩΝΣΤΑΝΤΙΝΟΣ</t>
  </si>
  <si>
    <t>Χ275575</t>
  </si>
  <si>
    <t>845,9</t>
  </si>
  <si>
    <t>1503,9</t>
  </si>
  <si>
    <t>ΜΠΟΛΑΝΟΥ</t>
  </si>
  <si>
    <t>ΣΤΑΥΡΟΥΛΑ</t>
  </si>
  <si>
    <t>ΔΗΜΗΤΡΑΚΗΣ</t>
  </si>
  <si>
    <t>ΑΜ084103</t>
  </si>
  <si>
    <t>809,6</t>
  </si>
  <si>
    <t>1499,6</t>
  </si>
  <si>
    <t>ΒΟΥΡΟΥ</t>
  </si>
  <si>
    <t>ΛΕΜΟΝΙΑ</t>
  </si>
  <si>
    <t>ΑΚ683680</t>
  </si>
  <si>
    <t>ΚΑΤΣΙΚΟΥ</t>
  </si>
  <si>
    <t>ΜΑΡΙΑ</t>
  </si>
  <si>
    <t>ΣΤΕΡΓΙΟΣ</t>
  </si>
  <si>
    <t>ΑΗ274605</t>
  </si>
  <si>
    <t>657,8</t>
  </si>
  <si>
    <t>1495,8</t>
  </si>
  <si>
    <t>ΝΤΑΓΙΑΝΤΑΣ</t>
  </si>
  <si>
    <t>Φ255004</t>
  </si>
  <si>
    <t>ΓΙΑΝΝΟΥΛΑΚΗ</t>
  </si>
  <si>
    <t>ΔΕΣΠΟΙΝΑ</t>
  </si>
  <si>
    <t>ΑΝΤΩΝΙΟΣ</t>
  </si>
  <si>
    <t>Π084047</t>
  </si>
  <si>
    <t>680,9</t>
  </si>
  <si>
    <t>1490,9</t>
  </si>
  <si>
    <t>ΜΑΡΙΝΟΠΟΥΛΟΥ</t>
  </si>
  <si>
    <t>ΕΥΧΑΡΗΣ</t>
  </si>
  <si>
    <t>ΑΑ317951</t>
  </si>
  <si>
    <t>823,9</t>
  </si>
  <si>
    <t>1481,9</t>
  </si>
  <si>
    <t>ΝΙΚΟΛΑΙΔΟΥ</t>
  </si>
  <si>
    <t>ΛΙΑΝΑ</t>
  </si>
  <si>
    <t>ΠΕΤΡΟΣ</t>
  </si>
  <si>
    <t>Χ107833</t>
  </si>
  <si>
    <t>773,3</t>
  </si>
  <si>
    <t>1481,3</t>
  </si>
  <si>
    <t>ΤΑΓΚΑΣ</t>
  </si>
  <si>
    <t>Τ337891</t>
  </si>
  <si>
    <t>ΔΑΛΑΒΟΥΡΑ</t>
  </si>
  <si>
    <t>ΘΕΩΝΗ</t>
  </si>
  <si>
    <t>Χ191797</t>
  </si>
  <si>
    <t>735,9</t>
  </si>
  <si>
    <t>1476,9</t>
  </si>
  <si>
    <t>ΓΕΡΑΣΙΜΙΔΟΥ</t>
  </si>
  <si>
    <t>ΧΡΙΣΤΙΝΑ</t>
  </si>
  <si>
    <t>ΑΝΑΣΤΑΣΙΟΣ</t>
  </si>
  <si>
    <t>Φ040698</t>
  </si>
  <si>
    <t>811,8</t>
  </si>
  <si>
    <t>1469,8</t>
  </si>
  <si>
    <t>ΠΑΝΤΑΖΟΠΟΥΛΟΥ</t>
  </si>
  <si>
    <t>ΕΥΑΓΓΕΛΙΑ</t>
  </si>
  <si>
    <t>Σ289924</t>
  </si>
  <si>
    <t>806,3</t>
  </si>
  <si>
    <t>1464,3</t>
  </si>
  <si>
    <t>ΘΕΟΚΛΗΣ ΑΝΑΣΤΑΣΙΟΣ</t>
  </si>
  <si>
    <t>795,3</t>
  </si>
  <si>
    <t>1460,3</t>
  </si>
  <si>
    <t>ΔΗΜΑΔΗΣ</t>
  </si>
  <si>
    <t>ΔΗΜΟΣ</t>
  </si>
  <si>
    <t>ΑΕ863006</t>
  </si>
  <si>
    <t>729,3</t>
  </si>
  <si>
    <t>1457,3</t>
  </si>
  <si>
    <t>ΙΣΑΑΚΙΔΟΥ</t>
  </si>
  <si>
    <t>ΕΛΙΣΑΒΕΤ</t>
  </si>
  <si>
    <t>ΙΣΑΑΚ</t>
  </si>
  <si>
    <t>ΑΗ022278</t>
  </si>
  <si>
    <t>766,7</t>
  </si>
  <si>
    <t>1454,7</t>
  </si>
  <si>
    <t>ΓΑΛΑΝΟΠΟΥΛΟΥ</t>
  </si>
  <si>
    <t>ΣΟΦΙΑ</t>
  </si>
  <si>
    <t>ΑΕ623771</t>
  </si>
  <si>
    <t>ΚΕΛΛΑΡΗ</t>
  </si>
  <si>
    <t>ΑΓΓΕΛΙΚΗ</t>
  </si>
  <si>
    <t>ΒΑΣΙΛΕΙΟΣ</t>
  </si>
  <si>
    <t>ΑΕ735252</t>
  </si>
  <si>
    <t>800,8</t>
  </si>
  <si>
    <t>1438,8</t>
  </si>
  <si>
    <t>ΒΟΥΛΒΟΥΤΖΗ</t>
  </si>
  <si>
    <t>ΚΩΝΣΤΑΝΤΙΝΑ</t>
  </si>
  <si>
    <t>ΓΕΩΡΓΙΟΣ</t>
  </si>
  <si>
    <t>Χ507520</t>
  </si>
  <si>
    <t>738,1</t>
  </si>
  <si>
    <t>1426,1</t>
  </si>
  <si>
    <t>ΖΑΦΕΙΡΑΚΟΥ</t>
  </si>
  <si>
    <t>ΝΙΚΗ</t>
  </si>
  <si>
    <t>ΠΑΝΑΓΙΩΤΗ</t>
  </si>
  <si>
    <t>Χ489341</t>
  </si>
  <si>
    <t>677,6</t>
  </si>
  <si>
    <t>1423,6</t>
  </si>
  <si>
    <t>ΣΙΝΗ</t>
  </si>
  <si>
    <t>ΧΑΡΙΚΛΕΙΑ</t>
  </si>
  <si>
    <t>ΑΜ320402</t>
  </si>
  <si>
    <t>1404,7</t>
  </si>
  <si>
    <t>ΜΩΡΑΙΤΗ</t>
  </si>
  <si>
    <t>ΚΑΛΛΙΟΠΗ</t>
  </si>
  <si>
    <t>ΑΙ508676</t>
  </si>
  <si>
    <t>745,8</t>
  </si>
  <si>
    <t>1403,8</t>
  </si>
  <si>
    <t>ΛΥΡΑ</t>
  </si>
  <si>
    <t>ΚΑΝΕΛΛΑ</t>
  </si>
  <si>
    <t>Χ692840</t>
  </si>
  <si>
    <t>712,8</t>
  </si>
  <si>
    <t>1400,8</t>
  </si>
  <si>
    <t>ΑΤΖΑΜΠΟΣ</t>
  </si>
  <si>
    <t>ΣΠΥΡΙΔΩΝ</t>
  </si>
  <si>
    <t>ΑΚ056496</t>
  </si>
  <si>
    <t>732,6</t>
  </si>
  <si>
    <t>1390,6</t>
  </si>
  <si>
    <t>ΜΑΝΟΥ</t>
  </si>
  <si>
    <t>ΑΒ544561</t>
  </si>
  <si>
    <t>ΚΑΡΑΤΣΟΥΡΑΚΗΣ</t>
  </si>
  <si>
    <t>ΓΕΩΡΓΙΟΣ-ΝΙΚΟΛΑΟΣ</t>
  </si>
  <si>
    <t>Χ078269</t>
  </si>
  <si>
    <t>727,1</t>
  </si>
  <si>
    <t>1372,1</t>
  </si>
  <si>
    <t>ΚΑΛΥΒΑ</t>
  </si>
  <si>
    <t>ΠΑΡΑΣΚΕΥΗ</t>
  </si>
  <si>
    <t>ΑΚ662803</t>
  </si>
  <si>
    <t>709,5</t>
  </si>
  <si>
    <t>1367,5</t>
  </si>
  <si>
    <t>ΚΑΤΣΑΡΑ</t>
  </si>
  <si>
    <t>ΕΥΓΕΝΙΑ</t>
  </si>
  <si>
    <t>ΑΝ363611</t>
  </si>
  <si>
    <t>843,7</t>
  </si>
  <si>
    <t>1359,7</t>
  </si>
  <si>
    <t>ΝΑΟΥΜΗ</t>
  </si>
  <si>
    <t>ΓΡΗΓΟΡΙΑ</t>
  </si>
  <si>
    <t>Φ017023</t>
  </si>
  <si>
    <t>730,4</t>
  </si>
  <si>
    <t>1353,4</t>
  </si>
  <si>
    <t>ΚΡΑΝΙΑΣ</t>
  </si>
  <si>
    <t>ΑΡΓΥΡΙΟΣ</t>
  </si>
  <si>
    <t>ΧΡΥΣΟΣΤΟΜΟΣ</t>
  </si>
  <si>
    <t>Χ378004</t>
  </si>
  <si>
    <t>904,2</t>
  </si>
  <si>
    <t>1352,2</t>
  </si>
  <si>
    <t>ΚΑΤΣΙΚΑΝΤΟΠΟΥΛΟΥ</t>
  </si>
  <si>
    <t>ΣΟΦΙΑ-ΕΙΡΗΝΗ</t>
  </si>
  <si>
    <t>ΑΑ053750</t>
  </si>
  <si>
    <t>ΑΛΕΞΑΝΔΡΗΣ</t>
  </si>
  <si>
    <t>ΑΚ579261</t>
  </si>
  <si>
    <t>ΑΝΑΣΤΑΣΙΟΥ</t>
  </si>
  <si>
    <t>ΑΘΑΝΑΣΙΟΣ</t>
  </si>
  <si>
    <t>ΑΜ364721</t>
  </si>
  <si>
    <t>909,7</t>
  </si>
  <si>
    <t>1344,7</t>
  </si>
  <si>
    <t>ΚΟΛΟΚΥΘΑ</t>
  </si>
  <si>
    <t>ΑΜ153452</t>
  </si>
  <si>
    <t>760,1</t>
  </si>
  <si>
    <t>1340,1</t>
  </si>
  <si>
    <t>ΚΙΟΥΦΤΗ</t>
  </si>
  <si>
    <t>ΡΕΒΕΚΑ</t>
  </si>
  <si>
    <t>ΔΙΟΝΥΣΙΟΣ</t>
  </si>
  <si>
    <t>ΑΜ744723</t>
  </si>
  <si>
    <t>ΚΑΠΑΤΟΥ</t>
  </si>
  <si>
    <t>ΑΜ164090</t>
  </si>
  <si>
    <t>777,7</t>
  </si>
  <si>
    <t>1337,7</t>
  </si>
  <si>
    <t>ΓΙΑΝΝΑΚΗ</t>
  </si>
  <si>
    <t>ΣΤΑΜΑΤΙΝΑ</t>
  </si>
  <si>
    <t>ΑΜ085531</t>
  </si>
  <si>
    <t>786,5</t>
  </si>
  <si>
    <t>1336,5</t>
  </si>
  <si>
    <t>ΡΑΥΤΟΠΟΥΛΟΥ</t>
  </si>
  <si>
    <t>ΟΛΙΒΙΑ</t>
  </si>
  <si>
    <t>ΑΕ782020</t>
  </si>
  <si>
    <t>722,7</t>
  </si>
  <si>
    <t>1330,7</t>
  </si>
  <si>
    <t>ΜΗΤΡΟΠΟΥΛΟΥ</t>
  </si>
  <si>
    <t>ΒΑΣΙΛΙΚΗ</t>
  </si>
  <si>
    <t>ΑΡΙΣΤΕΙΔΗΣ</t>
  </si>
  <si>
    <t>ΑΙ652639</t>
  </si>
  <si>
    <t>938,3</t>
  </si>
  <si>
    <t>1326,3</t>
  </si>
  <si>
    <t>ΜΥΛΩΝΑ</t>
  </si>
  <si>
    <t>ΙΩΑΝΝΑ</t>
  </si>
  <si>
    <t>Ξ101138</t>
  </si>
  <si>
    <t>1321,3</t>
  </si>
  <si>
    <t>ΜΠΑΚΑΛΜΠΑΣΗΣ</t>
  </si>
  <si>
    <t>Ρ152847</t>
  </si>
  <si>
    <t>906,4</t>
  </si>
  <si>
    <t>1316,4</t>
  </si>
  <si>
    <t>ΓΙΑΤΖΟΓΛΙΔΟΥ</t>
  </si>
  <si>
    <t>ΑΗ921605</t>
  </si>
  <si>
    <t>647,9</t>
  </si>
  <si>
    <t>1315,9</t>
  </si>
  <si>
    <t>ΚΑΝΤΟΥΡΗΣ</t>
  </si>
  <si>
    <t>Ρ180526</t>
  </si>
  <si>
    <t>ΧΑΛΒΑΤΖΗ</t>
  </si>
  <si>
    <t>ΕΛΕΥΘΕΡΙΟΣ</t>
  </si>
  <si>
    <t>Π392944</t>
  </si>
  <si>
    <t>ΔΑΜΑΣΚΟΠΟΥΛΟΥ</t>
  </si>
  <si>
    <t>ΜΙΧΑΗΛ</t>
  </si>
  <si>
    <t>Σ084893</t>
  </si>
  <si>
    <t>919,6</t>
  </si>
  <si>
    <t>1289,6</t>
  </si>
  <si>
    <t>ΚΟΥΜΑΡΙΩΤΗ</t>
  </si>
  <si>
    <t>ΚΥΡΙΑΚΗ</t>
  </si>
  <si>
    <t>ΓΕΡΑΣΙΜΟΣ</t>
  </si>
  <si>
    <t>ΑΜ805324</t>
  </si>
  <si>
    <t>731,5</t>
  </si>
  <si>
    <t>1289,5</t>
  </si>
  <si>
    <t>ΣΩΤΗΡΟΠΟΥΛΟΣ</t>
  </si>
  <si>
    <t>ΜΑΡΙΟΣ-ΚΩΝΣΤΑΝΤΙΝΟΣ</t>
  </si>
  <si>
    <t>Χ051525</t>
  </si>
  <si>
    <t>1268,3</t>
  </si>
  <si>
    <t>ΚΟΝΤΟΣ</t>
  </si>
  <si>
    <t>ΧΡΗΣΤΟΣ</t>
  </si>
  <si>
    <t>ΑΕ253594</t>
  </si>
  <si>
    <t>662,2</t>
  </si>
  <si>
    <t>1244,2</t>
  </si>
  <si>
    <t>ΦΛΙΑΚΟΣ</t>
  </si>
  <si>
    <t>ΑΑ018634</t>
  </si>
  <si>
    <t>889,9</t>
  </si>
  <si>
    <t>1239,9</t>
  </si>
  <si>
    <t>ΑΝΤΩΝΟΠΟΥΛΟΥ</t>
  </si>
  <si>
    <t>ΑΑ433201</t>
  </si>
  <si>
    <t>733,7</t>
  </si>
  <si>
    <t>1235,7</t>
  </si>
  <si>
    <t>ΣΠΕΝΔΟΣ</t>
  </si>
  <si>
    <t>ΑΚ663555</t>
  </si>
  <si>
    <t>705,1</t>
  </si>
  <si>
    <t>1234,1</t>
  </si>
  <si>
    <t>ΓΙΑΝΝΟΥΛΑ</t>
  </si>
  <si>
    <t>ΑΖ219688</t>
  </si>
  <si>
    <t>772,2</t>
  </si>
  <si>
    <t>1227,2</t>
  </si>
  <si>
    <t>ΝΙΦΟΡΟΥ</t>
  </si>
  <si>
    <t>ΜΑΛΑΜΑΤΕΝΙΑ</t>
  </si>
  <si>
    <t>Ρ489699</t>
  </si>
  <si>
    <t>ΓΕΩΡΓΟΠΟΥΛΟΥ</t>
  </si>
  <si>
    <t>ΑΗ803508</t>
  </si>
  <si>
    <t>ΣΟΦΙΚΙΤΟΥ</t>
  </si>
  <si>
    <t>ΑΙΚΑΤΕΡΙΝΗ</t>
  </si>
  <si>
    <t>ΑΚ011472</t>
  </si>
  <si>
    <t>761,2</t>
  </si>
  <si>
    <t>1211,2</t>
  </si>
  <si>
    <t>ΚΟΥΡΟΠΟΥΛΟΥ</t>
  </si>
  <si>
    <t>ΜΑΡΓΑΡ</t>
  </si>
  <si>
    <t>ΑΒ951187</t>
  </si>
  <si>
    <t>ΑΝΑΣΤΑΣΙΑ</t>
  </si>
  <si>
    <t>ΑΖ272871</t>
  </si>
  <si>
    <t>720,5</t>
  </si>
  <si>
    <t>1209,5</t>
  </si>
  <si>
    <t>ΚΟΛΤΣΙΚΟΓΛΟΥ</t>
  </si>
  <si>
    <t>Χ355643</t>
  </si>
  <si>
    <t>ΚΩΣΤΟΠΟΥΛΟΥ</t>
  </si>
  <si>
    <t>ΑΙ141676</t>
  </si>
  <si>
    <t>752,4</t>
  </si>
  <si>
    <t>1203,4</t>
  </si>
  <si>
    <t>ΔΕΡΜΕΝΤΖΟΓΛΟΥ</t>
  </si>
  <si>
    <t>ΑΗ164763</t>
  </si>
  <si>
    <t>688,6</t>
  </si>
  <si>
    <t>1197,6</t>
  </si>
  <si>
    <t>ΜΙΧΕΛΙΟΥΔΑΚΗ</t>
  </si>
  <si>
    <t>ΑΘΗΝΑ</t>
  </si>
  <si>
    <t>ΕΜΜΑΝΟΥΗΛ</t>
  </si>
  <si>
    <t>ΑΕ471369</t>
  </si>
  <si>
    <t>ΚΟΥΙΜΤΖΗ</t>
  </si>
  <si>
    <t>ΑΙ680417</t>
  </si>
  <si>
    <t>ΤΣΟΥΡΗΣ</t>
  </si>
  <si>
    <t>ΑΕ727452</t>
  </si>
  <si>
    <t>ΦΑΜΕΛΛΟΥ</t>
  </si>
  <si>
    <t>ΑΙ770583</t>
  </si>
  <si>
    <t>719,4</t>
  </si>
  <si>
    <t>1130,4</t>
  </si>
  <si>
    <t>ΜΠΑΛΛΑ</t>
  </si>
  <si>
    <t>ΧΑΡΑ</t>
  </si>
  <si>
    <t>ΑΚ021818</t>
  </si>
  <si>
    <t>1113,7</t>
  </si>
  <si>
    <t>ΤΣΙΓΚΡΗ</t>
  </si>
  <si>
    <t>ΜΑΡΙΝΑ</t>
  </si>
  <si>
    <t>Φ055647</t>
  </si>
  <si>
    <t>1112,5</t>
  </si>
  <si>
    <t>ΜΠΟΥΖΑ</t>
  </si>
  <si>
    <t>ΑΒ482378</t>
  </si>
  <si>
    <t>ΔΡΑΚΑΚΗΣ</t>
  </si>
  <si>
    <t>ΜΙΧΑΛΗΣ</t>
  </si>
  <si>
    <t>ΑΜ382405</t>
  </si>
  <si>
    <t>873,4</t>
  </si>
  <si>
    <t>1103,4</t>
  </si>
  <si>
    <t>ΒΑΓΓΕΛΟΥΔΗ</t>
  </si>
  <si>
    <t>ΧΡΥΣΟΥΛΑ</t>
  </si>
  <si>
    <t>Χ445865</t>
  </si>
  <si>
    <t>1099,7</t>
  </si>
  <si>
    <t>ΖΑΓΚΑΛΗ</t>
  </si>
  <si>
    <t>ΑΡΙΣΤΕΑ</t>
  </si>
  <si>
    <t>ΛΑΟΚΡΑΤΗΣ</t>
  </si>
  <si>
    <t>Χ000081</t>
  </si>
  <si>
    <t>782,1</t>
  </si>
  <si>
    <t>1091,1</t>
  </si>
  <si>
    <t>ΣΟΥΛΟΥΤΑΣ</t>
  </si>
  <si>
    <t>ΛΟΥΚΑΣ</t>
  </si>
  <si>
    <t>ΑΖ536150</t>
  </si>
  <si>
    <t>740,3</t>
  </si>
  <si>
    <t>1085,3</t>
  </si>
  <si>
    <t>ΙΩΑΝΝΟΥ</t>
  </si>
  <si>
    <t>ΕΥΤΥΧΙΑ</t>
  </si>
  <si>
    <t>ΗΛΙΑΣ</t>
  </si>
  <si>
    <t>Χ360092</t>
  </si>
  <si>
    <t>783,2</t>
  </si>
  <si>
    <t>1083,2</t>
  </si>
  <si>
    <t>ΓΚΕΣΟΥ</t>
  </si>
  <si>
    <t>ΑΗ311685</t>
  </si>
  <si>
    <t>1081,3</t>
  </si>
  <si>
    <t>ΡΑΒΑΝΗ</t>
  </si>
  <si>
    <t>ΑΕ526652</t>
  </si>
  <si>
    <t>1073,3</t>
  </si>
  <si>
    <t>ΛΑΠΑΤΩΝΗ</t>
  </si>
  <si>
    <t>ΑΕ113334</t>
  </si>
  <si>
    <t>848,1</t>
  </si>
  <si>
    <t>1068,1</t>
  </si>
  <si>
    <t>ΠΑΠΑΜΙΧΑΛΗΣ</t>
  </si>
  <si>
    <t>ΕΥΣΤΡΑΤΙΟΣ</t>
  </si>
  <si>
    <t>ΑΙ517500</t>
  </si>
  <si>
    <t>700,7</t>
  </si>
  <si>
    <t>1067,7</t>
  </si>
  <si>
    <t>ΣΤΕΦΑΝΙΔΗΣ</t>
  </si>
  <si>
    <t>ΣΤΑΥΡΟΣ</t>
  </si>
  <si>
    <t>ΑΑ412944</t>
  </si>
  <si>
    <t>754,6</t>
  </si>
  <si>
    <t>1066,6</t>
  </si>
  <si>
    <t>ΑΙΓΙΝΗΤΗ</t>
  </si>
  <si>
    <t>ΓΕΩΡΓΙΑ</t>
  </si>
  <si>
    <t>ΑΙ037584</t>
  </si>
  <si>
    <t>972,4</t>
  </si>
  <si>
    <t>1042,4</t>
  </si>
  <si>
    <t>ΓΕΩΡΓΑΝΤΑΣ</t>
  </si>
  <si>
    <t>ΑΚ490002</t>
  </si>
  <si>
    <t>669,9</t>
  </si>
  <si>
    <t>1025,9</t>
  </si>
  <si>
    <t>ΜΥΣΤΑΚΙΔΗΣ</t>
  </si>
  <si>
    <t>ΜΑΡΚΟΣ</t>
  </si>
  <si>
    <t>ΑΑ018439</t>
  </si>
  <si>
    <t>643,5</t>
  </si>
  <si>
    <t>1018,5</t>
  </si>
  <si>
    <t>ΣΚΑΡΟΥ</t>
  </si>
  <si>
    <t>ΕΙΡΗΝΗ</t>
  </si>
  <si>
    <t>ΑΕ536366</t>
  </si>
  <si>
    <t>694,1</t>
  </si>
  <si>
    <t>1016,1</t>
  </si>
  <si>
    <t>ΖΙΑΚΚΑ</t>
  </si>
  <si>
    <t>ΕΛΕΥΘ</t>
  </si>
  <si>
    <t>ΑΚ077319</t>
  </si>
  <si>
    <t>706,2</t>
  </si>
  <si>
    <t>1012,2</t>
  </si>
  <si>
    <t>ΒΥΡΛΑ</t>
  </si>
  <si>
    <t>ΔΗΜΗΤΡΑ ΔΑΝΑΗ</t>
  </si>
  <si>
    <t>ΑΑ415842</t>
  </si>
  <si>
    <t>ΓΚΟΡΙΤΣΑΣ</t>
  </si>
  <si>
    <t>Χ792995</t>
  </si>
  <si>
    <t>ΧΡΙΣΤΟΠΟΥΛΟΣ</t>
  </si>
  <si>
    <t>ΑΑ315317</t>
  </si>
  <si>
    <t>739,2</t>
  </si>
  <si>
    <t>989,2</t>
  </si>
  <si>
    <t>ΜΟΥΡΚΙΩΤΗΣ</t>
  </si>
  <si>
    <t>ΑΒ251969</t>
  </si>
  <si>
    <t>821,7</t>
  </si>
  <si>
    <t>983,7</t>
  </si>
  <si>
    <t>ΚΡΗΤΙΚΟΣ</t>
  </si>
  <si>
    <t>ΛΕΟΝΑΡΔΟΣ</t>
  </si>
  <si>
    <t>ΦΡΑΓΚΙΣΚΟΣ</t>
  </si>
  <si>
    <t>ΑΑ020891</t>
  </si>
  <si>
    <t>788,7</t>
  </si>
  <si>
    <t>963,7</t>
  </si>
  <si>
    <t>ΤΣΙΟΥΠΛΗ</t>
  </si>
  <si>
    <t>ΒΑΣΙΛΕΙΑ</t>
  </si>
  <si>
    <t>ΑΕ508955</t>
  </si>
  <si>
    <t>683,1</t>
  </si>
  <si>
    <t>963,1</t>
  </si>
  <si>
    <t>ΣΙΑΚΑΜΠΕΝΗ</t>
  </si>
  <si>
    <t>ΦΡΕΙΔΕΡΙΚΗ</t>
  </si>
  <si>
    <t>ΑΝ247543</t>
  </si>
  <si>
    <t>830,5</t>
  </si>
  <si>
    <t>956,5</t>
  </si>
  <si>
    <t>ΖΑΚΑΚΗΣ</t>
  </si>
  <si>
    <t>ΑΗ536506</t>
  </si>
  <si>
    <t>658,9</t>
  </si>
  <si>
    <t>944,9</t>
  </si>
  <si>
    <t>ΜΑΥΡΙΔΗ</t>
  </si>
  <si>
    <t>ΕΛΙΣΑΒΕΤ ΕΙΡΗΝΗ</t>
  </si>
  <si>
    <t>ΑΗ628860</t>
  </si>
  <si>
    <t>672,1</t>
  </si>
  <si>
    <t>942,1</t>
  </si>
  <si>
    <t>ΦΛΕΒΟΤΟΜΟΣ</t>
  </si>
  <si>
    <t>ΑΑ103071</t>
  </si>
  <si>
    <t>928,9</t>
  </si>
  <si>
    <t>ΣΤΥΛΙΑΝΟΥΔΑΚΗΣ</t>
  </si>
  <si>
    <t>Χ138464</t>
  </si>
  <si>
    <t>927,5</t>
  </si>
  <si>
    <t>ΤΣΟΥΜΠΑ</t>
  </si>
  <si>
    <t>ΑΛΕΞΙΟΣ</t>
  </si>
  <si>
    <t>ΑΝ062313</t>
  </si>
  <si>
    <t>ΠΟΛΙΤΟΥ</t>
  </si>
  <si>
    <t>ΦΩΤΕΙΝΗ</t>
  </si>
  <si>
    <t>ΑΚ766528</t>
  </si>
  <si>
    <t>839,3</t>
  </si>
  <si>
    <t>909,3</t>
  </si>
  <si>
    <t>ΚΑΜΕΝΙΤΣΑΣ</t>
  </si>
  <si>
    <t>ΘΕΟΦΑΝΗΣ</t>
  </si>
  <si>
    <t>Τ934317</t>
  </si>
  <si>
    <t>832,7</t>
  </si>
  <si>
    <t>902,7</t>
  </si>
  <si>
    <t>ΔΗΜΗΤΡΙΑΔΗ</t>
  </si>
  <si>
    <t>ΑΣΠΑΣΙΑ</t>
  </si>
  <si>
    <t>ΛΑΖΑΡΟΣ</t>
  </si>
  <si>
    <t>ΑΕ530370</t>
  </si>
  <si>
    <t>784,3</t>
  </si>
  <si>
    <t>862,3</t>
  </si>
  <si>
    <t>ΜΟΥΖΑΚΗ</t>
  </si>
  <si>
    <t>ΔΙΟΝΥΣΙΑ</t>
  </si>
  <si>
    <t>ΑΜ809971</t>
  </si>
  <si>
    <t>676,5</t>
  </si>
  <si>
    <t>859,5</t>
  </si>
  <si>
    <t>ΜΑΚΑΡΟΥΝΗΣ</t>
  </si>
  <si>
    <t>ΑΙ667308</t>
  </si>
  <si>
    <t>707,3</t>
  </si>
  <si>
    <t>854,3</t>
  </si>
  <si>
    <t>ΤΣΙΛΦΙΔΟΥ</t>
  </si>
  <si>
    <t>ΧΡΥΣΑΥΓΗ</t>
  </si>
  <si>
    <t>ΑΑ072599</t>
  </si>
  <si>
    <t>686,4</t>
  </si>
  <si>
    <t>835,4</t>
  </si>
  <si>
    <t>ΤΟΥΛΟΥ</t>
  </si>
  <si>
    <t>ΔΗΜΗΤΡΗΣ</t>
  </si>
  <si>
    <t>ΑΙ538823</t>
  </si>
  <si>
    <t>ΤΑΣΟΛΑΜΠΡΟΥ</t>
  </si>
  <si>
    <t>ΔΗΜΗΤΡΑ</t>
  </si>
  <si>
    <t>ΑΕ250146</t>
  </si>
  <si>
    <t>774,4</t>
  </si>
  <si>
    <t>824,4</t>
  </si>
  <si>
    <t>ΛΑΔΙΑ</t>
  </si>
  <si>
    <t>ΕΛΕΝΗ</t>
  </si>
  <si>
    <t>ΑΒ089798</t>
  </si>
  <si>
    <t>822,7</t>
  </si>
  <si>
    <t>ΓΡΑΜΜΕΝΟΥ</t>
  </si>
  <si>
    <t>ΑΛΕΞΙΑ-ΠΑΝΑΓΙΩΤΑ</t>
  </si>
  <si>
    <t>Χ134074</t>
  </si>
  <si>
    <t>711,7</t>
  </si>
  <si>
    <t>818,7</t>
  </si>
  <si>
    <t>ΑΠΟΣΤΟΛΟΥ</t>
  </si>
  <si>
    <t>ΑΒ232852</t>
  </si>
  <si>
    <t>645,7</t>
  </si>
  <si>
    <t>813,7</t>
  </si>
  <si>
    <t>ΑΝΤΩΝΙΟΥ</t>
  </si>
  <si>
    <t>Χ844999</t>
  </si>
  <si>
    <t>753,5</t>
  </si>
  <si>
    <t>803,5</t>
  </si>
  <si>
    <t>ΛΙΑΠΗ</t>
  </si>
  <si>
    <t>ΓΙΑΣΕΜΗ</t>
  </si>
  <si>
    <t>ΙΩΑΝΝΗΣ-ΕΥΑΓΓΕΛΟΣ</t>
  </si>
  <si>
    <t>ΑΝ125851</t>
  </si>
  <si>
    <t>802,6</t>
  </si>
  <si>
    <t>ΑΝΔΡΟΥΤΣΟΠΟΥΛΟΥ</t>
  </si>
  <si>
    <t>ΑΙ212398</t>
  </si>
  <si>
    <t>684,2</t>
  </si>
  <si>
    <t>782,2</t>
  </si>
  <si>
    <t>ΠΑΝΤΑΖΟΠΟΥΛΟΣ</t>
  </si>
  <si>
    <t>ΑΚ424062</t>
  </si>
  <si>
    <t>781,7</t>
  </si>
  <si>
    <t>ΠΙΠΙΝΗ</t>
  </si>
  <si>
    <t>ΑΒ397406</t>
  </si>
  <si>
    <t>716,1</t>
  </si>
  <si>
    <t>766,1</t>
  </si>
  <si>
    <t>ΤΣΕΛΙΟΣ</t>
  </si>
  <si>
    <t>ΓΡΗΓΟΡΙΟΣ</t>
  </si>
  <si>
    <t>Χ876054</t>
  </si>
  <si>
    <t>ΚΟΛΕΣΗ</t>
  </si>
  <si>
    <t>ΦΙΟΝΑ</t>
  </si>
  <si>
    <t>ΑΜ131345</t>
  </si>
  <si>
    <t>690,8</t>
  </si>
  <si>
    <t>740,8</t>
  </si>
  <si>
    <t>ΣΤΑΥΡΟΥΔΗ</t>
  </si>
  <si>
    <t>ΑΚ943560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</si>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</sst>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56</v>
      </c>
      <c r="C8" t="s">
        <v>13</v>
      </c>
      <c r="D8" t="s">
        <v>14</v>
      </c>
      <c r="E8" t="s">
        <v>15</v>
      </c>
      <c r="F8" t="s">
        <v>16</v>
      </c>
      <c r="G8" t="str">
        <f>"00010687"</f>
        <v>00010687</v>
      </c>
      <c r="H8">
        <v>957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</v>
      </c>
      <c r="W8">
        <v>56</v>
      </c>
      <c r="X8">
        <v>0</v>
      </c>
      <c r="Z8">
        <v>0</v>
      </c>
      <c r="AA8">
        <v>1683</v>
      </c>
    </row>
    <row r="9" spans="1:27" x14ac:dyDescent="0.25">
      <c r="H9" t="s">
        <v>17</v>
      </c>
    </row>
    <row r="10" spans="1:27" x14ac:dyDescent="0.25">
      <c r="A10">
        <v>2</v>
      </c>
      <c r="B10">
        <v>646</v>
      </c>
      <c r="C10" t="s">
        <v>18</v>
      </c>
      <c r="D10" t="s">
        <v>19</v>
      </c>
      <c r="E10" t="s">
        <v>20</v>
      </c>
      <c r="F10">
        <v>81697</v>
      </c>
      <c r="G10" t="str">
        <f>"201405001278"</f>
        <v>201405001278</v>
      </c>
      <c r="H10" t="s">
        <v>21</v>
      </c>
      <c r="I10">
        <v>150</v>
      </c>
      <c r="J10">
        <v>0</v>
      </c>
      <c r="K10">
        <v>0</v>
      </c>
      <c r="L10">
        <v>260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43</v>
      </c>
      <c r="W10">
        <v>301</v>
      </c>
      <c r="X10">
        <v>0</v>
      </c>
      <c r="Z10">
        <v>0</v>
      </c>
      <c r="AA10" t="s">
        <v>22</v>
      </c>
    </row>
    <row r="11" spans="1:27" x14ac:dyDescent="0.25">
      <c r="H11" t="s">
        <v>17</v>
      </c>
    </row>
    <row r="12" spans="1:27" x14ac:dyDescent="0.25">
      <c r="A12">
        <v>3</v>
      </c>
      <c r="B12">
        <v>145</v>
      </c>
      <c r="C12" t="s">
        <v>23</v>
      </c>
      <c r="D12" t="s">
        <v>24</v>
      </c>
      <c r="E12" t="s">
        <v>25</v>
      </c>
      <c r="F12" t="s">
        <v>26</v>
      </c>
      <c r="G12" t="str">
        <f>"201402002756"</f>
        <v>201402002756</v>
      </c>
      <c r="H12" t="s">
        <v>27</v>
      </c>
      <c r="I12">
        <v>150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36</v>
      </c>
      <c r="W12">
        <v>252</v>
      </c>
      <c r="X12">
        <v>0</v>
      </c>
      <c r="Z12">
        <v>0</v>
      </c>
      <c r="AA12" t="s">
        <v>28</v>
      </c>
    </row>
    <row r="13" spans="1:27" x14ac:dyDescent="0.25">
      <c r="H13" t="s">
        <v>29</v>
      </c>
    </row>
    <row r="14" spans="1:27" x14ac:dyDescent="0.25">
      <c r="A14">
        <v>4</v>
      </c>
      <c r="B14">
        <v>34</v>
      </c>
      <c r="C14" t="s">
        <v>30</v>
      </c>
      <c r="D14" t="s">
        <v>31</v>
      </c>
      <c r="E14" t="s">
        <v>32</v>
      </c>
      <c r="F14" t="s">
        <v>33</v>
      </c>
      <c r="G14" t="str">
        <f>"00006181"</f>
        <v>00006181</v>
      </c>
      <c r="H14">
        <v>748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76</v>
      </c>
      <c r="W14">
        <v>532</v>
      </c>
      <c r="X14">
        <v>0</v>
      </c>
      <c r="Z14">
        <v>0</v>
      </c>
      <c r="AA14">
        <v>1550</v>
      </c>
    </row>
    <row r="15" spans="1:27" x14ac:dyDescent="0.25">
      <c r="H15" t="s">
        <v>29</v>
      </c>
    </row>
    <row r="16" spans="1:27" x14ac:dyDescent="0.25">
      <c r="A16">
        <v>5</v>
      </c>
      <c r="B16">
        <v>614</v>
      </c>
      <c r="C16" t="s">
        <v>34</v>
      </c>
      <c r="D16" t="s">
        <v>35</v>
      </c>
      <c r="E16" t="s">
        <v>36</v>
      </c>
      <c r="F16" t="s">
        <v>37</v>
      </c>
      <c r="G16" t="str">
        <f>"201406013334"</f>
        <v>201406013334</v>
      </c>
      <c r="H16">
        <v>935</v>
      </c>
      <c r="I16">
        <v>0</v>
      </c>
      <c r="J16">
        <v>0</v>
      </c>
      <c r="K16">
        <v>0</v>
      </c>
      <c r="L16">
        <v>260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42</v>
      </c>
      <c r="W16">
        <v>294</v>
      </c>
      <c r="X16">
        <v>0</v>
      </c>
      <c r="Z16">
        <v>0</v>
      </c>
      <c r="AA16">
        <v>1539</v>
      </c>
    </row>
    <row r="17" spans="1:27" x14ac:dyDescent="0.25">
      <c r="H17" t="s">
        <v>17</v>
      </c>
    </row>
    <row r="18" spans="1:27" x14ac:dyDescent="0.25">
      <c r="A18">
        <v>6</v>
      </c>
      <c r="B18">
        <v>409</v>
      </c>
      <c r="C18" t="s">
        <v>38</v>
      </c>
      <c r="D18" t="s">
        <v>39</v>
      </c>
      <c r="E18" t="s">
        <v>40</v>
      </c>
      <c r="F18" t="s">
        <v>41</v>
      </c>
      <c r="G18" t="str">
        <f>"201406000977"</f>
        <v>201406000977</v>
      </c>
      <c r="H18" t="s">
        <v>42</v>
      </c>
      <c r="I18">
        <v>150</v>
      </c>
      <c r="J18">
        <v>0</v>
      </c>
      <c r="K18">
        <v>0</v>
      </c>
      <c r="L18">
        <v>200</v>
      </c>
      <c r="M18">
        <v>0</v>
      </c>
      <c r="N18">
        <v>50</v>
      </c>
      <c r="O18">
        <v>0</v>
      </c>
      <c r="P18">
        <v>0</v>
      </c>
      <c r="Q18">
        <v>0</v>
      </c>
      <c r="R18">
        <v>50</v>
      </c>
      <c r="S18">
        <v>0</v>
      </c>
      <c r="T18">
        <v>0</v>
      </c>
      <c r="U18">
        <v>0</v>
      </c>
      <c r="V18">
        <v>17</v>
      </c>
      <c r="W18">
        <v>119</v>
      </c>
      <c r="X18">
        <v>0</v>
      </c>
      <c r="Z18">
        <v>0</v>
      </c>
      <c r="AA18" t="s">
        <v>43</v>
      </c>
    </row>
    <row r="19" spans="1:27" x14ac:dyDescent="0.25">
      <c r="H19" t="s">
        <v>17</v>
      </c>
    </row>
    <row r="20" spans="1:27" x14ac:dyDescent="0.25">
      <c r="A20">
        <v>7</v>
      </c>
      <c r="B20">
        <v>146</v>
      </c>
      <c r="C20" t="s">
        <v>44</v>
      </c>
      <c r="D20" t="s">
        <v>45</v>
      </c>
      <c r="E20" t="s">
        <v>46</v>
      </c>
      <c r="F20" t="s">
        <v>47</v>
      </c>
      <c r="G20" t="str">
        <f>"201406015895"</f>
        <v>201406015895</v>
      </c>
      <c r="H20" t="s">
        <v>48</v>
      </c>
      <c r="I20">
        <v>0</v>
      </c>
      <c r="J20">
        <v>0</v>
      </c>
      <c r="K20">
        <v>0</v>
      </c>
      <c r="L20">
        <v>200</v>
      </c>
      <c r="M20">
        <v>30</v>
      </c>
      <c r="N20">
        <v>50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58</v>
      </c>
      <c r="W20">
        <v>406</v>
      </c>
      <c r="X20">
        <v>0</v>
      </c>
      <c r="Z20">
        <v>0</v>
      </c>
      <c r="AA20" t="s">
        <v>49</v>
      </c>
    </row>
    <row r="21" spans="1:27" x14ac:dyDescent="0.25">
      <c r="H21">
        <v>602</v>
      </c>
    </row>
    <row r="22" spans="1:27" x14ac:dyDescent="0.25">
      <c r="A22">
        <v>8</v>
      </c>
      <c r="B22">
        <v>326</v>
      </c>
      <c r="C22" t="s">
        <v>50</v>
      </c>
      <c r="D22" t="s">
        <v>51</v>
      </c>
      <c r="E22" t="s">
        <v>52</v>
      </c>
      <c r="F22" t="s">
        <v>53</v>
      </c>
      <c r="G22" t="str">
        <f>"201304002291"</f>
        <v>201304002291</v>
      </c>
      <c r="H22">
        <v>704</v>
      </c>
      <c r="I22">
        <v>150</v>
      </c>
      <c r="J22">
        <v>0</v>
      </c>
      <c r="K22">
        <v>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>
        <v>1512</v>
      </c>
    </row>
    <row r="23" spans="1:27" x14ac:dyDescent="0.25">
      <c r="H23" t="s">
        <v>29</v>
      </c>
    </row>
    <row r="24" spans="1:27" x14ac:dyDescent="0.25">
      <c r="A24">
        <v>9</v>
      </c>
      <c r="B24">
        <v>168</v>
      </c>
      <c r="C24" t="s">
        <v>54</v>
      </c>
      <c r="D24" t="s">
        <v>51</v>
      </c>
      <c r="E24" t="s">
        <v>55</v>
      </c>
      <c r="F24" t="s">
        <v>56</v>
      </c>
      <c r="G24" t="str">
        <f>"201402004280"</f>
        <v>201402004280</v>
      </c>
      <c r="H24">
        <v>847</v>
      </c>
      <c r="I24">
        <v>0</v>
      </c>
      <c r="J24">
        <v>0</v>
      </c>
      <c r="K24">
        <v>0</v>
      </c>
      <c r="L24">
        <v>0</v>
      </c>
      <c r="M24">
        <v>0</v>
      </c>
      <c r="N24">
        <v>70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84</v>
      </c>
      <c r="W24">
        <v>588</v>
      </c>
      <c r="X24">
        <v>0</v>
      </c>
      <c r="Z24">
        <v>0</v>
      </c>
      <c r="AA24">
        <v>1505</v>
      </c>
    </row>
    <row r="25" spans="1:27" x14ac:dyDescent="0.25">
      <c r="H25">
        <v>602</v>
      </c>
    </row>
    <row r="26" spans="1:27" x14ac:dyDescent="0.25">
      <c r="A26">
        <v>10</v>
      </c>
      <c r="B26">
        <v>232</v>
      </c>
      <c r="C26" t="s">
        <v>57</v>
      </c>
      <c r="D26" t="s">
        <v>58</v>
      </c>
      <c r="E26" t="s">
        <v>55</v>
      </c>
      <c r="F26" t="s">
        <v>59</v>
      </c>
      <c r="G26" t="str">
        <f>"200911000461"</f>
        <v>200911000461</v>
      </c>
      <c r="H26" t="s">
        <v>60</v>
      </c>
      <c r="I26">
        <v>150</v>
      </c>
      <c r="J26">
        <v>0</v>
      </c>
      <c r="K26">
        <v>0</v>
      </c>
      <c r="L26">
        <v>200</v>
      </c>
      <c r="M26">
        <v>0</v>
      </c>
      <c r="N26">
        <v>70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34</v>
      </c>
      <c r="W26">
        <v>238</v>
      </c>
      <c r="X26">
        <v>0</v>
      </c>
      <c r="Z26">
        <v>0</v>
      </c>
      <c r="AA26" t="s">
        <v>61</v>
      </c>
    </row>
    <row r="27" spans="1:27" x14ac:dyDescent="0.25">
      <c r="H27" t="s">
        <v>17</v>
      </c>
    </row>
    <row r="28" spans="1:27" x14ac:dyDescent="0.25">
      <c r="A28">
        <v>11</v>
      </c>
      <c r="B28">
        <v>666</v>
      </c>
      <c r="C28" t="s">
        <v>62</v>
      </c>
      <c r="D28" t="s">
        <v>63</v>
      </c>
      <c r="E28" t="s">
        <v>64</v>
      </c>
      <c r="F28" t="s">
        <v>65</v>
      </c>
      <c r="G28" t="str">
        <f>"00172777"</f>
        <v>00172777</v>
      </c>
      <c r="H28" t="s">
        <v>66</v>
      </c>
      <c r="I28">
        <v>0</v>
      </c>
      <c r="J28">
        <v>0</v>
      </c>
      <c r="K28">
        <v>0</v>
      </c>
      <c r="L28">
        <v>200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60</v>
      </c>
      <c r="W28">
        <v>420</v>
      </c>
      <c r="X28">
        <v>0</v>
      </c>
      <c r="Z28">
        <v>0</v>
      </c>
      <c r="AA28" t="s">
        <v>67</v>
      </c>
    </row>
    <row r="29" spans="1:27" x14ac:dyDescent="0.25">
      <c r="H29">
        <v>602</v>
      </c>
    </row>
    <row r="30" spans="1:27" x14ac:dyDescent="0.25">
      <c r="A30">
        <v>12</v>
      </c>
      <c r="B30">
        <v>94</v>
      </c>
      <c r="C30" t="s">
        <v>68</v>
      </c>
      <c r="D30" t="s">
        <v>69</v>
      </c>
      <c r="E30" t="s">
        <v>58</v>
      </c>
      <c r="F30" t="s">
        <v>70</v>
      </c>
      <c r="G30" t="str">
        <f>"201402003131"</f>
        <v>201402003131</v>
      </c>
      <c r="H30">
        <v>737</v>
      </c>
      <c r="I30">
        <v>0</v>
      </c>
      <c r="J30">
        <v>0</v>
      </c>
      <c r="K30">
        <v>0</v>
      </c>
      <c r="L30">
        <v>200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73</v>
      </c>
      <c r="W30">
        <v>511</v>
      </c>
      <c r="X30">
        <v>0</v>
      </c>
      <c r="Z30">
        <v>0</v>
      </c>
      <c r="AA30">
        <v>1498</v>
      </c>
    </row>
    <row r="31" spans="1:27" x14ac:dyDescent="0.25">
      <c r="H31">
        <v>602</v>
      </c>
    </row>
    <row r="32" spans="1:27" x14ac:dyDescent="0.25">
      <c r="A32">
        <v>13</v>
      </c>
      <c r="B32">
        <v>381</v>
      </c>
      <c r="C32" t="s">
        <v>71</v>
      </c>
      <c r="D32" t="s">
        <v>72</v>
      </c>
      <c r="E32" t="s">
        <v>73</v>
      </c>
      <c r="F32" t="s">
        <v>74</v>
      </c>
      <c r="G32" t="str">
        <f>"201406007000"</f>
        <v>201406007000</v>
      </c>
      <c r="H32" t="s">
        <v>75</v>
      </c>
      <c r="I32">
        <v>0</v>
      </c>
      <c r="J32">
        <v>0</v>
      </c>
      <c r="K32">
        <v>0</v>
      </c>
      <c r="L32">
        <v>200</v>
      </c>
      <c r="M32">
        <v>0</v>
      </c>
      <c r="N32">
        <v>50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 t="s">
        <v>76</v>
      </c>
    </row>
    <row r="33" spans="1:27" x14ac:dyDescent="0.25">
      <c r="H33" t="s">
        <v>29</v>
      </c>
    </row>
    <row r="34" spans="1:27" x14ac:dyDescent="0.25">
      <c r="A34">
        <v>14</v>
      </c>
      <c r="B34">
        <v>436</v>
      </c>
      <c r="C34" t="s">
        <v>77</v>
      </c>
      <c r="D34" t="s">
        <v>35</v>
      </c>
      <c r="E34" t="s">
        <v>58</v>
      </c>
      <c r="F34" t="s">
        <v>78</v>
      </c>
      <c r="G34" t="str">
        <f>"201406009940"</f>
        <v>201406009940</v>
      </c>
      <c r="H34">
        <v>704</v>
      </c>
      <c r="I34">
        <v>150</v>
      </c>
      <c r="J34">
        <v>0</v>
      </c>
      <c r="K34">
        <v>0</v>
      </c>
      <c r="L34">
        <v>0</v>
      </c>
      <c r="M34">
        <v>0</v>
      </c>
      <c r="N34">
        <v>50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>
        <v>1492</v>
      </c>
    </row>
    <row r="35" spans="1:27" x14ac:dyDescent="0.25">
      <c r="H35" t="s">
        <v>29</v>
      </c>
    </row>
    <row r="36" spans="1:27" x14ac:dyDescent="0.25">
      <c r="A36">
        <v>15</v>
      </c>
      <c r="B36">
        <v>272</v>
      </c>
      <c r="C36" t="s">
        <v>79</v>
      </c>
      <c r="D36" t="s">
        <v>80</v>
      </c>
      <c r="E36" t="s">
        <v>81</v>
      </c>
      <c r="F36" t="s">
        <v>82</v>
      </c>
      <c r="G36" t="str">
        <f>"00151418"</f>
        <v>00151418</v>
      </c>
      <c r="H36" t="s">
        <v>83</v>
      </c>
      <c r="I36">
        <v>0</v>
      </c>
      <c r="J36">
        <v>0</v>
      </c>
      <c r="K36">
        <v>0</v>
      </c>
      <c r="L36">
        <v>200</v>
      </c>
      <c r="M36">
        <v>0</v>
      </c>
      <c r="N36">
        <v>50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80</v>
      </c>
      <c r="W36">
        <v>560</v>
      </c>
      <c r="X36">
        <v>0</v>
      </c>
      <c r="Z36">
        <v>0</v>
      </c>
      <c r="AA36" t="s">
        <v>84</v>
      </c>
    </row>
    <row r="37" spans="1:27" x14ac:dyDescent="0.25">
      <c r="H37">
        <v>602</v>
      </c>
    </row>
    <row r="38" spans="1:27" x14ac:dyDescent="0.25">
      <c r="A38">
        <v>16</v>
      </c>
      <c r="B38">
        <v>104</v>
      </c>
      <c r="C38" t="s">
        <v>85</v>
      </c>
      <c r="D38" t="s">
        <v>86</v>
      </c>
      <c r="E38" t="s">
        <v>58</v>
      </c>
      <c r="F38" t="s">
        <v>87</v>
      </c>
      <c r="G38" t="str">
        <f>"201406003106"</f>
        <v>201406003106</v>
      </c>
      <c r="H38" t="s">
        <v>88</v>
      </c>
      <c r="I38">
        <v>0</v>
      </c>
      <c r="J38">
        <v>0</v>
      </c>
      <c r="K38">
        <v>0</v>
      </c>
      <c r="L38">
        <v>0</v>
      </c>
      <c r="M38">
        <v>0</v>
      </c>
      <c r="N38">
        <v>70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89</v>
      </c>
    </row>
    <row r="39" spans="1:27" x14ac:dyDescent="0.25">
      <c r="H39" t="s">
        <v>17</v>
      </c>
    </row>
    <row r="40" spans="1:27" x14ac:dyDescent="0.25">
      <c r="A40">
        <v>17</v>
      </c>
      <c r="B40">
        <v>435</v>
      </c>
      <c r="C40" t="s">
        <v>90</v>
      </c>
      <c r="D40" t="s">
        <v>91</v>
      </c>
      <c r="E40" t="s">
        <v>92</v>
      </c>
      <c r="F40" t="s">
        <v>93</v>
      </c>
      <c r="G40" t="str">
        <f>"201406013241"</f>
        <v>201406013241</v>
      </c>
      <c r="H40" t="s">
        <v>94</v>
      </c>
      <c r="I40">
        <v>0</v>
      </c>
      <c r="J40">
        <v>0</v>
      </c>
      <c r="K40">
        <v>0</v>
      </c>
      <c r="L40">
        <v>0</v>
      </c>
      <c r="M40">
        <v>0</v>
      </c>
      <c r="N40">
        <v>70</v>
      </c>
      <c r="O40">
        <v>0</v>
      </c>
      <c r="P40">
        <v>0</v>
      </c>
      <c r="Q40">
        <v>0</v>
      </c>
      <c r="R40">
        <v>0</v>
      </c>
      <c r="S40">
        <v>50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 t="s">
        <v>95</v>
      </c>
    </row>
    <row r="41" spans="1:27" x14ac:dyDescent="0.25">
      <c r="H41" t="s">
        <v>29</v>
      </c>
    </row>
    <row r="42" spans="1:27" x14ac:dyDescent="0.25">
      <c r="A42">
        <v>18</v>
      </c>
      <c r="B42">
        <v>370</v>
      </c>
      <c r="C42" t="s">
        <v>96</v>
      </c>
      <c r="D42" t="s">
        <v>35</v>
      </c>
      <c r="E42" t="s">
        <v>36</v>
      </c>
      <c r="F42" t="s">
        <v>97</v>
      </c>
      <c r="G42" t="str">
        <f>"201406000965"</f>
        <v>201406000965</v>
      </c>
      <c r="H42">
        <v>847</v>
      </c>
      <c r="I42">
        <v>0</v>
      </c>
      <c r="J42">
        <v>0</v>
      </c>
      <c r="K42">
        <v>0</v>
      </c>
      <c r="L42">
        <v>200</v>
      </c>
      <c r="M42">
        <v>0</v>
      </c>
      <c r="N42">
        <v>70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52</v>
      </c>
      <c r="W42">
        <v>364</v>
      </c>
      <c r="X42">
        <v>0</v>
      </c>
      <c r="Z42">
        <v>0</v>
      </c>
      <c r="AA42">
        <v>1481</v>
      </c>
    </row>
    <row r="43" spans="1:27" x14ac:dyDescent="0.25">
      <c r="H43" t="s">
        <v>17</v>
      </c>
    </row>
    <row r="44" spans="1:27" x14ac:dyDescent="0.25">
      <c r="A44">
        <v>19</v>
      </c>
      <c r="B44">
        <v>329</v>
      </c>
      <c r="C44" t="s">
        <v>98</v>
      </c>
      <c r="D44" t="s">
        <v>99</v>
      </c>
      <c r="E44" t="s">
        <v>35</v>
      </c>
      <c r="F44" t="s">
        <v>100</v>
      </c>
      <c r="G44" t="str">
        <f>"201406018380"</f>
        <v>201406018380</v>
      </c>
      <c r="H44" t="s">
        <v>101</v>
      </c>
      <c r="I44">
        <v>0</v>
      </c>
      <c r="J44">
        <v>0</v>
      </c>
      <c r="K44">
        <v>0</v>
      </c>
      <c r="L44">
        <v>200</v>
      </c>
      <c r="M44">
        <v>0</v>
      </c>
      <c r="N44">
        <v>70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63</v>
      </c>
      <c r="W44">
        <v>441</v>
      </c>
      <c r="X44">
        <v>0</v>
      </c>
      <c r="Z44">
        <v>0</v>
      </c>
      <c r="AA44" t="s">
        <v>102</v>
      </c>
    </row>
    <row r="45" spans="1:27" x14ac:dyDescent="0.25">
      <c r="H45" t="s">
        <v>17</v>
      </c>
    </row>
    <row r="46" spans="1:27" x14ac:dyDescent="0.25">
      <c r="A46">
        <v>20</v>
      </c>
      <c r="B46">
        <v>391</v>
      </c>
      <c r="C46" t="s">
        <v>103</v>
      </c>
      <c r="D46" t="s">
        <v>104</v>
      </c>
      <c r="E46" t="s">
        <v>105</v>
      </c>
      <c r="F46" t="s">
        <v>106</v>
      </c>
      <c r="G46" t="str">
        <f>"00002283"</f>
        <v>00002283</v>
      </c>
      <c r="H46" t="s">
        <v>107</v>
      </c>
      <c r="I46">
        <v>0</v>
      </c>
      <c r="J46">
        <v>0</v>
      </c>
      <c r="K46">
        <v>0</v>
      </c>
      <c r="L46">
        <v>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 t="s">
        <v>108</v>
      </c>
    </row>
    <row r="47" spans="1:27" x14ac:dyDescent="0.25">
      <c r="H47">
        <v>602</v>
      </c>
    </row>
    <row r="48" spans="1:27" x14ac:dyDescent="0.25">
      <c r="A48">
        <v>21</v>
      </c>
      <c r="B48">
        <v>689</v>
      </c>
      <c r="C48" t="s">
        <v>109</v>
      </c>
      <c r="D48" t="s">
        <v>110</v>
      </c>
      <c r="E48" t="s">
        <v>55</v>
      </c>
      <c r="F48" t="s">
        <v>111</v>
      </c>
      <c r="G48" t="str">
        <f>"200805000851"</f>
        <v>200805000851</v>
      </c>
      <c r="H48" t="s">
        <v>112</v>
      </c>
      <c r="I48">
        <v>0</v>
      </c>
      <c r="J48">
        <v>0</v>
      </c>
      <c r="K48">
        <v>0</v>
      </c>
      <c r="L48">
        <v>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84</v>
      </c>
      <c r="W48">
        <v>588</v>
      </c>
      <c r="X48">
        <v>0</v>
      </c>
      <c r="Z48">
        <v>0</v>
      </c>
      <c r="AA48" t="s">
        <v>113</v>
      </c>
    </row>
    <row r="49" spans="1:27" x14ac:dyDescent="0.25">
      <c r="H49" t="s">
        <v>17</v>
      </c>
    </row>
    <row r="50" spans="1:27" x14ac:dyDescent="0.25">
      <c r="A50">
        <v>22</v>
      </c>
      <c r="B50">
        <v>116</v>
      </c>
      <c r="C50" t="s">
        <v>18</v>
      </c>
      <c r="D50" t="s">
        <v>114</v>
      </c>
      <c r="E50" t="s">
        <v>20</v>
      </c>
      <c r="F50">
        <v>83070</v>
      </c>
      <c r="G50" t="str">
        <f>"201412005171"</f>
        <v>201412005171</v>
      </c>
      <c r="H50" t="s">
        <v>115</v>
      </c>
      <c r="I50">
        <v>150</v>
      </c>
      <c r="J50">
        <v>0</v>
      </c>
      <c r="K50">
        <v>0</v>
      </c>
      <c r="L50">
        <v>200</v>
      </c>
      <c r="M50">
        <v>0</v>
      </c>
      <c r="N50">
        <v>70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35</v>
      </c>
      <c r="W50">
        <v>245</v>
      </c>
      <c r="X50">
        <v>0</v>
      </c>
      <c r="Z50">
        <v>0</v>
      </c>
      <c r="AA50" t="s">
        <v>116</v>
      </c>
    </row>
    <row r="51" spans="1:27" x14ac:dyDescent="0.25">
      <c r="H51" t="s">
        <v>17</v>
      </c>
    </row>
    <row r="52" spans="1:27" x14ac:dyDescent="0.25">
      <c r="A52">
        <v>23</v>
      </c>
      <c r="B52">
        <v>714</v>
      </c>
      <c r="C52" t="s">
        <v>117</v>
      </c>
      <c r="D52" t="s">
        <v>118</v>
      </c>
      <c r="E52" t="s">
        <v>35</v>
      </c>
      <c r="F52" t="s">
        <v>119</v>
      </c>
      <c r="G52" t="str">
        <f>"201406010417"</f>
        <v>201406010417</v>
      </c>
      <c r="H52" t="s">
        <v>120</v>
      </c>
      <c r="I52">
        <v>150</v>
      </c>
      <c r="J52">
        <v>0</v>
      </c>
      <c r="K52">
        <v>0</v>
      </c>
      <c r="L52">
        <v>200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44</v>
      </c>
      <c r="W52">
        <v>308</v>
      </c>
      <c r="X52">
        <v>0</v>
      </c>
      <c r="Z52">
        <v>0</v>
      </c>
      <c r="AA52" t="s">
        <v>121</v>
      </c>
    </row>
    <row r="53" spans="1:27" x14ac:dyDescent="0.25">
      <c r="H53" t="s">
        <v>29</v>
      </c>
    </row>
    <row r="54" spans="1:27" x14ac:dyDescent="0.25">
      <c r="A54">
        <v>24</v>
      </c>
      <c r="B54">
        <v>532</v>
      </c>
      <c r="C54" t="s">
        <v>122</v>
      </c>
      <c r="D54" t="s">
        <v>123</v>
      </c>
      <c r="E54" t="s">
        <v>124</v>
      </c>
      <c r="F54" t="s">
        <v>125</v>
      </c>
      <c r="G54" t="str">
        <f>"201412002910"</f>
        <v>201412002910</v>
      </c>
      <c r="H54" t="s">
        <v>126</v>
      </c>
      <c r="I54">
        <v>0</v>
      </c>
      <c r="J54">
        <v>0</v>
      </c>
      <c r="K54">
        <v>0</v>
      </c>
      <c r="L54">
        <v>0</v>
      </c>
      <c r="M54">
        <v>0</v>
      </c>
      <c r="N54">
        <v>70</v>
      </c>
      <c r="O54">
        <v>30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 t="s">
        <v>127</v>
      </c>
    </row>
    <row r="55" spans="1:27" x14ac:dyDescent="0.25">
      <c r="H55">
        <v>602</v>
      </c>
    </row>
    <row r="56" spans="1:27" x14ac:dyDescent="0.25">
      <c r="A56">
        <v>25</v>
      </c>
      <c r="B56">
        <v>555</v>
      </c>
      <c r="C56" t="s">
        <v>128</v>
      </c>
      <c r="D56" t="s">
        <v>129</v>
      </c>
      <c r="E56" t="s">
        <v>105</v>
      </c>
      <c r="F56" t="s">
        <v>130</v>
      </c>
      <c r="G56" t="str">
        <f>"201402006038"</f>
        <v>201402006038</v>
      </c>
      <c r="H56">
        <v>781</v>
      </c>
      <c r="I56">
        <v>0</v>
      </c>
      <c r="J56">
        <v>0</v>
      </c>
      <c r="K56">
        <v>0</v>
      </c>
      <c r="L56">
        <v>260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47</v>
      </c>
      <c r="W56">
        <v>329</v>
      </c>
      <c r="X56">
        <v>0</v>
      </c>
      <c r="Z56">
        <v>0</v>
      </c>
      <c r="AA56">
        <v>1440</v>
      </c>
    </row>
    <row r="57" spans="1:27" x14ac:dyDescent="0.25">
      <c r="H57" t="s">
        <v>29</v>
      </c>
    </row>
    <row r="58" spans="1:27" x14ac:dyDescent="0.25">
      <c r="A58">
        <v>26</v>
      </c>
      <c r="B58">
        <v>262</v>
      </c>
      <c r="C58" t="s">
        <v>131</v>
      </c>
      <c r="D58" t="s">
        <v>132</v>
      </c>
      <c r="E58" t="s">
        <v>133</v>
      </c>
      <c r="F58" t="s">
        <v>134</v>
      </c>
      <c r="G58" t="str">
        <f>"00179305"</f>
        <v>00179305</v>
      </c>
      <c r="H58" t="s">
        <v>135</v>
      </c>
      <c r="I58">
        <v>0</v>
      </c>
      <c r="J58">
        <v>0</v>
      </c>
      <c r="K58">
        <v>0</v>
      </c>
      <c r="L58">
        <v>0</v>
      </c>
      <c r="M58">
        <v>0</v>
      </c>
      <c r="N58">
        <v>50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84</v>
      </c>
      <c r="W58">
        <v>588</v>
      </c>
      <c r="X58">
        <v>0</v>
      </c>
      <c r="Z58">
        <v>0</v>
      </c>
      <c r="AA58" t="s">
        <v>136</v>
      </c>
    </row>
    <row r="59" spans="1:27" x14ac:dyDescent="0.25">
      <c r="H59" t="s">
        <v>17</v>
      </c>
    </row>
    <row r="60" spans="1:27" x14ac:dyDescent="0.25">
      <c r="A60">
        <v>27</v>
      </c>
      <c r="B60">
        <v>177</v>
      </c>
      <c r="C60" t="s">
        <v>137</v>
      </c>
      <c r="D60" t="s">
        <v>138</v>
      </c>
      <c r="E60" t="s">
        <v>139</v>
      </c>
      <c r="F60" t="s">
        <v>140</v>
      </c>
      <c r="G60" t="str">
        <f>"201411000766"</f>
        <v>201411000766</v>
      </c>
      <c r="H60" t="s">
        <v>141</v>
      </c>
      <c r="I60">
        <v>0</v>
      </c>
      <c r="J60">
        <v>0</v>
      </c>
      <c r="K60">
        <v>0</v>
      </c>
      <c r="L60">
        <v>0</v>
      </c>
      <c r="M60">
        <v>0</v>
      </c>
      <c r="N60">
        <v>70</v>
      </c>
      <c r="O60">
        <v>30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 t="s">
        <v>142</v>
      </c>
    </row>
    <row r="61" spans="1:27" x14ac:dyDescent="0.25">
      <c r="H61" t="s">
        <v>29</v>
      </c>
    </row>
    <row r="62" spans="1:27" x14ac:dyDescent="0.25">
      <c r="A62">
        <v>28</v>
      </c>
      <c r="B62">
        <v>12</v>
      </c>
      <c r="C62" t="s">
        <v>143</v>
      </c>
      <c r="D62" t="s">
        <v>144</v>
      </c>
      <c r="E62" t="s">
        <v>145</v>
      </c>
      <c r="F62" t="s">
        <v>146</v>
      </c>
      <c r="G62" t="str">
        <f>"201402009785"</f>
        <v>201402009785</v>
      </c>
      <c r="H62" t="s">
        <v>147</v>
      </c>
      <c r="I62">
        <v>0</v>
      </c>
      <c r="J62">
        <v>0</v>
      </c>
      <c r="K62">
        <v>0</v>
      </c>
      <c r="L62">
        <v>200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68</v>
      </c>
      <c r="W62">
        <v>476</v>
      </c>
      <c r="X62">
        <v>0</v>
      </c>
      <c r="Z62">
        <v>0</v>
      </c>
      <c r="AA62" t="s">
        <v>148</v>
      </c>
    </row>
    <row r="63" spans="1:27" x14ac:dyDescent="0.25">
      <c r="H63" t="s">
        <v>29</v>
      </c>
    </row>
    <row r="64" spans="1:27" x14ac:dyDescent="0.25">
      <c r="A64">
        <v>29</v>
      </c>
      <c r="B64">
        <v>473</v>
      </c>
      <c r="C64" t="s">
        <v>149</v>
      </c>
      <c r="D64" t="s">
        <v>150</v>
      </c>
      <c r="E64" t="s">
        <v>58</v>
      </c>
      <c r="F64" t="s">
        <v>151</v>
      </c>
      <c r="G64" t="str">
        <f>"201406014429"</f>
        <v>201406014429</v>
      </c>
      <c r="H64" t="s">
        <v>126</v>
      </c>
      <c r="I64">
        <v>0</v>
      </c>
      <c r="J64">
        <v>0</v>
      </c>
      <c r="K64">
        <v>0</v>
      </c>
      <c r="L64">
        <v>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 t="s">
        <v>152</v>
      </c>
    </row>
    <row r="65" spans="1:27" x14ac:dyDescent="0.25">
      <c r="H65" t="s">
        <v>17</v>
      </c>
    </row>
    <row r="66" spans="1:27" x14ac:dyDescent="0.25">
      <c r="A66">
        <v>30</v>
      </c>
      <c r="B66">
        <v>530</v>
      </c>
      <c r="C66" t="s">
        <v>153</v>
      </c>
      <c r="D66" t="s">
        <v>154</v>
      </c>
      <c r="E66" t="s">
        <v>15</v>
      </c>
      <c r="F66" t="s">
        <v>155</v>
      </c>
      <c r="G66" t="str">
        <f>"200712000199"</f>
        <v>200712000199</v>
      </c>
      <c r="H66" t="s">
        <v>156</v>
      </c>
      <c r="I66">
        <v>0</v>
      </c>
      <c r="J66">
        <v>0</v>
      </c>
      <c r="K66">
        <v>0</v>
      </c>
      <c r="L66">
        <v>0</v>
      </c>
      <c r="M66">
        <v>0</v>
      </c>
      <c r="N66">
        <v>70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 t="s">
        <v>157</v>
      </c>
    </row>
    <row r="67" spans="1:27" x14ac:dyDescent="0.25">
      <c r="H67" t="s">
        <v>29</v>
      </c>
    </row>
    <row r="68" spans="1:27" x14ac:dyDescent="0.25">
      <c r="A68">
        <v>31</v>
      </c>
      <c r="B68">
        <v>243</v>
      </c>
      <c r="C68" t="s">
        <v>158</v>
      </c>
      <c r="D68" t="s">
        <v>159</v>
      </c>
      <c r="E68" t="s">
        <v>55</v>
      </c>
      <c r="F68" t="s">
        <v>160</v>
      </c>
      <c r="G68" t="str">
        <f>"00149259"</f>
        <v>00149259</v>
      </c>
      <c r="H68" t="s">
        <v>161</v>
      </c>
      <c r="I68">
        <v>0</v>
      </c>
      <c r="J68">
        <v>0</v>
      </c>
      <c r="K68">
        <v>0</v>
      </c>
      <c r="L68">
        <v>0</v>
      </c>
      <c r="M68">
        <v>0</v>
      </c>
      <c r="N68">
        <v>50</v>
      </c>
      <c r="O68">
        <v>50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 t="s">
        <v>162</v>
      </c>
    </row>
    <row r="69" spans="1:27" x14ac:dyDescent="0.25">
      <c r="H69">
        <v>602</v>
      </c>
    </row>
    <row r="70" spans="1:27" x14ac:dyDescent="0.25">
      <c r="A70">
        <v>32</v>
      </c>
      <c r="B70">
        <v>148</v>
      </c>
      <c r="C70" t="s">
        <v>163</v>
      </c>
      <c r="D70" t="s">
        <v>139</v>
      </c>
      <c r="E70" t="s">
        <v>164</v>
      </c>
      <c r="F70" t="s">
        <v>165</v>
      </c>
      <c r="G70" t="str">
        <f>"00182417"</f>
        <v>00182417</v>
      </c>
      <c r="H70" t="s">
        <v>166</v>
      </c>
      <c r="I70">
        <v>0</v>
      </c>
      <c r="J70">
        <v>0</v>
      </c>
      <c r="K70">
        <v>0</v>
      </c>
      <c r="L70">
        <v>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84</v>
      </c>
      <c r="W70">
        <v>588</v>
      </c>
      <c r="X70">
        <v>0</v>
      </c>
      <c r="Z70">
        <v>0</v>
      </c>
      <c r="AA70" t="s">
        <v>167</v>
      </c>
    </row>
    <row r="71" spans="1:27" x14ac:dyDescent="0.25">
      <c r="H71" t="s">
        <v>29</v>
      </c>
    </row>
    <row r="72" spans="1:27" x14ac:dyDescent="0.25">
      <c r="A72">
        <v>33</v>
      </c>
      <c r="B72">
        <v>380</v>
      </c>
      <c r="C72" t="s">
        <v>168</v>
      </c>
      <c r="D72" t="s">
        <v>72</v>
      </c>
      <c r="E72" t="s">
        <v>81</v>
      </c>
      <c r="F72" t="s">
        <v>169</v>
      </c>
      <c r="G72" t="str">
        <f>"201511037138"</f>
        <v>201511037138</v>
      </c>
      <c r="H72">
        <v>726</v>
      </c>
      <c r="I72">
        <v>0</v>
      </c>
      <c r="J72">
        <v>0</v>
      </c>
      <c r="K72">
        <v>0</v>
      </c>
      <c r="L72">
        <v>0</v>
      </c>
      <c r="M72">
        <v>0</v>
      </c>
      <c r="N72">
        <v>70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84</v>
      </c>
      <c r="W72">
        <v>588</v>
      </c>
      <c r="X72">
        <v>0</v>
      </c>
      <c r="Z72">
        <v>0</v>
      </c>
      <c r="AA72">
        <v>1384</v>
      </c>
    </row>
    <row r="73" spans="1:27" x14ac:dyDescent="0.25">
      <c r="H73" t="s">
        <v>17</v>
      </c>
    </row>
    <row r="74" spans="1:27" x14ac:dyDescent="0.25">
      <c r="A74">
        <v>34</v>
      </c>
      <c r="B74">
        <v>674</v>
      </c>
      <c r="C74" t="s">
        <v>170</v>
      </c>
      <c r="D74" t="s">
        <v>171</v>
      </c>
      <c r="E74" t="s">
        <v>25</v>
      </c>
      <c r="F74" t="s">
        <v>172</v>
      </c>
      <c r="G74" t="str">
        <f>"00191860"</f>
        <v>00191860</v>
      </c>
      <c r="H74" t="s">
        <v>173</v>
      </c>
      <c r="I74">
        <v>150</v>
      </c>
      <c r="J74">
        <v>0</v>
      </c>
      <c r="K74">
        <v>0</v>
      </c>
      <c r="L74">
        <v>200</v>
      </c>
      <c r="M74">
        <v>0</v>
      </c>
      <c r="N74">
        <v>50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35</v>
      </c>
      <c r="W74">
        <v>245</v>
      </c>
      <c r="X74">
        <v>0</v>
      </c>
      <c r="Z74">
        <v>0</v>
      </c>
      <c r="AA74" t="s">
        <v>174</v>
      </c>
    </row>
    <row r="75" spans="1:27" x14ac:dyDescent="0.25">
      <c r="H75">
        <v>602</v>
      </c>
    </row>
    <row r="76" spans="1:27" x14ac:dyDescent="0.25">
      <c r="A76">
        <v>35</v>
      </c>
      <c r="B76">
        <v>31</v>
      </c>
      <c r="C76" t="s">
        <v>175</v>
      </c>
      <c r="D76" t="s">
        <v>176</v>
      </c>
      <c r="E76" t="s">
        <v>164</v>
      </c>
      <c r="F76" t="s">
        <v>177</v>
      </c>
      <c r="G76" t="str">
        <f>"201407000072"</f>
        <v>201407000072</v>
      </c>
      <c r="H76" t="s">
        <v>178</v>
      </c>
      <c r="I76">
        <v>0</v>
      </c>
      <c r="J76">
        <v>0</v>
      </c>
      <c r="K76">
        <v>0</v>
      </c>
      <c r="L76">
        <v>0</v>
      </c>
      <c r="M76">
        <v>0</v>
      </c>
      <c r="N76">
        <v>70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 t="s">
        <v>179</v>
      </c>
    </row>
    <row r="77" spans="1:27" x14ac:dyDescent="0.25">
      <c r="H77" t="s">
        <v>29</v>
      </c>
    </row>
    <row r="78" spans="1:27" x14ac:dyDescent="0.25">
      <c r="A78">
        <v>36</v>
      </c>
      <c r="B78">
        <v>97</v>
      </c>
      <c r="C78" t="s">
        <v>180</v>
      </c>
      <c r="D78" t="s">
        <v>181</v>
      </c>
      <c r="E78" t="s">
        <v>139</v>
      </c>
      <c r="F78" t="s">
        <v>182</v>
      </c>
      <c r="G78" t="str">
        <f>"201402006625"</f>
        <v>201402006625</v>
      </c>
      <c r="H78" t="s">
        <v>183</v>
      </c>
      <c r="I78">
        <v>0</v>
      </c>
      <c r="J78">
        <v>0</v>
      </c>
      <c r="K78">
        <v>0</v>
      </c>
      <c r="L78">
        <v>200</v>
      </c>
      <c r="M78">
        <v>0</v>
      </c>
      <c r="N78">
        <v>50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38</v>
      </c>
      <c r="W78">
        <v>266</v>
      </c>
      <c r="X78">
        <v>0</v>
      </c>
      <c r="Z78">
        <v>0</v>
      </c>
      <c r="AA78" t="s">
        <v>184</v>
      </c>
    </row>
    <row r="79" spans="1:27" x14ac:dyDescent="0.25">
      <c r="H79" t="s">
        <v>17</v>
      </c>
    </row>
    <row r="80" spans="1:27" x14ac:dyDescent="0.25">
      <c r="A80">
        <v>37</v>
      </c>
      <c r="B80">
        <v>253</v>
      </c>
      <c r="C80" t="s">
        <v>185</v>
      </c>
      <c r="D80" t="s">
        <v>186</v>
      </c>
      <c r="E80" t="s">
        <v>14</v>
      </c>
      <c r="F80" t="s">
        <v>187</v>
      </c>
      <c r="G80" t="str">
        <f>"201511039513"</f>
        <v>201511039513</v>
      </c>
      <c r="H80" t="s">
        <v>188</v>
      </c>
      <c r="I80">
        <v>0</v>
      </c>
      <c r="J80">
        <v>0</v>
      </c>
      <c r="K80">
        <v>0</v>
      </c>
      <c r="L80">
        <v>0</v>
      </c>
      <c r="M80">
        <v>0</v>
      </c>
      <c r="N80">
        <v>70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79</v>
      </c>
      <c r="W80">
        <v>553</v>
      </c>
      <c r="X80">
        <v>0</v>
      </c>
      <c r="Z80">
        <v>0</v>
      </c>
      <c r="AA80" t="s">
        <v>189</v>
      </c>
    </row>
    <row r="81" spans="1:27" x14ac:dyDescent="0.25">
      <c r="H81">
        <v>602</v>
      </c>
    </row>
    <row r="82" spans="1:27" x14ac:dyDescent="0.25">
      <c r="A82">
        <v>38</v>
      </c>
      <c r="B82">
        <v>710</v>
      </c>
      <c r="C82" t="s">
        <v>190</v>
      </c>
      <c r="D82" t="s">
        <v>191</v>
      </c>
      <c r="E82" t="s">
        <v>192</v>
      </c>
      <c r="F82" t="s">
        <v>193</v>
      </c>
      <c r="G82" t="str">
        <f>"201604001593"</f>
        <v>201604001593</v>
      </c>
      <c r="H82" t="s">
        <v>194</v>
      </c>
      <c r="I82">
        <v>150</v>
      </c>
      <c r="J82">
        <v>0</v>
      </c>
      <c r="K82">
        <v>0</v>
      </c>
      <c r="L82">
        <v>200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4</v>
      </c>
      <c r="W82">
        <v>28</v>
      </c>
      <c r="X82">
        <v>0</v>
      </c>
      <c r="Z82">
        <v>0</v>
      </c>
      <c r="AA82" t="s">
        <v>195</v>
      </c>
    </row>
    <row r="83" spans="1:27" x14ac:dyDescent="0.25">
      <c r="H83" t="s">
        <v>29</v>
      </c>
    </row>
    <row r="84" spans="1:27" x14ac:dyDescent="0.25">
      <c r="A84">
        <v>39</v>
      </c>
      <c r="B84">
        <v>128</v>
      </c>
      <c r="C84" t="s">
        <v>196</v>
      </c>
      <c r="D84" t="s">
        <v>197</v>
      </c>
      <c r="E84" t="s">
        <v>35</v>
      </c>
      <c r="F84" t="s">
        <v>198</v>
      </c>
      <c r="G84" t="str">
        <f>"00179384"</f>
        <v>00179384</v>
      </c>
      <c r="H84">
        <v>1100</v>
      </c>
      <c r="I84">
        <v>0</v>
      </c>
      <c r="J84">
        <v>0</v>
      </c>
      <c r="K84">
        <v>0</v>
      </c>
      <c r="L84">
        <v>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25</v>
      </c>
      <c r="W84">
        <v>175</v>
      </c>
      <c r="X84">
        <v>0</v>
      </c>
      <c r="Z84">
        <v>0</v>
      </c>
      <c r="AA84">
        <v>1345</v>
      </c>
    </row>
    <row r="85" spans="1:27" x14ac:dyDescent="0.25">
      <c r="H85" t="s">
        <v>17</v>
      </c>
    </row>
    <row r="86" spans="1:27" x14ac:dyDescent="0.25">
      <c r="A86">
        <v>40</v>
      </c>
      <c r="B86">
        <v>438</v>
      </c>
      <c r="C86" t="s">
        <v>199</v>
      </c>
      <c r="D86" t="s">
        <v>139</v>
      </c>
      <c r="E86" t="s">
        <v>32</v>
      </c>
      <c r="F86" t="s">
        <v>200</v>
      </c>
      <c r="G86" t="str">
        <f>"00108251"</f>
        <v>00108251</v>
      </c>
      <c r="H86">
        <v>781</v>
      </c>
      <c r="I86">
        <v>0</v>
      </c>
      <c r="J86">
        <v>0</v>
      </c>
      <c r="K86">
        <v>0</v>
      </c>
      <c r="L86">
        <v>200</v>
      </c>
      <c r="M86">
        <v>0</v>
      </c>
      <c r="N86">
        <v>70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42</v>
      </c>
      <c r="W86">
        <v>294</v>
      </c>
      <c r="X86">
        <v>0</v>
      </c>
      <c r="Z86">
        <v>0</v>
      </c>
      <c r="AA86">
        <v>1345</v>
      </c>
    </row>
    <row r="87" spans="1:27" x14ac:dyDescent="0.25">
      <c r="H87" t="s">
        <v>29</v>
      </c>
    </row>
    <row r="88" spans="1:27" x14ac:dyDescent="0.25">
      <c r="A88">
        <v>41</v>
      </c>
      <c r="B88">
        <v>264</v>
      </c>
      <c r="C88" t="s">
        <v>201</v>
      </c>
      <c r="D88" t="s">
        <v>181</v>
      </c>
      <c r="E88" t="s">
        <v>202</v>
      </c>
      <c r="F88" t="s">
        <v>203</v>
      </c>
      <c r="G88" t="str">
        <f>"201409003709"</f>
        <v>201409003709</v>
      </c>
      <c r="H88" t="s">
        <v>204</v>
      </c>
      <c r="I88">
        <v>0</v>
      </c>
      <c r="J88">
        <v>0</v>
      </c>
      <c r="K88">
        <v>0</v>
      </c>
      <c r="L88">
        <v>0</v>
      </c>
      <c r="M88">
        <v>130</v>
      </c>
      <c r="N88">
        <v>70</v>
      </c>
      <c r="O88">
        <v>0</v>
      </c>
      <c r="P88">
        <v>0</v>
      </c>
      <c r="Q88">
        <v>30</v>
      </c>
      <c r="R88">
        <v>30</v>
      </c>
      <c r="S88">
        <v>0</v>
      </c>
      <c r="T88">
        <v>0</v>
      </c>
      <c r="U88">
        <v>0</v>
      </c>
      <c r="V88">
        <v>25</v>
      </c>
      <c r="W88">
        <v>175</v>
      </c>
      <c r="X88">
        <v>0</v>
      </c>
      <c r="Z88">
        <v>0</v>
      </c>
      <c r="AA88" t="s">
        <v>205</v>
      </c>
    </row>
    <row r="89" spans="1:27" x14ac:dyDescent="0.25">
      <c r="H89" t="s">
        <v>29</v>
      </c>
    </row>
    <row r="90" spans="1:27" x14ac:dyDescent="0.25">
      <c r="A90">
        <v>42</v>
      </c>
      <c r="B90">
        <v>149</v>
      </c>
      <c r="C90" t="s">
        <v>206</v>
      </c>
      <c r="D90" t="s">
        <v>123</v>
      </c>
      <c r="E90" t="s">
        <v>55</v>
      </c>
      <c r="F90" t="s">
        <v>207</v>
      </c>
      <c r="G90" t="str">
        <f>"201511016129"</f>
        <v>201511016129</v>
      </c>
      <c r="H90" t="s">
        <v>208</v>
      </c>
      <c r="I90">
        <v>0</v>
      </c>
      <c r="J90">
        <v>0</v>
      </c>
      <c r="K90">
        <v>0</v>
      </c>
      <c r="L90">
        <v>200</v>
      </c>
      <c r="M90">
        <v>0</v>
      </c>
      <c r="N90">
        <v>70</v>
      </c>
      <c r="O90">
        <v>30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40</v>
      </c>
      <c r="W90">
        <v>280</v>
      </c>
      <c r="X90">
        <v>0</v>
      </c>
      <c r="Z90">
        <v>0</v>
      </c>
      <c r="AA90" t="s">
        <v>209</v>
      </c>
    </row>
    <row r="91" spans="1:27" x14ac:dyDescent="0.25">
      <c r="H91" t="s">
        <v>29</v>
      </c>
    </row>
    <row r="92" spans="1:27" x14ac:dyDescent="0.25">
      <c r="A92">
        <v>43</v>
      </c>
      <c r="B92">
        <v>549</v>
      </c>
      <c r="C92" t="s">
        <v>210</v>
      </c>
      <c r="D92" t="s">
        <v>211</v>
      </c>
      <c r="E92" t="s">
        <v>212</v>
      </c>
      <c r="F92" t="s">
        <v>213</v>
      </c>
      <c r="G92" t="str">
        <f>"200801005782"</f>
        <v>200801005782</v>
      </c>
      <c r="H92">
        <v>671</v>
      </c>
      <c r="I92">
        <v>0</v>
      </c>
      <c r="J92">
        <v>0</v>
      </c>
      <c r="K92">
        <v>0</v>
      </c>
      <c r="L92">
        <v>0</v>
      </c>
      <c r="M92">
        <v>0</v>
      </c>
      <c r="N92">
        <v>50</v>
      </c>
      <c r="O92">
        <v>0</v>
      </c>
      <c r="P92">
        <v>0</v>
      </c>
      <c r="Q92">
        <v>30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>
        <v>1339</v>
      </c>
    </row>
    <row r="93" spans="1:27" x14ac:dyDescent="0.25">
      <c r="H93" t="s">
        <v>17</v>
      </c>
    </row>
    <row r="94" spans="1:27" x14ac:dyDescent="0.25">
      <c r="A94">
        <v>44</v>
      </c>
      <c r="B94">
        <v>415</v>
      </c>
      <c r="C94" t="s">
        <v>214</v>
      </c>
      <c r="D94" t="s">
        <v>154</v>
      </c>
      <c r="E94" t="s">
        <v>212</v>
      </c>
      <c r="F94" t="s">
        <v>215</v>
      </c>
      <c r="G94" t="str">
        <f>"200801010227"</f>
        <v>200801010227</v>
      </c>
      <c r="H94" t="s">
        <v>216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70</v>
      </c>
      <c r="W94">
        <v>490</v>
      </c>
      <c r="X94">
        <v>0</v>
      </c>
      <c r="Z94">
        <v>0</v>
      </c>
      <c r="AA94" t="s">
        <v>217</v>
      </c>
    </row>
    <row r="95" spans="1:27" x14ac:dyDescent="0.25">
      <c r="H95" t="s">
        <v>29</v>
      </c>
    </row>
    <row r="96" spans="1:27" x14ac:dyDescent="0.25">
      <c r="A96">
        <v>45</v>
      </c>
      <c r="B96">
        <v>579</v>
      </c>
      <c r="C96" t="s">
        <v>218</v>
      </c>
      <c r="D96" t="s">
        <v>219</v>
      </c>
      <c r="E96" t="s">
        <v>46</v>
      </c>
      <c r="F96" t="s">
        <v>220</v>
      </c>
      <c r="G96" t="str">
        <f>"201405000219"</f>
        <v>201405000219</v>
      </c>
      <c r="H96" t="s">
        <v>221</v>
      </c>
      <c r="I96">
        <v>0</v>
      </c>
      <c r="J96">
        <v>0</v>
      </c>
      <c r="K96">
        <v>0</v>
      </c>
      <c r="L96">
        <v>200</v>
      </c>
      <c r="M96">
        <v>0</v>
      </c>
      <c r="N96">
        <v>70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40</v>
      </c>
      <c r="W96">
        <v>280</v>
      </c>
      <c r="X96">
        <v>0</v>
      </c>
      <c r="Z96">
        <v>0</v>
      </c>
      <c r="AA96" t="s">
        <v>222</v>
      </c>
    </row>
    <row r="97" spans="1:27" x14ac:dyDescent="0.25">
      <c r="H97">
        <v>602</v>
      </c>
    </row>
    <row r="98" spans="1:27" x14ac:dyDescent="0.25">
      <c r="A98">
        <v>46</v>
      </c>
      <c r="B98">
        <v>478</v>
      </c>
      <c r="C98" t="s">
        <v>223</v>
      </c>
      <c r="D98" t="s">
        <v>224</v>
      </c>
      <c r="E98" t="s">
        <v>139</v>
      </c>
      <c r="F98" t="s">
        <v>225</v>
      </c>
      <c r="G98" t="str">
        <f>"00143079"</f>
        <v>00143079</v>
      </c>
      <c r="H98" t="s">
        <v>226</v>
      </c>
      <c r="I98">
        <v>0</v>
      </c>
      <c r="J98">
        <v>0</v>
      </c>
      <c r="K98">
        <v>0</v>
      </c>
      <c r="L98">
        <v>200</v>
      </c>
      <c r="M98">
        <v>0</v>
      </c>
      <c r="N98">
        <v>70</v>
      </c>
      <c r="O98">
        <v>30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44</v>
      </c>
      <c r="W98">
        <v>308</v>
      </c>
      <c r="X98">
        <v>0</v>
      </c>
      <c r="Z98">
        <v>0</v>
      </c>
      <c r="AA98" t="s">
        <v>227</v>
      </c>
    </row>
    <row r="99" spans="1:27" x14ac:dyDescent="0.25">
      <c r="H99" t="s">
        <v>17</v>
      </c>
    </row>
    <row r="100" spans="1:27" x14ac:dyDescent="0.25">
      <c r="A100">
        <v>47</v>
      </c>
      <c r="B100">
        <v>66</v>
      </c>
      <c r="C100" t="s">
        <v>228</v>
      </c>
      <c r="D100" t="s">
        <v>229</v>
      </c>
      <c r="E100" t="s">
        <v>230</v>
      </c>
      <c r="F100" t="s">
        <v>231</v>
      </c>
      <c r="G100" t="str">
        <f>"201504005018"</f>
        <v>201504005018</v>
      </c>
      <c r="H100" t="s">
        <v>232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70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24</v>
      </c>
      <c r="W100">
        <v>168</v>
      </c>
      <c r="X100">
        <v>0</v>
      </c>
      <c r="Z100">
        <v>0</v>
      </c>
      <c r="AA100" t="s">
        <v>233</v>
      </c>
    </row>
    <row r="101" spans="1:27" x14ac:dyDescent="0.25">
      <c r="H101" t="s">
        <v>29</v>
      </c>
    </row>
    <row r="102" spans="1:27" x14ac:dyDescent="0.25">
      <c r="A102">
        <v>48</v>
      </c>
      <c r="B102">
        <v>406</v>
      </c>
      <c r="C102" t="s">
        <v>234</v>
      </c>
      <c r="D102" t="s">
        <v>235</v>
      </c>
      <c r="E102" t="s">
        <v>139</v>
      </c>
      <c r="F102" t="s">
        <v>236</v>
      </c>
      <c r="G102" t="str">
        <f>"201402006336"</f>
        <v>201402006336</v>
      </c>
      <c r="H102" t="s">
        <v>120</v>
      </c>
      <c r="I102">
        <v>0</v>
      </c>
      <c r="J102">
        <v>0</v>
      </c>
      <c r="K102">
        <v>0</v>
      </c>
      <c r="L102">
        <v>200</v>
      </c>
      <c r="M102">
        <v>0</v>
      </c>
      <c r="N102">
        <v>70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46</v>
      </c>
      <c r="W102">
        <v>322</v>
      </c>
      <c r="X102">
        <v>0</v>
      </c>
      <c r="Z102">
        <v>0</v>
      </c>
      <c r="AA102" t="s">
        <v>237</v>
      </c>
    </row>
    <row r="103" spans="1:27" x14ac:dyDescent="0.25">
      <c r="H103" t="s">
        <v>29</v>
      </c>
    </row>
    <row r="104" spans="1:27" x14ac:dyDescent="0.25">
      <c r="A104">
        <v>49</v>
      </c>
      <c r="B104">
        <v>29</v>
      </c>
      <c r="C104" t="s">
        <v>238</v>
      </c>
      <c r="D104" t="s">
        <v>52</v>
      </c>
      <c r="E104" t="s">
        <v>14</v>
      </c>
      <c r="F104" t="s">
        <v>239</v>
      </c>
      <c r="G104" t="str">
        <f>"200801010456"</f>
        <v>200801010456</v>
      </c>
      <c r="H104" t="s">
        <v>240</v>
      </c>
      <c r="I104">
        <v>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20</v>
      </c>
      <c r="W104">
        <v>140</v>
      </c>
      <c r="X104">
        <v>0</v>
      </c>
      <c r="Z104">
        <v>0</v>
      </c>
      <c r="AA104" t="s">
        <v>241</v>
      </c>
    </row>
    <row r="105" spans="1:27" x14ac:dyDescent="0.25">
      <c r="H105" t="s">
        <v>29</v>
      </c>
    </row>
    <row r="106" spans="1:27" x14ac:dyDescent="0.25">
      <c r="A106">
        <v>50</v>
      </c>
      <c r="B106">
        <v>643</v>
      </c>
      <c r="C106" t="s">
        <v>242</v>
      </c>
      <c r="D106" t="s">
        <v>129</v>
      </c>
      <c r="E106" t="s">
        <v>139</v>
      </c>
      <c r="F106" t="s">
        <v>243</v>
      </c>
      <c r="G106" t="str">
        <f>"201406003506"</f>
        <v>201406003506</v>
      </c>
      <c r="H106" t="s">
        <v>244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50</v>
      </c>
      <c r="O106">
        <v>30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84</v>
      </c>
      <c r="W106">
        <v>588</v>
      </c>
      <c r="X106">
        <v>0</v>
      </c>
      <c r="Z106">
        <v>0</v>
      </c>
      <c r="AA106" t="s">
        <v>245</v>
      </c>
    </row>
    <row r="107" spans="1:27" x14ac:dyDescent="0.25">
      <c r="H107" t="s">
        <v>17</v>
      </c>
    </row>
    <row r="108" spans="1:27" x14ac:dyDescent="0.25">
      <c r="A108">
        <v>51</v>
      </c>
      <c r="B108">
        <v>229</v>
      </c>
      <c r="C108" t="s">
        <v>246</v>
      </c>
      <c r="D108" t="s">
        <v>46</v>
      </c>
      <c r="E108" t="s">
        <v>202</v>
      </c>
      <c r="F108" t="s">
        <v>247</v>
      </c>
      <c r="G108" t="str">
        <f>"200802000997"</f>
        <v>200802000997</v>
      </c>
      <c r="H108">
        <v>814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50</v>
      </c>
      <c r="Q108">
        <v>70</v>
      </c>
      <c r="R108">
        <v>0</v>
      </c>
      <c r="S108">
        <v>0</v>
      </c>
      <c r="T108">
        <v>0</v>
      </c>
      <c r="U108">
        <v>0</v>
      </c>
      <c r="V108">
        <v>14</v>
      </c>
      <c r="W108">
        <v>98</v>
      </c>
      <c r="X108">
        <v>0</v>
      </c>
      <c r="Z108">
        <v>0</v>
      </c>
      <c r="AA108">
        <v>1302</v>
      </c>
    </row>
    <row r="109" spans="1:27" x14ac:dyDescent="0.25">
      <c r="H109" t="s">
        <v>29</v>
      </c>
    </row>
    <row r="110" spans="1:27" x14ac:dyDescent="0.25">
      <c r="A110">
        <v>52</v>
      </c>
      <c r="B110">
        <v>166</v>
      </c>
      <c r="C110" t="s">
        <v>248</v>
      </c>
      <c r="D110" t="s">
        <v>229</v>
      </c>
      <c r="E110" t="s">
        <v>249</v>
      </c>
      <c r="F110" t="s">
        <v>250</v>
      </c>
      <c r="G110" t="str">
        <f>"201406004667"</f>
        <v>201406004667</v>
      </c>
      <c r="H110">
        <v>715</v>
      </c>
      <c r="I110">
        <v>0</v>
      </c>
      <c r="J110">
        <v>0</v>
      </c>
      <c r="K110">
        <v>0</v>
      </c>
      <c r="L110">
        <v>200</v>
      </c>
      <c r="M110">
        <v>0</v>
      </c>
      <c r="N110">
        <v>70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44</v>
      </c>
      <c r="W110">
        <v>308</v>
      </c>
      <c r="X110">
        <v>0</v>
      </c>
      <c r="Z110">
        <v>0</v>
      </c>
      <c r="AA110">
        <v>1293</v>
      </c>
    </row>
    <row r="111" spans="1:27" x14ac:dyDescent="0.25">
      <c r="H111">
        <v>602</v>
      </c>
    </row>
    <row r="112" spans="1:27" x14ac:dyDescent="0.25">
      <c r="A112">
        <v>53</v>
      </c>
      <c r="B112">
        <v>630</v>
      </c>
      <c r="C112" t="s">
        <v>251</v>
      </c>
      <c r="D112" t="s">
        <v>63</v>
      </c>
      <c r="E112" t="s">
        <v>252</v>
      </c>
      <c r="F112" t="s">
        <v>253</v>
      </c>
      <c r="G112" t="str">
        <f>"201412001348"</f>
        <v>201412001348</v>
      </c>
      <c r="H112" t="s">
        <v>254</v>
      </c>
      <c r="I112">
        <v>0</v>
      </c>
      <c r="J112">
        <v>0</v>
      </c>
      <c r="K112">
        <v>0</v>
      </c>
      <c r="L112">
        <v>200</v>
      </c>
      <c r="M112">
        <v>0</v>
      </c>
      <c r="N112">
        <v>70</v>
      </c>
      <c r="O112">
        <v>30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10</v>
      </c>
      <c r="W112">
        <v>70</v>
      </c>
      <c r="X112">
        <v>0</v>
      </c>
      <c r="Z112">
        <v>0</v>
      </c>
      <c r="AA112" t="s">
        <v>255</v>
      </c>
    </row>
    <row r="113" spans="1:27" x14ac:dyDescent="0.25">
      <c r="H113" t="s">
        <v>29</v>
      </c>
    </row>
    <row r="114" spans="1:27" x14ac:dyDescent="0.25">
      <c r="A114">
        <v>54</v>
      </c>
      <c r="B114">
        <v>233</v>
      </c>
      <c r="C114" t="s">
        <v>256</v>
      </c>
      <c r="D114" t="s">
        <v>257</v>
      </c>
      <c r="E114" t="s">
        <v>258</v>
      </c>
      <c r="F114" t="s">
        <v>259</v>
      </c>
      <c r="G114" t="str">
        <f>"201406003261"</f>
        <v>201406003261</v>
      </c>
      <c r="H114" t="s">
        <v>260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50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44</v>
      </c>
      <c r="W114">
        <v>308</v>
      </c>
      <c r="X114">
        <v>0</v>
      </c>
      <c r="Z114">
        <v>0</v>
      </c>
      <c r="AA114" t="s">
        <v>261</v>
      </c>
    </row>
    <row r="115" spans="1:27" x14ac:dyDescent="0.25">
      <c r="H115" t="s">
        <v>17</v>
      </c>
    </row>
    <row r="116" spans="1:27" x14ac:dyDescent="0.25">
      <c r="A116">
        <v>55</v>
      </c>
      <c r="B116">
        <v>539</v>
      </c>
      <c r="C116" t="s">
        <v>262</v>
      </c>
      <c r="D116" t="s">
        <v>263</v>
      </c>
      <c r="E116" t="s">
        <v>36</v>
      </c>
      <c r="F116" t="s">
        <v>264</v>
      </c>
      <c r="G116" t="str">
        <f>"00002784"</f>
        <v>00002784</v>
      </c>
      <c r="H116" t="s">
        <v>94</v>
      </c>
      <c r="I116">
        <v>0</v>
      </c>
      <c r="J116">
        <v>0</v>
      </c>
      <c r="K116">
        <v>0</v>
      </c>
      <c r="L116">
        <v>200</v>
      </c>
      <c r="M116">
        <v>0</v>
      </c>
      <c r="N116">
        <v>50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35</v>
      </c>
      <c r="W116">
        <v>245</v>
      </c>
      <c r="X116">
        <v>0</v>
      </c>
      <c r="Z116">
        <v>0</v>
      </c>
      <c r="AA116" t="s">
        <v>265</v>
      </c>
    </row>
    <row r="117" spans="1:27" x14ac:dyDescent="0.25">
      <c r="H117">
        <v>602</v>
      </c>
    </row>
    <row r="118" spans="1:27" x14ac:dyDescent="0.25">
      <c r="A118">
        <v>56</v>
      </c>
      <c r="B118">
        <v>461</v>
      </c>
      <c r="C118" t="s">
        <v>266</v>
      </c>
      <c r="D118" t="s">
        <v>267</v>
      </c>
      <c r="E118" t="s">
        <v>40</v>
      </c>
      <c r="F118" t="s">
        <v>268</v>
      </c>
      <c r="G118" t="str">
        <f>"201401001422"</f>
        <v>201401001422</v>
      </c>
      <c r="H118" t="s">
        <v>269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50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76</v>
      </c>
      <c r="W118">
        <v>532</v>
      </c>
      <c r="X118">
        <v>0</v>
      </c>
      <c r="Z118">
        <v>0</v>
      </c>
      <c r="AA118" t="s">
        <v>270</v>
      </c>
    </row>
    <row r="119" spans="1:27" x14ac:dyDescent="0.25">
      <c r="H119" t="s">
        <v>29</v>
      </c>
    </row>
    <row r="120" spans="1:27" x14ac:dyDescent="0.25">
      <c r="A120">
        <v>57</v>
      </c>
      <c r="B120">
        <v>672</v>
      </c>
      <c r="C120" t="s">
        <v>271</v>
      </c>
      <c r="D120" t="s">
        <v>55</v>
      </c>
      <c r="E120" t="s">
        <v>139</v>
      </c>
      <c r="F120" t="s">
        <v>272</v>
      </c>
      <c r="G120" t="str">
        <f>"00005179"</f>
        <v>00005179</v>
      </c>
      <c r="H120" t="s">
        <v>273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50</v>
      </c>
      <c r="O120">
        <v>0</v>
      </c>
      <c r="P120">
        <v>30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10</v>
      </c>
      <c r="W120">
        <v>70</v>
      </c>
      <c r="X120">
        <v>0</v>
      </c>
      <c r="Z120">
        <v>0</v>
      </c>
      <c r="AA120" t="s">
        <v>274</v>
      </c>
    </row>
    <row r="121" spans="1:27" x14ac:dyDescent="0.25">
      <c r="H121" t="s">
        <v>29</v>
      </c>
    </row>
    <row r="122" spans="1:27" x14ac:dyDescent="0.25">
      <c r="A122">
        <v>58</v>
      </c>
      <c r="B122">
        <v>489</v>
      </c>
      <c r="C122" t="s">
        <v>275</v>
      </c>
      <c r="D122" t="s">
        <v>229</v>
      </c>
      <c r="E122" t="s">
        <v>35</v>
      </c>
      <c r="F122" t="s">
        <v>276</v>
      </c>
      <c r="G122" t="str">
        <f>"201012000166"</f>
        <v>201012000166</v>
      </c>
      <c r="H122" t="s">
        <v>277</v>
      </c>
      <c r="I122">
        <v>0</v>
      </c>
      <c r="J122">
        <v>0</v>
      </c>
      <c r="K122">
        <v>0</v>
      </c>
      <c r="L122">
        <v>200</v>
      </c>
      <c r="M122">
        <v>0</v>
      </c>
      <c r="N122">
        <v>50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36</v>
      </c>
      <c r="W122">
        <v>252</v>
      </c>
      <c r="X122">
        <v>0</v>
      </c>
      <c r="Z122">
        <v>0</v>
      </c>
      <c r="AA122" t="s">
        <v>278</v>
      </c>
    </row>
    <row r="123" spans="1:27" x14ac:dyDescent="0.25">
      <c r="H123">
        <v>602</v>
      </c>
    </row>
    <row r="124" spans="1:27" x14ac:dyDescent="0.25">
      <c r="A124">
        <v>59</v>
      </c>
      <c r="B124">
        <v>270</v>
      </c>
      <c r="C124" t="s">
        <v>279</v>
      </c>
      <c r="D124" t="s">
        <v>55</v>
      </c>
      <c r="E124" t="s">
        <v>35</v>
      </c>
      <c r="F124" t="s">
        <v>280</v>
      </c>
      <c r="G124" t="str">
        <f>"00185038"</f>
        <v>00185038</v>
      </c>
      <c r="H124" t="s">
        <v>281</v>
      </c>
      <c r="I124">
        <v>0</v>
      </c>
      <c r="J124">
        <v>0</v>
      </c>
      <c r="K124">
        <v>0</v>
      </c>
      <c r="L124">
        <v>200</v>
      </c>
      <c r="M124">
        <v>0</v>
      </c>
      <c r="N124">
        <v>70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37</v>
      </c>
      <c r="W124">
        <v>259</v>
      </c>
      <c r="X124">
        <v>0</v>
      </c>
      <c r="Z124">
        <v>0</v>
      </c>
      <c r="AA124" t="s">
        <v>282</v>
      </c>
    </row>
    <row r="125" spans="1:27" x14ac:dyDescent="0.25">
      <c r="H125" t="s">
        <v>17</v>
      </c>
    </row>
    <row r="126" spans="1:27" x14ac:dyDescent="0.25">
      <c r="A126">
        <v>60</v>
      </c>
      <c r="B126">
        <v>388</v>
      </c>
      <c r="C126" t="s">
        <v>283</v>
      </c>
      <c r="D126" t="s">
        <v>132</v>
      </c>
      <c r="E126" t="s">
        <v>139</v>
      </c>
      <c r="F126" t="s">
        <v>284</v>
      </c>
      <c r="G126" t="str">
        <f>"201405000086"</f>
        <v>201405000086</v>
      </c>
      <c r="H126" t="s">
        <v>285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70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55</v>
      </c>
      <c r="W126">
        <v>385</v>
      </c>
      <c r="X126">
        <v>0</v>
      </c>
      <c r="Z126">
        <v>0</v>
      </c>
      <c r="AA126" t="s">
        <v>286</v>
      </c>
    </row>
    <row r="127" spans="1:27" x14ac:dyDescent="0.25">
      <c r="H127" t="s">
        <v>29</v>
      </c>
    </row>
    <row r="128" spans="1:27" x14ac:dyDescent="0.25">
      <c r="A128">
        <v>61</v>
      </c>
      <c r="B128">
        <v>781</v>
      </c>
      <c r="C128" t="s">
        <v>287</v>
      </c>
      <c r="D128" t="s">
        <v>288</v>
      </c>
      <c r="E128" t="s">
        <v>55</v>
      </c>
      <c r="F128" t="s">
        <v>289</v>
      </c>
      <c r="G128" t="str">
        <f>"00149360"</f>
        <v>00149360</v>
      </c>
      <c r="H128">
        <v>726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50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64</v>
      </c>
      <c r="W128">
        <v>448</v>
      </c>
      <c r="X128">
        <v>0</v>
      </c>
      <c r="Z128">
        <v>0</v>
      </c>
      <c r="AA128">
        <v>1224</v>
      </c>
    </row>
    <row r="129" spans="1:27" x14ac:dyDescent="0.25">
      <c r="H129" t="s">
        <v>29</v>
      </c>
    </row>
    <row r="130" spans="1:27" x14ac:dyDescent="0.25">
      <c r="A130">
        <v>62</v>
      </c>
      <c r="B130">
        <v>645</v>
      </c>
      <c r="C130" t="s">
        <v>290</v>
      </c>
      <c r="D130" t="s">
        <v>176</v>
      </c>
      <c r="E130" t="s">
        <v>46</v>
      </c>
      <c r="F130" t="s">
        <v>291</v>
      </c>
      <c r="G130" t="str">
        <f>"201406009646"</f>
        <v>201406009646</v>
      </c>
      <c r="H130">
        <v>781</v>
      </c>
      <c r="I130">
        <v>0</v>
      </c>
      <c r="J130">
        <v>0</v>
      </c>
      <c r="K130">
        <v>0</v>
      </c>
      <c r="L130">
        <v>200</v>
      </c>
      <c r="M130">
        <v>0</v>
      </c>
      <c r="N130">
        <v>50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27</v>
      </c>
      <c r="W130">
        <v>189</v>
      </c>
      <c r="X130">
        <v>0</v>
      </c>
      <c r="Z130">
        <v>0</v>
      </c>
      <c r="AA130">
        <v>1220</v>
      </c>
    </row>
    <row r="131" spans="1:27" x14ac:dyDescent="0.25">
      <c r="H131" t="s">
        <v>17</v>
      </c>
    </row>
    <row r="132" spans="1:27" x14ac:dyDescent="0.25">
      <c r="A132">
        <v>63</v>
      </c>
      <c r="B132">
        <v>553</v>
      </c>
      <c r="C132" t="s">
        <v>292</v>
      </c>
      <c r="D132" t="s">
        <v>293</v>
      </c>
      <c r="E132" t="s">
        <v>58</v>
      </c>
      <c r="F132" t="s">
        <v>294</v>
      </c>
      <c r="G132" t="str">
        <f>"00182973"</f>
        <v>00182973</v>
      </c>
      <c r="H132" t="s">
        <v>295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60</v>
      </c>
      <c r="W132">
        <v>420</v>
      </c>
      <c r="X132">
        <v>0</v>
      </c>
      <c r="Z132">
        <v>0</v>
      </c>
      <c r="AA132" t="s">
        <v>296</v>
      </c>
    </row>
    <row r="133" spans="1:27" x14ac:dyDescent="0.25">
      <c r="H133">
        <v>602</v>
      </c>
    </row>
    <row r="134" spans="1:27" x14ac:dyDescent="0.25">
      <c r="A134">
        <v>64</v>
      </c>
      <c r="B134">
        <v>121</v>
      </c>
      <c r="C134" t="s">
        <v>297</v>
      </c>
      <c r="D134" t="s">
        <v>298</v>
      </c>
      <c r="E134" t="s">
        <v>267</v>
      </c>
      <c r="F134" t="s">
        <v>299</v>
      </c>
      <c r="G134" t="str">
        <f>"00150721"</f>
        <v>00150721</v>
      </c>
      <c r="H134">
        <v>693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70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64</v>
      </c>
      <c r="W134">
        <v>448</v>
      </c>
      <c r="X134">
        <v>0</v>
      </c>
      <c r="Z134">
        <v>0</v>
      </c>
      <c r="AA134">
        <v>1211</v>
      </c>
    </row>
    <row r="135" spans="1:27" x14ac:dyDescent="0.25">
      <c r="H135" t="s">
        <v>29</v>
      </c>
    </row>
    <row r="136" spans="1:27" x14ac:dyDescent="0.25">
      <c r="A136">
        <v>65</v>
      </c>
      <c r="B136">
        <v>431</v>
      </c>
      <c r="C136" t="s">
        <v>128</v>
      </c>
      <c r="D136" t="s">
        <v>300</v>
      </c>
      <c r="E136" t="s">
        <v>164</v>
      </c>
      <c r="F136" t="s">
        <v>301</v>
      </c>
      <c r="G136" t="str">
        <f>"201406018180"</f>
        <v>201406018180</v>
      </c>
      <c r="H136" t="s">
        <v>302</v>
      </c>
      <c r="I136">
        <v>0</v>
      </c>
      <c r="J136">
        <v>0</v>
      </c>
      <c r="K136">
        <v>0</v>
      </c>
      <c r="L136">
        <v>200</v>
      </c>
      <c r="M136">
        <v>0</v>
      </c>
      <c r="N136">
        <v>70</v>
      </c>
      <c r="O136">
        <v>0</v>
      </c>
      <c r="P136">
        <v>0</v>
      </c>
      <c r="Q136">
        <v>0</v>
      </c>
      <c r="R136">
        <v>30</v>
      </c>
      <c r="S136">
        <v>0</v>
      </c>
      <c r="T136">
        <v>0</v>
      </c>
      <c r="U136">
        <v>0</v>
      </c>
      <c r="V136">
        <v>27</v>
      </c>
      <c r="W136">
        <v>189</v>
      </c>
      <c r="X136">
        <v>0</v>
      </c>
      <c r="Z136">
        <v>0</v>
      </c>
      <c r="AA136" t="s">
        <v>303</v>
      </c>
    </row>
    <row r="137" spans="1:27" x14ac:dyDescent="0.25">
      <c r="H137" t="s">
        <v>29</v>
      </c>
    </row>
    <row r="138" spans="1:27" x14ac:dyDescent="0.25">
      <c r="A138">
        <v>66</v>
      </c>
      <c r="B138">
        <v>644</v>
      </c>
      <c r="C138" t="s">
        <v>304</v>
      </c>
      <c r="D138" t="s">
        <v>139</v>
      </c>
      <c r="E138" t="s">
        <v>133</v>
      </c>
      <c r="F138" t="s">
        <v>305</v>
      </c>
      <c r="G138" t="str">
        <f>"201504001215"</f>
        <v>201504001215</v>
      </c>
      <c r="H138">
        <v>726</v>
      </c>
      <c r="I138">
        <v>0</v>
      </c>
      <c r="J138">
        <v>0</v>
      </c>
      <c r="K138">
        <v>0</v>
      </c>
      <c r="L138">
        <v>200</v>
      </c>
      <c r="M138">
        <v>0</v>
      </c>
      <c r="N138">
        <v>70</v>
      </c>
      <c r="O138">
        <v>0</v>
      </c>
      <c r="P138">
        <v>0</v>
      </c>
      <c r="Q138">
        <v>70</v>
      </c>
      <c r="R138">
        <v>0</v>
      </c>
      <c r="S138">
        <v>0</v>
      </c>
      <c r="T138">
        <v>0</v>
      </c>
      <c r="U138">
        <v>0</v>
      </c>
      <c r="V138">
        <v>20</v>
      </c>
      <c r="W138">
        <v>140</v>
      </c>
      <c r="X138">
        <v>0</v>
      </c>
      <c r="Z138">
        <v>0</v>
      </c>
      <c r="AA138">
        <v>1206</v>
      </c>
    </row>
    <row r="139" spans="1:27" x14ac:dyDescent="0.25">
      <c r="H139" t="s">
        <v>17</v>
      </c>
    </row>
    <row r="140" spans="1:27" x14ac:dyDescent="0.25">
      <c r="A140">
        <v>67</v>
      </c>
      <c r="B140">
        <v>732</v>
      </c>
      <c r="C140" t="s">
        <v>306</v>
      </c>
      <c r="D140" t="s">
        <v>293</v>
      </c>
      <c r="E140" t="s">
        <v>15</v>
      </c>
      <c r="F140" t="s">
        <v>307</v>
      </c>
      <c r="G140" t="str">
        <f>"201402012424"</f>
        <v>201402012424</v>
      </c>
      <c r="H140" t="s">
        <v>308</v>
      </c>
      <c r="I140">
        <v>0</v>
      </c>
      <c r="J140">
        <v>0</v>
      </c>
      <c r="K140">
        <v>0</v>
      </c>
      <c r="L140">
        <v>0</v>
      </c>
      <c r="M140">
        <v>100</v>
      </c>
      <c r="N140">
        <v>50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43</v>
      </c>
      <c r="W140">
        <v>301</v>
      </c>
      <c r="X140">
        <v>0</v>
      </c>
      <c r="Z140">
        <v>0</v>
      </c>
      <c r="AA140" t="s">
        <v>309</v>
      </c>
    </row>
    <row r="141" spans="1:27" x14ac:dyDescent="0.25">
      <c r="H141" t="s">
        <v>29</v>
      </c>
    </row>
    <row r="142" spans="1:27" x14ac:dyDescent="0.25">
      <c r="A142">
        <v>68</v>
      </c>
      <c r="B142">
        <v>366</v>
      </c>
      <c r="C142" t="s">
        <v>310</v>
      </c>
      <c r="D142" t="s">
        <v>110</v>
      </c>
      <c r="E142" t="s">
        <v>139</v>
      </c>
      <c r="F142" t="s">
        <v>311</v>
      </c>
      <c r="G142" t="str">
        <f>"201402008116"</f>
        <v>201402008116</v>
      </c>
      <c r="H142" t="s">
        <v>312</v>
      </c>
      <c r="I142">
        <v>0</v>
      </c>
      <c r="J142">
        <v>0</v>
      </c>
      <c r="K142">
        <v>0</v>
      </c>
      <c r="L142">
        <v>200</v>
      </c>
      <c r="M142">
        <v>0</v>
      </c>
      <c r="N142">
        <v>50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37</v>
      </c>
      <c r="W142">
        <v>259</v>
      </c>
      <c r="X142">
        <v>0</v>
      </c>
      <c r="Z142">
        <v>0</v>
      </c>
      <c r="AA142" t="s">
        <v>313</v>
      </c>
    </row>
    <row r="143" spans="1:27" x14ac:dyDescent="0.25">
      <c r="H143" t="s">
        <v>17</v>
      </c>
    </row>
    <row r="144" spans="1:27" x14ac:dyDescent="0.25">
      <c r="A144">
        <v>69</v>
      </c>
      <c r="B144">
        <v>343</v>
      </c>
      <c r="C144" t="s">
        <v>314</v>
      </c>
      <c r="D144" t="s">
        <v>315</v>
      </c>
      <c r="E144" t="s">
        <v>316</v>
      </c>
      <c r="F144" t="s">
        <v>317</v>
      </c>
      <c r="G144" t="str">
        <f>"00017261"</f>
        <v>00017261</v>
      </c>
      <c r="H144">
        <v>836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30</v>
      </c>
      <c r="P144">
        <v>30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Z144">
        <v>0</v>
      </c>
      <c r="AA144">
        <v>1166</v>
      </c>
    </row>
    <row r="145" spans="1:27" x14ac:dyDescent="0.25">
      <c r="H145" t="s">
        <v>29</v>
      </c>
    </row>
    <row r="146" spans="1:27" x14ac:dyDescent="0.25">
      <c r="A146">
        <v>70</v>
      </c>
      <c r="B146">
        <v>342</v>
      </c>
      <c r="C146" t="s">
        <v>318</v>
      </c>
      <c r="D146" t="s">
        <v>132</v>
      </c>
      <c r="E146" t="s">
        <v>81</v>
      </c>
      <c r="F146" t="s">
        <v>319</v>
      </c>
      <c r="G146" t="str">
        <f>"201406014469"</f>
        <v>201406014469</v>
      </c>
      <c r="H146">
        <v>781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70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45</v>
      </c>
      <c r="W146">
        <v>315</v>
      </c>
      <c r="X146">
        <v>0</v>
      </c>
      <c r="Z146">
        <v>0</v>
      </c>
      <c r="AA146">
        <v>1166</v>
      </c>
    </row>
    <row r="147" spans="1:27" x14ac:dyDescent="0.25">
      <c r="H147" t="s">
        <v>29</v>
      </c>
    </row>
    <row r="148" spans="1:27" x14ac:dyDescent="0.25">
      <c r="A148">
        <v>71</v>
      </c>
      <c r="B148">
        <v>188</v>
      </c>
      <c r="C148" t="s">
        <v>320</v>
      </c>
      <c r="D148" t="s">
        <v>55</v>
      </c>
      <c r="E148" t="s">
        <v>35</v>
      </c>
      <c r="F148" t="s">
        <v>321</v>
      </c>
      <c r="G148" t="str">
        <f>"200801007249"</f>
        <v>200801007249</v>
      </c>
      <c r="H148">
        <v>693</v>
      </c>
      <c r="I148">
        <v>0</v>
      </c>
      <c r="J148">
        <v>0</v>
      </c>
      <c r="K148">
        <v>0</v>
      </c>
      <c r="L148">
        <v>200</v>
      </c>
      <c r="M148">
        <v>0</v>
      </c>
      <c r="N148">
        <v>70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24</v>
      </c>
      <c r="W148">
        <v>168</v>
      </c>
      <c r="X148">
        <v>0</v>
      </c>
      <c r="Z148">
        <v>0</v>
      </c>
      <c r="AA148">
        <v>1131</v>
      </c>
    </row>
    <row r="149" spans="1:27" x14ac:dyDescent="0.25">
      <c r="H149" t="s">
        <v>29</v>
      </c>
    </row>
    <row r="150" spans="1:27" x14ac:dyDescent="0.25">
      <c r="A150">
        <v>72</v>
      </c>
      <c r="B150">
        <v>83</v>
      </c>
      <c r="C150" t="s">
        <v>322</v>
      </c>
      <c r="D150" t="s">
        <v>229</v>
      </c>
      <c r="E150" t="s">
        <v>58</v>
      </c>
      <c r="F150" t="s">
        <v>323</v>
      </c>
      <c r="G150" t="str">
        <f>"201406013405"</f>
        <v>201406013405</v>
      </c>
      <c r="H150" t="s">
        <v>324</v>
      </c>
      <c r="I150">
        <v>0</v>
      </c>
      <c r="J150">
        <v>0</v>
      </c>
      <c r="K150">
        <v>0</v>
      </c>
      <c r="L150">
        <v>200</v>
      </c>
      <c r="M150">
        <v>0</v>
      </c>
      <c r="N150">
        <v>50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23</v>
      </c>
      <c r="W150">
        <v>161</v>
      </c>
      <c r="X150">
        <v>0</v>
      </c>
      <c r="Z150">
        <v>0</v>
      </c>
      <c r="AA150" t="s">
        <v>325</v>
      </c>
    </row>
    <row r="151" spans="1:27" x14ac:dyDescent="0.25">
      <c r="H151" t="s">
        <v>17</v>
      </c>
    </row>
    <row r="152" spans="1:27" x14ac:dyDescent="0.25">
      <c r="A152">
        <v>73</v>
      </c>
      <c r="B152">
        <v>739</v>
      </c>
      <c r="C152" t="s">
        <v>326</v>
      </c>
      <c r="D152" t="s">
        <v>327</v>
      </c>
      <c r="E152" t="s">
        <v>15</v>
      </c>
      <c r="F152" t="s">
        <v>328</v>
      </c>
      <c r="G152" t="str">
        <f>"201412002770"</f>
        <v>201412002770</v>
      </c>
      <c r="H152" t="s">
        <v>277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70</v>
      </c>
      <c r="O152">
        <v>30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40</v>
      </c>
      <c r="W152">
        <v>280</v>
      </c>
      <c r="X152">
        <v>0</v>
      </c>
      <c r="Z152">
        <v>0</v>
      </c>
      <c r="AA152" t="s">
        <v>329</v>
      </c>
    </row>
    <row r="153" spans="1:27" x14ac:dyDescent="0.25">
      <c r="H153" t="s">
        <v>17</v>
      </c>
    </row>
    <row r="154" spans="1:27" x14ac:dyDescent="0.25">
      <c r="A154">
        <v>74</v>
      </c>
      <c r="B154">
        <v>454</v>
      </c>
      <c r="C154" t="s">
        <v>330</v>
      </c>
      <c r="D154" t="s">
        <v>331</v>
      </c>
      <c r="E154" t="s">
        <v>36</v>
      </c>
      <c r="F154" t="s">
        <v>332</v>
      </c>
      <c r="G154" t="str">
        <f>"201506004152"</f>
        <v>201506004152</v>
      </c>
      <c r="H154" t="s">
        <v>302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70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46</v>
      </c>
      <c r="W154">
        <v>322</v>
      </c>
      <c r="X154">
        <v>0</v>
      </c>
      <c r="Z154">
        <v>0</v>
      </c>
      <c r="AA154" t="s">
        <v>333</v>
      </c>
    </row>
    <row r="155" spans="1:27" x14ac:dyDescent="0.25">
      <c r="H155" t="s">
        <v>17</v>
      </c>
    </row>
    <row r="156" spans="1:27" x14ac:dyDescent="0.25">
      <c r="A156">
        <v>75</v>
      </c>
      <c r="B156">
        <v>284</v>
      </c>
      <c r="C156" t="s">
        <v>334</v>
      </c>
      <c r="D156" t="s">
        <v>72</v>
      </c>
      <c r="E156" t="s">
        <v>139</v>
      </c>
      <c r="F156" t="s">
        <v>335</v>
      </c>
      <c r="G156" t="str">
        <f>"200902000567"</f>
        <v>200902000567</v>
      </c>
      <c r="H156">
        <v>704</v>
      </c>
      <c r="I156">
        <v>0</v>
      </c>
      <c r="J156">
        <v>0</v>
      </c>
      <c r="K156">
        <v>0</v>
      </c>
      <c r="L156">
        <v>200</v>
      </c>
      <c r="M156">
        <v>0</v>
      </c>
      <c r="N156">
        <v>70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19</v>
      </c>
      <c r="W156">
        <v>133</v>
      </c>
      <c r="X156">
        <v>0</v>
      </c>
      <c r="Z156">
        <v>0</v>
      </c>
      <c r="AA156">
        <v>1107</v>
      </c>
    </row>
    <row r="157" spans="1:27" x14ac:dyDescent="0.25">
      <c r="H157" t="s">
        <v>17</v>
      </c>
    </row>
    <row r="158" spans="1:27" x14ac:dyDescent="0.25">
      <c r="A158">
        <v>76</v>
      </c>
      <c r="B158">
        <v>99</v>
      </c>
      <c r="C158" t="s">
        <v>336</v>
      </c>
      <c r="D158" t="s">
        <v>55</v>
      </c>
      <c r="E158" t="s">
        <v>337</v>
      </c>
      <c r="F158" t="s">
        <v>338</v>
      </c>
      <c r="G158" t="str">
        <f>"00173523"</f>
        <v>00173523</v>
      </c>
      <c r="H158" t="s">
        <v>339</v>
      </c>
      <c r="I158">
        <v>0</v>
      </c>
      <c r="J158">
        <v>0</v>
      </c>
      <c r="K158">
        <v>0</v>
      </c>
      <c r="L158">
        <v>0</v>
      </c>
      <c r="M158">
        <v>100</v>
      </c>
      <c r="N158">
        <v>70</v>
      </c>
      <c r="O158">
        <v>30</v>
      </c>
      <c r="P158">
        <v>0</v>
      </c>
      <c r="Q158">
        <v>30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Z158">
        <v>0</v>
      </c>
      <c r="AA158" t="s">
        <v>340</v>
      </c>
    </row>
    <row r="159" spans="1:27" x14ac:dyDescent="0.25">
      <c r="H159" t="s">
        <v>17</v>
      </c>
    </row>
    <row r="160" spans="1:27" x14ac:dyDescent="0.25">
      <c r="A160">
        <v>77</v>
      </c>
      <c r="B160">
        <v>289</v>
      </c>
      <c r="C160" t="s">
        <v>341</v>
      </c>
      <c r="D160" t="s">
        <v>342</v>
      </c>
      <c r="E160" t="s">
        <v>40</v>
      </c>
      <c r="F160" t="s">
        <v>343</v>
      </c>
      <c r="G160" t="str">
        <f>"201505000124"</f>
        <v>201505000124</v>
      </c>
      <c r="H160" t="s">
        <v>277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30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48</v>
      </c>
      <c r="W160">
        <v>336</v>
      </c>
      <c r="X160">
        <v>0</v>
      </c>
      <c r="Z160">
        <v>0</v>
      </c>
      <c r="AA160" t="s">
        <v>344</v>
      </c>
    </row>
    <row r="161" spans="1:27" x14ac:dyDescent="0.25">
      <c r="H161">
        <v>602</v>
      </c>
    </row>
    <row r="162" spans="1:27" x14ac:dyDescent="0.25">
      <c r="A162">
        <v>78</v>
      </c>
      <c r="B162">
        <v>202</v>
      </c>
      <c r="C162" t="s">
        <v>345</v>
      </c>
      <c r="D162" t="s">
        <v>346</v>
      </c>
      <c r="E162" t="s">
        <v>347</v>
      </c>
      <c r="F162" t="s">
        <v>348</v>
      </c>
      <c r="G162" t="str">
        <f>"200801006941"</f>
        <v>200801006941</v>
      </c>
      <c r="H162" t="s">
        <v>349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37</v>
      </c>
      <c r="W162">
        <v>259</v>
      </c>
      <c r="X162">
        <v>0</v>
      </c>
      <c r="Z162">
        <v>0</v>
      </c>
      <c r="AA162" t="s">
        <v>350</v>
      </c>
    </row>
    <row r="163" spans="1:27" x14ac:dyDescent="0.25">
      <c r="H163">
        <v>602</v>
      </c>
    </row>
    <row r="164" spans="1:27" x14ac:dyDescent="0.25">
      <c r="A164">
        <v>79</v>
      </c>
      <c r="B164">
        <v>397</v>
      </c>
      <c r="C164" t="s">
        <v>351</v>
      </c>
      <c r="D164" t="s">
        <v>352</v>
      </c>
      <c r="E164" t="s">
        <v>15</v>
      </c>
      <c r="F164" t="s">
        <v>353</v>
      </c>
      <c r="G164" t="str">
        <f>"201403000109"</f>
        <v>201403000109</v>
      </c>
      <c r="H164" t="s">
        <v>354</v>
      </c>
      <c r="I164">
        <v>0</v>
      </c>
      <c r="J164">
        <v>0</v>
      </c>
      <c r="K164">
        <v>0</v>
      </c>
      <c r="L164">
        <v>0</v>
      </c>
      <c r="M164">
        <v>100</v>
      </c>
      <c r="N164">
        <v>70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25</v>
      </c>
      <c r="W164">
        <v>175</v>
      </c>
      <c r="X164">
        <v>0</v>
      </c>
      <c r="Z164">
        <v>0</v>
      </c>
      <c r="AA164" t="s">
        <v>355</v>
      </c>
    </row>
    <row r="165" spans="1:27" x14ac:dyDescent="0.25">
      <c r="H165" t="s">
        <v>29</v>
      </c>
    </row>
    <row r="166" spans="1:27" x14ac:dyDescent="0.25">
      <c r="A166">
        <v>80</v>
      </c>
      <c r="B166">
        <v>93</v>
      </c>
      <c r="C166" t="s">
        <v>356</v>
      </c>
      <c r="D166" t="s">
        <v>357</v>
      </c>
      <c r="E166" t="s">
        <v>358</v>
      </c>
      <c r="F166" t="s">
        <v>359</v>
      </c>
      <c r="G166" t="str">
        <f>"201406000233"</f>
        <v>201406000233</v>
      </c>
      <c r="H166" t="s">
        <v>360</v>
      </c>
      <c r="I166">
        <v>0</v>
      </c>
      <c r="J166">
        <v>0</v>
      </c>
      <c r="K166">
        <v>0</v>
      </c>
      <c r="L166">
        <v>200</v>
      </c>
      <c r="M166">
        <v>0</v>
      </c>
      <c r="N166">
        <v>70</v>
      </c>
      <c r="O166">
        <v>30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Z166">
        <v>0</v>
      </c>
      <c r="AA166" t="s">
        <v>361</v>
      </c>
    </row>
    <row r="167" spans="1:27" x14ac:dyDescent="0.25">
      <c r="H167" t="s">
        <v>29</v>
      </c>
    </row>
    <row r="168" spans="1:27" x14ac:dyDescent="0.25">
      <c r="A168">
        <v>81</v>
      </c>
      <c r="B168">
        <v>686</v>
      </c>
      <c r="C168" t="s">
        <v>362</v>
      </c>
      <c r="D168" t="s">
        <v>72</v>
      </c>
      <c r="E168" t="s">
        <v>267</v>
      </c>
      <c r="F168" t="s">
        <v>363</v>
      </c>
      <c r="G168" t="str">
        <f>"200802008984"</f>
        <v>200802008984</v>
      </c>
      <c r="H168" t="s">
        <v>94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70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34</v>
      </c>
      <c r="W168">
        <v>238</v>
      </c>
      <c r="X168">
        <v>0</v>
      </c>
      <c r="Z168">
        <v>0</v>
      </c>
      <c r="AA168" t="s">
        <v>364</v>
      </c>
    </row>
    <row r="169" spans="1:27" x14ac:dyDescent="0.25">
      <c r="H169" t="s">
        <v>17</v>
      </c>
    </row>
    <row r="170" spans="1:27" x14ac:dyDescent="0.25">
      <c r="A170">
        <v>82</v>
      </c>
      <c r="B170">
        <v>61</v>
      </c>
      <c r="C170" t="s">
        <v>365</v>
      </c>
      <c r="D170" t="s">
        <v>293</v>
      </c>
      <c r="E170" t="s">
        <v>35</v>
      </c>
      <c r="F170" t="s">
        <v>366</v>
      </c>
      <c r="G170" t="str">
        <f>"00175977"</f>
        <v>00175977</v>
      </c>
      <c r="H170" t="s">
        <v>120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50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42</v>
      </c>
      <c r="W170">
        <v>294</v>
      </c>
      <c r="X170">
        <v>0</v>
      </c>
      <c r="Z170">
        <v>0</v>
      </c>
      <c r="AA170" t="s">
        <v>367</v>
      </c>
    </row>
    <row r="171" spans="1:27" x14ac:dyDescent="0.25">
      <c r="H171">
        <v>602</v>
      </c>
    </row>
    <row r="172" spans="1:27" x14ac:dyDescent="0.25">
      <c r="A172">
        <v>83</v>
      </c>
      <c r="B172">
        <v>271</v>
      </c>
      <c r="C172" t="s">
        <v>368</v>
      </c>
      <c r="D172" t="s">
        <v>129</v>
      </c>
      <c r="E172" t="s">
        <v>133</v>
      </c>
      <c r="F172" t="s">
        <v>369</v>
      </c>
      <c r="G172" t="str">
        <f>"201511032705"</f>
        <v>201511032705</v>
      </c>
      <c r="H172" t="s">
        <v>370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70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Z172">
        <v>0</v>
      </c>
      <c r="AA172" t="s">
        <v>371</v>
      </c>
    </row>
    <row r="173" spans="1:27" x14ac:dyDescent="0.25">
      <c r="H173" t="s">
        <v>29</v>
      </c>
    </row>
    <row r="174" spans="1:27" x14ac:dyDescent="0.25">
      <c r="A174">
        <v>84</v>
      </c>
      <c r="B174">
        <v>477</v>
      </c>
      <c r="C174" t="s">
        <v>372</v>
      </c>
      <c r="D174" t="s">
        <v>373</v>
      </c>
      <c r="E174" t="s">
        <v>133</v>
      </c>
      <c r="F174" t="s">
        <v>374</v>
      </c>
      <c r="G174" t="str">
        <f>"201412004156"</f>
        <v>201412004156</v>
      </c>
      <c r="H174" t="s">
        <v>375</v>
      </c>
      <c r="I174">
        <v>0</v>
      </c>
      <c r="J174">
        <v>0</v>
      </c>
      <c r="K174">
        <v>0</v>
      </c>
      <c r="L174">
        <v>260</v>
      </c>
      <c r="M174">
        <v>0</v>
      </c>
      <c r="N174">
        <v>70</v>
      </c>
      <c r="O174">
        <v>0</v>
      </c>
      <c r="P174">
        <v>30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1</v>
      </c>
      <c r="W174">
        <v>7</v>
      </c>
      <c r="X174">
        <v>0</v>
      </c>
      <c r="Z174">
        <v>0</v>
      </c>
      <c r="AA174" t="s">
        <v>376</v>
      </c>
    </row>
    <row r="175" spans="1:27" x14ac:dyDescent="0.25">
      <c r="H175" t="s">
        <v>17</v>
      </c>
    </row>
    <row r="176" spans="1:27" x14ac:dyDescent="0.25">
      <c r="A176">
        <v>85</v>
      </c>
      <c r="B176">
        <v>615</v>
      </c>
      <c r="C176" t="s">
        <v>377</v>
      </c>
      <c r="D176" t="s">
        <v>378</v>
      </c>
      <c r="E176" t="s">
        <v>133</v>
      </c>
      <c r="F176" t="s">
        <v>379</v>
      </c>
      <c r="G176" t="str">
        <f>"201410004195"</f>
        <v>201410004195</v>
      </c>
      <c r="H176" t="s">
        <v>380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70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6</v>
      </c>
      <c r="W176">
        <v>42</v>
      </c>
      <c r="X176">
        <v>0</v>
      </c>
      <c r="Z176">
        <v>0</v>
      </c>
      <c r="AA176" t="s">
        <v>381</v>
      </c>
    </row>
    <row r="177" spans="1:27" x14ac:dyDescent="0.25">
      <c r="H177" t="s">
        <v>17</v>
      </c>
    </row>
    <row r="178" spans="1:27" x14ac:dyDescent="0.25">
      <c r="A178">
        <v>86</v>
      </c>
      <c r="B178">
        <v>558</v>
      </c>
      <c r="C178" t="s">
        <v>382</v>
      </c>
      <c r="D178" t="s">
        <v>383</v>
      </c>
      <c r="E178" t="s">
        <v>55</v>
      </c>
      <c r="F178" t="s">
        <v>384</v>
      </c>
      <c r="G178" t="str">
        <f>"00163800"</f>
        <v>00163800</v>
      </c>
      <c r="H178" t="s">
        <v>385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70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Z178">
        <v>0</v>
      </c>
      <c r="AA178" t="s">
        <v>386</v>
      </c>
    </row>
    <row r="179" spans="1:27" x14ac:dyDescent="0.25">
      <c r="H179">
        <v>602</v>
      </c>
    </row>
    <row r="180" spans="1:27" x14ac:dyDescent="0.25">
      <c r="A180">
        <v>87</v>
      </c>
      <c r="B180">
        <v>625</v>
      </c>
      <c r="C180" t="s">
        <v>387</v>
      </c>
      <c r="D180" t="s">
        <v>58</v>
      </c>
      <c r="E180" t="s">
        <v>46</v>
      </c>
      <c r="F180" t="s">
        <v>388</v>
      </c>
      <c r="G180" t="str">
        <f>"201304005594"</f>
        <v>201304005594</v>
      </c>
      <c r="H180" t="s">
        <v>389</v>
      </c>
      <c r="I180">
        <v>0</v>
      </c>
      <c r="J180">
        <v>0</v>
      </c>
      <c r="K180">
        <v>0</v>
      </c>
      <c r="L180">
        <v>200</v>
      </c>
      <c r="M180">
        <v>30</v>
      </c>
      <c r="N180">
        <v>70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8</v>
      </c>
      <c r="W180">
        <v>56</v>
      </c>
      <c r="X180">
        <v>0</v>
      </c>
      <c r="Z180">
        <v>0</v>
      </c>
      <c r="AA180" t="s">
        <v>390</v>
      </c>
    </row>
    <row r="181" spans="1:27" x14ac:dyDescent="0.25">
      <c r="H181">
        <v>602</v>
      </c>
    </row>
    <row r="182" spans="1:27" x14ac:dyDescent="0.25">
      <c r="A182">
        <v>88</v>
      </c>
      <c r="B182">
        <v>376</v>
      </c>
      <c r="C182" t="s">
        <v>391</v>
      </c>
      <c r="D182" t="s">
        <v>392</v>
      </c>
      <c r="E182" t="s">
        <v>139</v>
      </c>
      <c r="F182" t="s">
        <v>393</v>
      </c>
      <c r="G182" t="str">
        <f>"00012309"</f>
        <v>00012309</v>
      </c>
      <c r="H182" t="s">
        <v>394</v>
      </c>
      <c r="I182">
        <v>0</v>
      </c>
      <c r="J182">
        <v>0</v>
      </c>
      <c r="K182">
        <v>0</v>
      </c>
      <c r="L182">
        <v>200</v>
      </c>
      <c r="M182">
        <v>0</v>
      </c>
      <c r="N182">
        <v>70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15</v>
      </c>
      <c r="W182">
        <v>105</v>
      </c>
      <c r="X182">
        <v>0</v>
      </c>
      <c r="Z182">
        <v>0</v>
      </c>
      <c r="AA182" t="s">
        <v>395</v>
      </c>
    </row>
    <row r="183" spans="1:27" x14ac:dyDescent="0.25">
      <c r="H183" t="s">
        <v>17</v>
      </c>
    </row>
    <row r="184" spans="1:27" x14ac:dyDescent="0.25">
      <c r="A184">
        <v>89</v>
      </c>
      <c r="B184">
        <v>352</v>
      </c>
      <c r="C184" t="s">
        <v>396</v>
      </c>
      <c r="D184" t="s">
        <v>397</v>
      </c>
      <c r="E184" t="s">
        <v>15</v>
      </c>
      <c r="F184" t="s">
        <v>398</v>
      </c>
      <c r="G184" t="str">
        <f>"00182742"</f>
        <v>00182742</v>
      </c>
      <c r="H184" t="s">
        <v>399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70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36</v>
      </c>
      <c r="W184">
        <v>252</v>
      </c>
      <c r="X184">
        <v>0</v>
      </c>
      <c r="Z184">
        <v>0</v>
      </c>
      <c r="AA184" t="s">
        <v>400</v>
      </c>
    </row>
    <row r="185" spans="1:27" x14ac:dyDescent="0.25">
      <c r="H185">
        <v>602</v>
      </c>
    </row>
    <row r="186" spans="1:27" x14ac:dyDescent="0.25">
      <c r="A186">
        <v>90</v>
      </c>
      <c r="B186">
        <v>383</v>
      </c>
      <c r="C186" t="s">
        <v>401</v>
      </c>
      <c r="D186" t="s">
        <v>402</v>
      </c>
      <c r="E186" t="s">
        <v>55</v>
      </c>
      <c r="F186" t="s">
        <v>403</v>
      </c>
      <c r="G186" t="str">
        <f>"00153496"</f>
        <v>00153496</v>
      </c>
      <c r="H186" t="s">
        <v>404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50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8</v>
      </c>
      <c r="W186">
        <v>56</v>
      </c>
      <c r="X186">
        <v>0</v>
      </c>
      <c r="Z186">
        <v>0</v>
      </c>
      <c r="AA186" t="s">
        <v>405</v>
      </c>
    </row>
    <row r="187" spans="1:27" x14ac:dyDescent="0.25">
      <c r="H187" t="s">
        <v>29</v>
      </c>
    </row>
    <row r="188" spans="1:27" x14ac:dyDescent="0.25">
      <c r="A188">
        <v>91</v>
      </c>
      <c r="B188">
        <v>207</v>
      </c>
      <c r="C188" t="s">
        <v>406</v>
      </c>
      <c r="D188" t="s">
        <v>407</v>
      </c>
      <c r="E188" t="s">
        <v>252</v>
      </c>
      <c r="F188" t="s">
        <v>408</v>
      </c>
      <c r="G188" t="str">
        <f>"201402001672"</f>
        <v>201402001672</v>
      </c>
      <c r="H188">
        <v>924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Z188">
        <v>0</v>
      </c>
      <c r="AA188">
        <v>994</v>
      </c>
    </row>
    <row r="189" spans="1:27" x14ac:dyDescent="0.25">
      <c r="H189" t="s">
        <v>17</v>
      </c>
    </row>
    <row r="190" spans="1:27" x14ac:dyDescent="0.25">
      <c r="A190">
        <v>92</v>
      </c>
      <c r="B190">
        <v>582</v>
      </c>
      <c r="C190" t="s">
        <v>409</v>
      </c>
      <c r="D190" t="s">
        <v>35</v>
      </c>
      <c r="E190" t="s">
        <v>267</v>
      </c>
      <c r="F190" t="s">
        <v>410</v>
      </c>
      <c r="G190" t="str">
        <f>"201406017961"</f>
        <v>201406017961</v>
      </c>
      <c r="H190">
        <v>704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31</v>
      </c>
      <c r="W190">
        <v>217</v>
      </c>
      <c r="X190">
        <v>0</v>
      </c>
      <c r="Z190">
        <v>0</v>
      </c>
      <c r="AA190">
        <v>991</v>
      </c>
    </row>
    <row r="191" spans="1:27" x14ac:dyDescent="0.25">
      <c r="H191" t="s">
        <v>29</v>
      </c>
    </row>
    <row r="192" spans="1:27" x14ac:dyDescent="0.25">
      <c r="A192">
        <v>93</v>
      </c>
      <c r="B192">
        <v>523</v>
      </c>
      <c r="C192" t="s">
        <v>411</v>
      </c>
      <c r="D192" t="s">
        <v>133</v>
      </c>
      <c r="E192" t="s">
        <v>35</v>
      </c>
      <c r="F192" t="s">
        <v>412</v>
      </c>
      <c r="G192" t="str">
        <f>"00020318"</f>
        <v>00020318</v>
      </c>
      <c r="H192" t="s">
        <v>413</v>
      </c>
      <c r="I192">
        <v>0</v>
      </c>
      <c r="J192">
        <v>0</v>
      </c>
      <c r="K192">
        <v>0</v>
      </c>
      <c r="L192">
        <v>200</v>
      </c>
      <c r="M192">
        <v>0</v>
      </c>
      <c r="N192">
        <v>50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Z192">
        <v>0</v>
      </c>
      <c r="AA192" t="s">
        <v>414</v>
      </c>
    </row>
    <row r="193" spans="1:27" x14ac:dyDescent="0.25">
      <c r="H193" t="s">
        <v>17</v>
      </c>
    </row>
    <row r="194" spans="1:27" x14ac:dyDescent="0.25">
      <c r="A194">
        <v>94</v>
      </c>
      <c r="B194">
        <v>695</v>
      </c>
      <c r="C194" t="s">
        <v>415</v>
      </c>
      <c r="D194" t="s">
        <v>55</v>
      </c>
      <c r="E194" t="s">
        <v>36</v>
      </c>
      <c r="F194" t="s">
        <v>416</v>
      </c>
      <c r="G194" t="str">
        <f>"00009271"</f>
        <v>00009271</v>
      </c>
      <c r="H194" t="s">
        <v>417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50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16</v>
      </c>
      <c r="W194">
        <v>112</v>
      </c>
      <c r="X194">
        <v>0</v>
      </c>
      <c r="Z194">
        <v>0</v>
      </c>
      <c r="AA194" t="s">
        <v>418</v>
      </c>
    </row>
    <row r="195" spans="1:27" x14ac:dyDescent="0.25">
      <c r="H195">
        <v>602</v>
      </c>
    </row>
    <row r="196" spans="1:27" x14ac:dyDescent="0.25">
      <c r="A196">
        <v>95</v>
      </c>
      <c r="B196">
        <v>340</v>
      </c>
      <c r="C196" t="s">
        <v>419</v>
      </c>
      <c r="D196" t="s">
        <v>420</v>
      </c>
      <c r="E196" t="s">
        <v>421</v>
      </c>
      <c r="F196" t="s">
        <v>422</v>
      </c>
      <c r="G196" t="str">
        <f>"00160359"</f>
        <v>00160359</v>
      </c>
      <c r="H196" t="s">
        <v>423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70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15</v>
      </c>
      <c r="W196">
        <v>105</v>
      </c>
      <c r="X196">
        <v>0</v>
      </c>
      <c r="Z196">
        <v>0</v>
      </c>
      <c r="AA196" t="s">
        <v>424</v>
      </c>
    </row>
    <row r="197" spans="1:27" x14ac:dyDescent="0.25">
      <c r="H197">
        <v>602</v>
      </c>
    </row>
    <row r="198" spans="1:27" x14ac:dyDescent="0.25">
      <c r="A198">
        <v>96</v>
      </c>
      <c r="B198">
        <v>321</v>
      </c>
      <c r="C198" t="s">
        <v>425</v>
      </c>
      <c r="D198" t="s">
        <v>426</v>
      </c>
      <c r="E198" t="s">
        <v>58</v>
      </c>
      <c r="F198" t="s">
        <v>427</v>
      </c>
      <c r="G198" t="str">
        <f>"00159146"</f>
        <v>00159146</v>
      </c>
      <c r="H198" t="s">
        <v>428</v>
      </c>
      <c r="I198">
        <v>0</v>
      </c>
      <c r="J198">
        <v>0</v>
      </c>
      <c r="K198">
        <v>0</v>
      </c>
      <c r="L198">
        <v>200</v>
      </c>
      <c r="M198">
        <v>0</v>
      </c>
      <c r="N198">
        <v>50</v>
      </c>
      <c r="O198">
        <v>30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Z198">
        <v>0</v>
      </c>
      <c r="AA198" t="s">
        <v>429</v>
      </c>
    </row>
    <row r="199" spans="1:27" x14ac:dyDescent="0.25">
      <c r="H199">
        <v>602</v>
      </c>
    </row>
    <row r="200" spans="1:27" x14ac:dyDescent="0.25">
      <c r="A200">
        <v>97</v>
      </c>
      <c r="B200">
        <v>215</v>
      </c>
      <c r="C200" t="s">
        <v>430</v>
      </c>
      <c r="D200" t="s">
        <v>431</v>
      </c>
      <c r="E200" t="s">
        <v>267</v>
      </c>
      <c r="F200" t="s">
        <v>432</v>
      </c>
      <c r="G200" t="str">
        <f>"201402002461"</f>
        <v>201402002461</v>
      </c>
      <c r="H200" t="s">
        <v>433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70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8</v>
      </c>
      <c r="W200">
        <v>56</v>
      </c>
      <c r="X200">
        <v>0</v>
      </c>
      <c r="Z200">
        <v>0</v>
      </c>
      <c r="AA200" t="s">
        <v>434</v>
      </c>
    </row>
    <row r="201" spans="1:27" x14ac:dyDescent="0.25">
      <c r="H201" t="s">
        <v>17</v>
      </c>
    </row>
    <row r="202" spans="1:27" x14ac:dyDescent="0.25">
      <c r="A202">
        <v>98</v>
      </c>
      <c r="B202">
        <v>295</v>
      </c>
      <c r="C202" t="s">
        <v>435</v>
      </c>
      <c r="D202" t="s">
        <v>212</v>
      </c>
      <c r="E202" t="s">
        <v>316</v>
      </c>
      <c r="F202" t="s">
        <v>436</v>
      </c>
      <c r="G202" t="str">
        <f>"201303000645"</f>
        <v>201303000645</v>
      </c>
      <c r="H202" t="s">
        <v>437</v>
      </c>
      <c r="I202">
        <v>0</v>
      </c>
      <c r="J202">
        <v>0</v>
      </c>
      <c r="K202">
        <v>0</v>
      </c>
      <c r="L202">
        <v>200</v>
      </c>
      <c r="M202">
        <v>0</v>
      </c>
      <c r="N202">
        <v>30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8</v>
      </c>
      <c r="W202">
        <v>56</v>
      </c>
      <c r="X202">
        <v>0</v>
      </c>
      <c r="Z202">
        <v>0</v>
      </c>
      <c r="AA202" t="s">
        <v>438</v>
      </c>
    </row>
    <row r="203" spans="1:27" x14ac:dyDescent="0.25">
      <c r="H203">
        <v>602</v>
      </c>
    </row>
    <row r="204" spans="1:27" x14ac:dyDescent="0.25">
      <c r="A204">
        <v>99</v>
      </c>
      <c r="B204">
        <v>102</v>
      </c>
      <c r="C204" t="s">
        <v>439</v>
      </c>
      <c r="D204" t="s">
        <v>440</v>
      </c>
      <c r="E204" t="s">
        <v>202</v>
      </c>
      <c r="F204" t="s">
        <v>441</v>
      </c>
      <c r="G204" t="str">
        <f>"201506002901"</f>
        <v>201506002901</v>
      </c>
      <c r="H204" t="s">
        <v>442</v>
      </c>
      <c r="I204">
        <v>0</v>
      </c>
      <c r="J204">
        <v>0</v>
      </c>
      <c r="K204">
        <v>0</v>
      </c>
      <c r="L204">
        <v>200</v>
      </c>
      <c r="M204">
        <v>0</v>
      </c>
      <c r="N204">
        <v>70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Z204">
        <v>0</v>
      </c>
      <c r="AA204" t="s">
        <v>443</v>
      </c>
    </row>
    <row r="205" spans="1:27" x14ac:dyDescent="0.25">
      <c r="H205">
        <v>602</v>
      </c>
    </row>
    <row r="206" spans="1:27" x14ac:dyDescent="0.25">
      <c r="A206">
        <v>100</v>
      </c>
      <c r="B206">
        <v>554</v>
      </c>
      <c r="C206" t="s">
        <v>444</v>
      </c>
      <c r="D206" t="s">
        <v>35</v>
      </c>
      <c r="E206" t="s">
        <v>81</v>
      </c>
      <c r="F206" t="s">
        <v>445</v>
      </c>
      <c r="G206" t="str">
        <f>"201406000962"</f>
        <v>201406000962</v>
      </c>
      <c r="H206" t="s">
        <v>389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27</v>
      </c>
      <c r="W206">
        <v>189</v>
      </c>
      <c r="X206">
        <v>0</v>
      </c>
      <c r="Z206">
        <v>0</v>
      </c>
      <c r="AA206" t="s">
        <v>446</v>
      </c>
    </row>
    <row r="207" spans="1:27" x14ac:dyDescent="0.25">
      <c r="H207" t="s">
        <v>29</v>
      </c>
    </row>
    <row r="208" spans="1:27" x14ac:dyDescent="0.25">
      <c r="A208">
        <v>101</v>
      </c>
      <c r="B208">
        <v>371</v>
      </c>
      <c r="C208" t="s">
        <v>447</v>
      </c>
      <c r="D208" t="s">
        <v>36</v>
      </c>
      <c r="E208" t="s">
        <v>36</v>
      </c>
      <c r="F208" t="s">
        <v>448</v>
      </c>
      <c r="G208" t="str">
        <f>"00011794"</f>
        <v>00011794</v>
      </c>
      <c r="H208" t="s">
        <v>178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50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24</v>
      </c>
      <c r="W208">
        <v>168</v>
      </c>
      <c r="X208">
        <v>0</v>
      </c>
      <c r="Z208">
        <v>0</v>
      </c>
      <c r="AA208" t="s">
        <v>449</v>
      </c>
    </row>
    <row r="209" spans="1:27" x14ac:dyDescent="0.25">
      <c r="H209">
        <v>602</v>
      </c>
    </row>
    <row r="210" spans="1:27" x14ac:dyDescent="0.25">
      <c r="A210">
        <v>102</v>
      </c>
      <c r="B210">
        <v>395</v>
      </c>
      <c r="C210" t="s">
        <v>450</v>
      </c>
      <c r="D210" t="s">
        <v>72</v>
      </c>
      <c r="E210" t="s">
        <v>451</v>
      </c>
      <c r="F210" t="s">
        <v>452</v>
      </c>
      <c r="G210" t="str">
        <f>"00182371"</f>
        <v>00182371</v>
      </c>
      <c r="H210">
        <v>671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31</v>
      </c>
      <c r="W210">
        <v>217</v>
      </c>
      <c r="X210">
        <v>0</v>
      </c>
      <c r="Z210">
        <v>0</v>
      </c>
      <c r="AA210">
        <v>918</v>
      </c>
    </row>
    <row r="211" spans="1:27" x14ac:dyDescent="0.25">
      <c r="H211">
        <v>602</v>
      </c>
    </row>
    <row r="212" spans="1:27" x14ac:dyDescent="0.25">
      <c r="A212">
        <v>103</v>
      </c>
      <c r="B212">
        <v>652</v>
      </c>
      <c r="C212" t="s">
        <v>453</v>
      </c>
      <c r="D212" t="s">
        <v>454</v>
      </c>
      <c r="E212" t="s">
        <v>202</v>
      </c>
      <c r="F212" t="s">
        <v>455</v>
      </c>
      <c r="G212" t="str">
        <f>"00172349"</f>
        <v>00172349</v>
      </c>
      <c r="H212" t="s">
        <v>456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70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Z212">
        <v>0</v>
      </c>
      <c r="AA212" t="s">
        <v>457</v>
      </c>
    </row>
    <row r="213" spans="1:27" x14ac:dyDescent="0.25">
      <c r="H213" t="s">
        <v>17</v>
      </c>
    </row>
    <row r="214" spans="1:27" x14ac:dyDescent="0.25">
      <c r="A214">
        <v>104</v>
      </c>
      <c r="B214">
        <v>20</v>
      </c>
      <c r="C214" t="s">
        <v>458</v>
      </c>
      <c r="D214" t="s">
        <v>15</v>
      </c>
      <c r="E214" t="s">
        <v>459</v>
      </c>
      <c r="F214" t="s">
        <v>460</v>
      </c>
      <c r="G214" t="str">
        <f>"00185469"</f>
        <v>00185469</v>
      </c>
      <c r="H214" t="s">
        <v>461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70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Z214">
        <v>0</v>
      </c>
      <c r="AA214" t="s">
        <v>462</v>
      </c>
    </row>
    <row r="215" spans="1:27" x14ac:dyDescent="0.25">
      <c r="H215" t="s">
        <v>17</v>
      </c>
    </row>
    <row r="216" spans="1:27" x14ac:dyDescent="0.25">
      <c r="A216">
        <v>105</v>
      </c>
      <c r="B216">
        <v>309</v>
      </c>
      <c r="C216" t="s">
        <v>463</v>
      </c>
      <c r="D216" t="s">
        <v>464</v>
      </c>
      <c r="E216" t="s">
        <v>465</v>
      </c>
      <c r="F216" t="s">
        <v>466</v>
      </c>
      <c r="G216" t="str">
        <f>"00007463"</f>
        <v>00007463</v>
      </c>
      <c r="H216" t="s">
        <v>467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50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4</v>
      </c>
      <c r="W216">
        <v>28</v>
      </c>
      <c r="X216">
        <v>0</v>
      </c>
      <c r="Z216">
        <v>0</v>
      </c>
      <c r="AA216" t="s">
        <v>468</v>
      </c>
    </row>
    <row r="217" spans="1:27" x14ac:dyDescent="0.25">
      <c r="H217" t="s">
        <v>17</v>
      </c>
    </row>
    <row r="218" spans="1:27" x14ac:dyDescent="0.25">
      <c r="A218">
        <v>106</v>
      </c>
      <c r="B218">
        <v>734</v>
      </c>
      <c r="C218" t="s">
        <v>469</v>
      </c>
      <c r="D218" t="s">
        <v>470</v>
      </c>
      <c r="E218" t="s">
        <v>52</v>
      </c>
      <c r="F218" t="s">
        <v>471</v>
      </c>
      <c r="G218" t="str">
        <f>"201411000894"</f>
        <v>201411000894</v>
      </c>
      <c r="H218" t="s">
        <v>472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50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19</v>
      </c>
      <c r="W218">
        <v>133</v>
      </c>
      <c r="X218">
        <v>0</v>
      </c>
      <c r="Z218">
        <v>0</v>
      </c>
      <c r="AA218" t="s">
        <v>473</v>
      </c>
    </row>
    <row r="219" spans="1:27" x14ac:dyDescent="0.25">
      <c r="H219" t="s">
        <v>17</v>
      </c>
    </row>
    <row r="220" spans="1:27" x14ac:dyDescent="0.25">
      <c r="A220">
        <v>107</v>
      </c>
      <c r="B220">
        <v>368</v>
      </c>
      <c r="C220" t="s">
        <v>474</v>
      </c>
      <c r="D220" t="s">
        <v>40</v>
      </c>
      <c r="E220" t="s">
        <v>58</v>
      </c>
      <c r="F220" t="s">
        <v>475</v>
      </c>
      <c r="G220" t="str">
        <f>"00185753"</f>
        <v>00185753</v>
      </c>
      <c r="H220" t="s">
        <v>476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70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11</v>
      </c>
      <c r="W220">
        <v>77</v>
      </c>
      <c r="X220">
        <v>0</v>
      </c>
      <c r="Z220">
        <v>0</v>
      </c>
      <c r="AA220" t="s">
        <v>477</v>
      </c>
    </row>
    <row r="221" spans="1:27" x14ac:dyDescent="0.25">
      <c r="H221" t="s">
        <v>17</v>
      </c>
    </row>
    <row r="222" spans="1:27" x14ac:dyDescent="0.25">
      <c r="A222">
        <v>108</v>
      </c>
      <c r="B222">
        <v>15</v>
      </c>
      <c r="C222" t="s">
        <v>478</v>
      </c>
      <c r="D222" t="s">
        <v>479</v>
      </c>
      <c r="E222" t="s">
        <v>35</v>
      </c>
      <c r="F222" t="s">
        <v>480</v>
      </c>
      <c r="G222" t="str">
        <f>"201506002181"</f>
        <v>201506002181</v>
      </c>
      <c r="H222" t="s">
        <v>481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17</v>
      </c>
      <c r="W222">
        <v>119</v>
      </c>
      <c r="X222">
        <v>0</v>
      </c>
      <c r="Z222">
        <v>0</v>
      </c>
      <c r="AA222" t="s">
        <v>482</v>
      </c>
    </row>
    <row r="223" spans="1:27" x14ac:dyDescent="0.25">
      <c r="H223">
        <v>602</v>
      </c>
    </row>
    <row r="224" spans="1:27" x14ac:dyDescent="0.25">
      <c r="A224">
        <v>109</v>
      </c>
      <c r="B224">
        <v>187</v>
      </c>
      <c r="C224" t="s">
        <v>483</v>
      </c>
      <c r="D224" t="s">
        <v>72</v>
      </c>
      <c r="E224" t="s">
        <v>484</v>
      </c>
      <c r="F224" t="s">
        <v>485</v>
      </c>
      <c r="G224" t="str">
        <f>"00006651"</f>
        <v>00006651</v>
      </c>
      <c r="H224">
        <v>693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70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70</v>
      </c>
      <c r="U224">
        <v>0</v>
      </c>
      <c r="V224">
        <v>0</v>
      </c>
      <c r="W224">
        <v>0</v>
      </c>
      <c r="X224">
        <v>0</v>
      </c>
      <c r="Z224">
        <v>0</v>
      </c>
      <c r="AA224">
        <v>833</v>
      </c>
    </row>
    <row r="225" spans="1:27" x14ac:dyDescent="0.25">
      <c r="H225">
        <v>602</v>
      </c>
    </row>
    <row r="226" spans="1:27" x14ac:dyDescent="0.25">
      <c r="A226">
        <v>110</v>
      </c>
      <c r="B226">
        <v>416</v>
      </c>
      <c r="C226" t="s">
        <v>486</v>
      </c>
      <c r="D226" t="s">
        <v>487</v>
      </c>
      <c r="E226" t="s">
        <v>139</v>
      </c>
      <c r="F226" t="s">
        <v>488</v>
      </c>
      <c r="G226" t="str">
        <f>"201511021834"</f>
        <v>201511021834</v>
      </c>
      <c r="H226" t="s">
        <v>489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50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Z226">
        <v>0</v>
      </c>
      <c r="AA226" t="s">
        <v>490</v>
      </c>
    </row>
    <row r="227" spans="1:27" x14ac:dyDescent="0.25">
      <c r="H227" t="s">
        <v>17</v>
      </c>
    </row>
    <row r="228" spans="1:27" x14ac:dyDescent="0.25">
      <c r="A228">
        <v>111</v>
      </c>
      <c r="B228">
        <v>365</v>
      </c>
      <c r="C228" t="s">
        <v>491</v>
      </c>
      <c r="D228" t="s">
        <v>492</v>
      </c>
      <c r="E228" t="s">
        <v>58</v>
      </c>
      <c r="F228" t="s">
        <v>493</v>
      </c>
      <c r="G228" t="str">
        <f>"00181428"</f>
        <v>00181428</v>
      </c>
      <c r="H228" t="s">
        <v>226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70</v>
      </c>
      <c r="O228">
        <v>30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Z228">
        <v>0</v>
      </c>
      <c r="AA228" t="s">
        <v>494</v>
      </c>
    </row>
    <row r="229" spans="1:27" x14ac:dyDescent="0.25">
      <c r="H229" t="s">
        <v>17</v>
      </c>
    </row>
    <row r="230" spans="1:27" x14ac:dyDescent="0.25">
      <c r="A230">
        <v>112</v>
      </c>
      <c r="B230">
        <v>288</v>
      </c>
      <c r="C230" t="s">
        <v>495</v>
      </c>
      <c r="D230" t="s">
        <v>496</v>
      </c>
      <c r="E230" t="s">
        <v>32</v>
      </c>
      <c r="F230" t="s">
        <v>497</v>
      </c>
      <c r="G230" t="str">
        <f>"201412000741"</f>
        <v>201412000741</v>
      </c>
      <c r="H230" t="s">
        <v>498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11</v>
      </c>
      <c r="W230">
        <v>77</v>
      </c>
      <c r="X230">
        <v>0</v>
      </c>
      <c r="Z230">
        <v>0</v>
      </c>
      <c r="AA230" t="s">
        <v>499</v>
      </c>
    </row>
    <row r="231" spans="1:27" x14ac:dyDescent="0.25">
      <c r="H231">
        <v>602</v>
      </c>
    </row>
    <row r="232" spans="1:27" x14ac:dyDescent="0.25">
      <c r="A232">
        <v>113</v>
      </c>
      <c r="B232">
        <v>743</v>
      </c>
      <c r="C232" t="s">
        <v>500</v>
      </c>
      <c r="D232" t="s">
        <v>378</v>
      </c>
      <c r="E232" t="s">
        <v>36</v>
      </c>
      <c r="F232" t="s">
        <v>501</v>
      </c>
      <c r="G232" t="str">
        <f>"00148851"</f>
        <v>00148851</v>
      </c>
      <c r="H232" t="s">
        <v>502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70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14</v>
      </c>
      <c r="W232">
        <v>98</v>
      </c>
      <c r="X232">
        <v>0</v>
      </c>
      <c r="Z232">
        <v>0</v>
      </c>
      <c r="AA232" t="s">
        <v>503</v>
      </c>
    </row>
    <row r="233" spans="1:27" x14ac:dyDescent="0.25">
      <c r="H233">
        <v>602</v>
      </c>
    </row>
    <row r="234" spans="1:27" x14ac:dyDescent="0.25">
      <c r="A234">
        <v>114</v>
      </c>
      <c r="B234">
        <v>524</v>
      </c>
      <c r="C234" t="s">
        <v>504</v>
      </c>
      <c r="D234" t="s">
        <v>72</v>
      </c>
      <c r="E234" t="s">
        <v>139</v>
      </c>
      <c r="F234" t="s">
        <v>505</v>
      </c>
      <c r="G234" t="str">
        <f>"201402003742"</f>
        <v>201402003742</v>
      </c>
      <c r="H234" t="s">
        <v>506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50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Z234">
        <v>0</v>
      </c>
      <c r="AA234" t="s">
        <v>507</v>
      </c>
    </row>
    <row r="235" spans="1:27" x14ac:dyDescent="0.25">
      <c r="H235" t="s">
        <v>29</v>
      </c>
    </row>
    <row r="236" spans="1:27" x14ac:dyDescent="0.25">
      <c r="A236">
        <v>115</v>
      </c>
      <c r="B236">
        <v>448</v>
      </c>
      <c r="C236" t="s">
        <v>508</v>
      </c>
      <c r="D236" t="s">
        <v>509</v>
      </c>
      <c r="E236" t="s">
        <v>510</v>
      </c>
      <c r="F236" t="s">
        <v>511</v>
      </c>
      <c r="G236" t="str">
        <f>"00185270"</f>
        <v>00185270</v>
      </c>
      <c r="H236" t="s">
        <v>166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Z236">
        <v>0</v>
      </c>
      <c r="AA236" t="s">
        <v>512</v>
      </c>
    </row>
    <row r="237" spans="1:27" x14ac:dyDescent="0.25">
      <c r="H237">
        <v>602</v>
      </c>
    </row>
    <row r="238" spans="1:27" x14ac:dyDescent="0.25">
      <c r="A238">
        <v>116</v>
      </c>
      <c r="B238">
        <v>13</v>
      </c>
      <c r="C238" t="s">
        <v>513</v>
      </c>
      <c r="D238" t="s">
        <v>132</v>
      </c>
      <c r="E238" t="s">
        <v>35</v>
      </c>
      <c r="F238" t="s">
        <v>514</v>
      </c>
      <c r="G238" t="str">
        <f>"201405002140"</f>
        <v>201405002140</v>
      </c>
      <c r="H238" t="s">
        <v>515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4</v>
      </c>
      <c r="W238">
        <v>28</v>
      </c>
      <c r="X238">
        <v>0</v>
      </c>
      <c r="Z238">
        <v>0</v>
      </c>
      <c r="AA238" t="s">
        <v>516</v>
      </c>
    </row>
    <row r="239" spans="1:27" x14ac:dyDescent="0.25">
      <c r="H239" t="s">
        <v>29</v>
      </c>
    </row>
    <row r="240" spans="1:27" x14ac:dyDescent="0.25">
      <c r="A240">
        <v>117</v>
      </c>
      <c r="B240">
        <v>559</v>
      </c>
      <c r="C240" t="s">
        <v>517</v>
      </c>
      <c r="D240" t="s">
        <v>55</v>
      </c>
      <c r="E240" t="s">
        <v>378</v>
      </c>
      <c r="F240" t="s">
        <v>518</v>
      </c>
      <c r="G240" t="str">
        <f>"00150101"</f>
        <v>00150101</v>
      </c>
      <c r="H240" t="s">
        <v>498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70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Z240">
        <v>0</v>
      </c>
      <c r="AA240" t="s">
        <v>519</v>
      </c>
    </row>
    <row r="241" spans="1:27" x14ac:dyDescent="0.25">
      <c r="H241" t="s">
        <v>17</v>
      </c>
    </row>
    <row r="242" spans="1:27" x14ac:dyDescent="0.25">
      <c r="A242">
        <v>118</v>
      </c>
      <c r="B242">
        <v>585</v>
      </c>
      <c r="C242" t="s">
        <v>520</v>
      </c>
      <c r="D242" t="s">
        <v>129</v>
      </c>
      <c r="E242" t="s">
        <v>36</v>
      </c>
      <c r="F242" t="s">
        <v>521</v>
      </c>
      <c r="G242" t="str">
        <f>"00167613"</f>
        <v>00167613</v>
      </c>
      <c r="H242" t="s">
        <v>522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50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Z242">
        <v>0</v>
      </c>
      <c r="AA242" t="s">
        <v>523</v>
      </c>
    </row>
    <row r="243" spans="1:27" x14ac:dyDescent="0.25">
      <c r="H243" t="s">
        <v>17</v>
      </c>
    </row>
    <row r="244" spans="1:27" x14ac:dyDescent="0.25">
      <c r="A244">
        <v>119</v>
      </c>
      <c r="B244">
        <v>402</v>
      </c>
      <c r="C244" t="s">
        <v>524</v>
      </c>
      <c r="D244" t="s">
        <v>58</v>
      </c>
      <c r="E244" t="s">
        <v>525</v>
      </c>
      <c r="F244" t="s">
        <v>526</v>
      </c>
      <c r="G244" t="str">
        <f>"201409005858"</f>
        <v>201409005858</v>
      </c>
      <c r="H244">
        <v>671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70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Z244">
        <v>0</v>
      </c>
      <c r="AA244">
        <v>741</v>
      </c>
    </row>
    <row r="245" spans="1:27" x14ac:dyDescent="0.25">
      <c r="H245" t="s">
        <v>17</v>
      </c>
    </row>
    <row r="246" spans="1:27" x14ac:dyDescent="0.25">
      <c r="A246">
        <v>120</v>
      </c>
      <c r="B246">
        <v>512</v>
      </c>
      <c r="C246" t="s">
        <v>527</v>
      </c>
      <c r="D246" t="s">
        <v>528</v>
      </c>
      <c r="E246" t="s">
        <v>25</v>
      </c>
      <c r="F246" t="s">
        <v>529</v>
      </c>
      <c r="G246" t="str">
        <f>"201506001099"</f>
        <v>201506001099</v>
      </c>
      <c r="H246" t="s">
        <v>530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50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Z246">
        <v>0</v>
      </c>
      <c r="AA246" t="s">
        <v>531</v>
      </c>
    </row>
    <row r="247" spans="1:27" x14ac:dyDescent="0.25">
      <c r="H247" t="s">
        <v>17</v>
      </c>
    </row>
    <row r="248" spans="1:27" x14ac:dyDescent="0.25">
      <c r="A248">
        <v>121</v>
      </c>
      <c r="B248">
        <v>738</v>
      </c>
      <c r="C248" t="s">
        <v>532</v>
      </c>
      <c r="D248" t="s">
        <v>45</v>
      </c>
      <c r="E248" t="s">
        <v>58</v>
      </c>
      <c r="F248" t="s">
        <v>533</v>
      </c>
      <c r="G248" t="str">
        <f>"201504000442"</f>
        <v>201504000442</v>
      </c>
      <c r="H248">
        <v>550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12</v>
      </c>
      <c r="W248">
        <v>84</v>
      </c>
      <c r="X248">
        <v>0</v>
      </c>
      <c r="Z248">
        <v>0</v>
      </c>
      <c r="AA248">
        <v>704</v>
      </c>
    </row>
    <row r="249" spans="1:27" x14ac:dyDescent="0.25">
      <c r="H249">
        <v>602</v>
      </c>
    </row>
    <row r="251" spans="1:27" x14ac:dyDescent="0.25">
      <c r="A251" t="s">
        <v>534</v>
      </c>
    </row>
    <row r="252" spans="1:27" x14ac:dyDescent="0.25">
      <c r="A252" t="s">
        <v>535</v>
      </c>
    </row>
    <row r="253" spans="1:27" x14ac:dyDescent="0.25">
      <c r="A253" t="s">
        <v>536</v>
      </c>
    </row>
    <row r="254" spans="1:27" x14ac:dyDescent="0.25">
      <c r="A254" t="s">
        <v>537</v>
      </c>
    </row>
    <row r="255" spans="1:27" x14ac:dyDescent="0.25">
      <c r="A255" t="s">
        <v>538</v>
      </c>
    </row>
    <row r="256" spans="1:27" x14ac:dyDescent="0.25">
      <c r="A256" t="s">
        <v>539</v>
      </c>
    </row>
    <row r="257" spans="1:1" x14ac:dyDescent="0.25">
      <c r="A257" t="s">
        <v>540</v>
      </c>
    </row>
    <row r="258" spans="1:1" x14ac:dyDescent="0.25">
      <c r="A258" t="s">
        <v>541</v>
      </c>
    </row>
    <row r="259" spans="1:1" x14ac:dyDescent="0.25">
      <c r="A259" t="s">
        <v>542</v>
      </c>
    </row>
    <row r="260" spans="1:1" x14ac:dyDescent="0.25">
      <c r="A260" t="s">
        <v>543</v>
      </c>
    </row>
    <row r="261" spans="1:1" x14ac:dyDescent="0.25">
      <c r="A261" t="s">
        <v>544</v>
      </c>
    </row>
    <row r="262" spans="1:1" x14ac:dyDescent="0.25">
      <c r="A262" t="s">
        <v>545</v>
      </c>
    </row>
    <row r="263" spans="1:1" x14ac:dyDescent="0.25">
      <c r="A263" t="s">
        <v>546</v>
      </c>
    </row>
    <row r="264" spans="1:1" x14ac:dyDescent="0.25">
      <c r="A264" t="s">
        <v>547</v>
      </c>
    </row>
    <row r="265" spans="1:1" x14ac:dyDescent="0.25">
      <c r="A265" t="s">
        <v>548</v>
      </c>
    </row>
    <row r="266" spans="1:1" x14ac:dyDescent="0.25">
      <c r="A266" t="s">
        <v>549</v>
      </c>
    </row>
    <row r="267" spans="1:1" x14ac:dyDescent="0.25">
      <c r="A267" t="s">
        <v>550</v>
      </c>
    </row>
    <row r="268" spans="1:1" x14ac:dyDescent="0.25">
      <c r="A268" t="s">
        <v>551</v>
      </c>
    </row>
    <row r="269" spans="1:1" x14ac:dyDescent="0.25">
      <c r="A269" t="s">
        <v>552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2018-05-09T06:14:11Z</dcterms:created>
  <dcterms:modified xsi:type="dcterms:W3CDTF">2018-05-09T06:14:11Z</dcterms:modified>
</cp:coreProperties>
</file>