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96" i="1" l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<sst xmlns="http://schemas.openxmlformats.org/spreadsheetml/2006/main" count="852" uniqueCount="583">
  <si>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</si>
  <si>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</si>
  <si>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</si>
  <si>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ΜΕ ΕΜΠΕΙΡΙΑ</t>
  </si>
  <si>
    <t>ΤΕ ΜΗΧΑΝΙΚΩΝ (ΕΙΔ. ΜΗΧΑΝΟΛΟΓΩΝ ΜΗΧΑΝΙΚΩΝ) (ΘΕΣΗ 605)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</si>
  <si>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</si>
  <si>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</si>
  <si>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</si>
  <si>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</si>
  <si>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</si>
  <si>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</si>
  <si>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</si>
  <si>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</si>
  <si>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ΚΕΡΚΕΛΙΔΗΣ</t>
  </si>
  <si>
    <t>ΘΕΟΦΙΛΟΣ</t>
  </si>
  <si>
    <t>ΙΩΑΝΝΗΣ</t>
  </si>
  <si>
    <t>ΑΒ740596</t>
  </si>
  <si>
    <t>867,9</t>
  </si>
  <si>
    <t>1735,9</t>
  </si>
  <si>
    <t>ΒΟΓΛΗ</t>
  </si>
  <si>
    <t>ΝΙΚΟΛΕΤΤΑ</t>
  </si>
  <si>
    <t>ΔΗΜΗΤΡΙΟΣ</t>
  </si>
  <si>
    <t>ΑΙ879654</t>
  </si>
  <si>
    <t>772,2</t>
  </si>
  <si>
    <t>1710,2</t>
  </si>
  <si>
    <t>605-604</t>
  </si>
  <si>
    <t>ΒΑΣΙΛΕΙΑΔΟΥ</t>
  </si>
  <si>
    <t>ΑΓΑΠΗ</t>
  </si>
  <si>
    <t>ΑΕ345704</t>
  </si>
  <si>
    <t>ΛΟΥΚΑ</t>
  </si>
  <si>
    <t>ΓΕΩΡΓΙΑ</t>
  </si>
  <si>
    <t>ΑΛΕΞΑΝΔΡΟΣ</t>
  </si>
  <si>
    <t>ΑΗ984983</t>
  </si>
  <si>
    <t>776,6</t>
  </si>
  <si>
    <t>1634,6</t>
  </si>
  <si>
    <t>ΚΑΡΑΜΠΟΥΛΑ</t>
  </si>
  <si>
    <t>ΔΗΜΗΤΡΑ</t>
  </si>
  <si>
    <t>ΓΕΩΡΓΙΟΣ</t>
  </si>
  <si>
    <t>ΑΗ762081</t>
  </si>
  <si>
    <t>ΑΡΒΑΝΙΤΙΔΗΣ</t>
  </si>
  <si>
    <t>ΑΠΟΣΤΟΛΟΣ</t>
  </si>
  <si>
    <t>ΑΙ191267</t>
  </si>
  <si>
    <t>ΒΑΣΙΛΑΚΟΣ</t>
  </si>
  <si>
    <t>ΑΓΓΕΛΟΣ</t>
  </si>
  <si>
    <t>ΚΩΝΣΤΑΝΤΙΝΟΣ</t>
  </si>
  <si>
    <t>ΑΝ006385</t>
  </si>
  <si>
    <t>728,2</t>
  </si>
  <si>
    <t>1616,2</t>
  </si>
  <si>
    <t>ΣΠΥΡΙΔΩΝ</t>
  </si>
  <si>
    <t>ΦΩΤΙΟΣ</t>
  </si>
  <si>
    <t>ΑΚ382070</t>
  </si>
  <si>
    <t>774,4</t>
  </si>
  <si>
    <t>1612,4</t>
  </si>
  <si>
    <t>ΖΟΥΣΗΣ</t>
  </si>
  <si>
    <t>ΣΠΥΡΙΔΩΝΟΣ</t>
  </si>
  <si>
    <t>ΑΕ173331</t>
  </si>
  <si>
    <t>ΞΥΝΟΣ</t>
  </si>
  <si>
    <t>ΑΕ083349</t>
  </si>
  <si>
    <t>838,2</t>
  </si>
  <si>
    <t>1591,2</t>
  </si>
  <si>
    <t>ΣΑΓΙΑΣ</t>
  </si>
  <si>
    <t>ΒΑΣΙΛΕΙΟΣ</t>
  </si>
  <si>
    <t>Χ136742</t>
  </si>
  <si>
    <t>1586,2</t>
  </si>
  <si>
    <t>ΜΠΡΕΖΑΣ</t>
  </si>
  <si>
    <t>ΦΙΛΙΠΠΟΣ</t>
  </si>
  <si>
    <t>ΧΑΡΑΛΑΜΠΟΣ</t>
  </si>
  <si>
    <t>Χ000663</t>
  </si>
  <si>
    <t>763,4</t>
  </si>
  <si>
    <t>1581,4</t>
  </si>
  <si>
    <t>ΠΕΤΡΟΠΟΥΛΟΣ</t>
  </si>
  <si>
    <t>ΤΙΤΟΣ</t>
  </si>
  <si>
    <t>ΑΖ121605</t>
  </si>
  <si>
    <t>751,3</t>
  </si>
  <si>
    <t>1581,3</t>
  </si>
  <si>
    <t>ΤΖΩΡΤΖΑΤΟΥ</t>
  </si>
  <si>
    <t>ΑΡΤΕΜΗΣΙΑ</t>
  </si>
  <si>
    <t>ΞΑΝΘΙΠΠΟΣ</t>
  </si>
  <si>
    <t>ΑΚ457115</t>
  </si>
  <si>
    <t>ΕΜΜΑΝΟΥΗΛΙΔΗΣ</t>
  </si>
  <si>
    <t>ΜΙΧΑΗΛ</t>
  </si>
  <si>
    <t>ΑΙ664023</t>
  </si>
  <si>
    <t>722,7</t>
  </si>
  <si>
    <t>1566,7</t>
  </si>
  <si>
    <t>605-607</t>
  </si>
  <si>
    <t>ΟΙΚΟΝΟΜΟΠΟΥΛΟΣ</t>
  </si>
  <si>
    <t>ΑΝΔΡΕΑΣ</t>
  </si>
  <si>
    <t>ΑΙ680885</t>
  </si>
  <si>
    <t>698,5</t>
  </si>
  <si>
    <t>1556,5</t>
  </si>
  <si>
    <t>ΑΡΑΠΗΣ</t>
  </si>
  <si>
    <t>ΑΝΑΣΤΑΣΙΟΣ</t>
  </si>
  <si>
    <t>ΝΙΚΟΛΑΟΣ</t>
  </si>
  <si>
    <t>Σ133121</t>
  </si>
  <si>
    <t>695,2</t>
  </si>
  <si>
    <t>1553,2</t>
  </si>
  <si>
    <t>ΑΛΛΑΓΙΑΝΝΗΣ</t>
  </si>
  <si>
    <t>ΜΑΡΙΝΟΣ</t>
  </si>
  <si>
    <t>Σ162771</t>
  </si>
  <si>
    <t>689,7</t>
  </si>
  <si>
    <t>1547,7</t>
  </si>
  <si>
    <t>ΧΑΛΚΙΑΔΗΣ</t>
  </si>
  <si>
    <t>ΑΡΙΣΤΕΙΔΗΣ</t>
  </si>
  <si>
    <t>ΑΒ109222</t>
  </si>
  <si>
    <t>ΠΕΤΡΙΔΗΣ</t>
  </si>
  <si>
    <t>ΣΤΥΛΙΑΝΟΣ</t>
  </si>
  <si>
    <t>ΑΒ159783</t>
  </si>
  <si>
    <t>ΠΑΠΑΣΠΥΡΟΣ</t>
  </si>
  <si>
    <t>Σ196882</t>
  </si>
  <si>
    <t>ΒΑΣΙΛΕΙΟΥ</t>
  </si>
  <si>
    <t>ΧΡΗΣΤΟΣ</t>
  </si>
  <si>
    <t>Π987065</t>
  </si>
  <si>
    <t>663,3</t>
  </si>
  <si>
    <t>1521,3</t>
  </si>
  <si>
    <t>ΓΙΑΝΝΑΚΗΣ</t>
  </si>
  <si>
    <t>Χ499615</t>
  </si>
  <si>
    <t>1513,2</t>
  </si>
  <si>
    <t>ΤΣΟΥΚΑΤΟΣ</t>
  </si>
  <si>
    <t>ΤΡΙΑΝΤΑΦΥΛΛΟΣ</t>
  </si>
  <si>
    <t>ΑΖ553068</t>
  </si>
  <si>
    <t>717,2</t>
  </si>
  <si>
    <t>1505,2</t>
  </si>
  <si>
    <t>ΠΟΡΝΑΛΗΣ</t>
  </si>
  <si>
    <t>ΑΕ867669</t>
  </si>
  <si>
    <t>1490,2</t>
  </si>
  <si>
    <t>ΘΕΟΔΟΣΙΟΥ</t>
  </si>
  <si>
    <t>Ν092636</t>
  </si>
  <si>
    <t>ΦΩΤΙΟΥ</t>
  </si>
  <si>
    <t>ΠΑΝΑΓΙΩΤΗΣ</t>
  </si>
  <si>
    <t>Χ517378</t>
  </si>
  <si>
    <t>669,9</t>
  </si>
  <si>
    <t>1483,9</t>
  </si>
  <si>
    <t>ΚΑΚΑΦΩΝΗΣ</t>
  </si>
  <si>
    <t>ΑΖ211393</t>
  </si>
  <si>
    <t>1483,2</t>
  </si>
  <si>
    <t>ΤΣΙΚΟΠΟΥΛΟΣ</t>
  </si>
  <si>
    <t>ΗΛΙΑΣ</t>
  </si>
  <si>
    <t>ΑΗ022862</t>
  </si>
  <si>
    <t>755,7</t>
  </si>
  <si>
    <t>1473,7</t>
  </si>
  <si>
    <t>ΣΑΚΕΛΛΑΡΙΔΗΣ</t>
  </si>
  <si>
    <t>ΑΖ343809</t>
  </si>
  <si>
    <t>ΝΙΚΟΛΑΚΟΠΟΥΛΟΣ</t>
  </si>
  <si>
    <t>ΑΒ382884</t>
  </si>
  <si>
    <t>739,2</t>
  </si>
  <si>
    <t>1457,2</t>
  </si>
  <si>
    <t>ΜΗΤΣΟΠΟΥΛΟΣ</t>
  </si>
  <si>
    <t>ΑΚ757796</t>
  </si>
  <si>
    <t>828,3</t>
  </si>
  <si>
    <t>1442,3</t>
  </si>
  <si>
    <t>ΛΑΒΔΑΚΗ</t>
  </si>
  <si>
    <t>ΜΑΡΙΑ</t>
  </si>
  <si>
    <t>ΑΚ835155</t>
  </si>
  <si>
    <t>ΒΟΣΔΟΓΑΝΗΣ</t>
  </si>
  <si>
    <t>ΕΥΑΓΓΕΛΟΣ</t>
  </si>
  <si>
    <t>ΧΡΙΣΤΟΔΟΥΛΟΣ</t>
  </si>
  <si>
    <t>ΑΚ030453</t>
  </si>
  <si>
    <t>676,5</t>
  </si>
  <si>
    <t>1414,5</t>
  </si>
  <si>
    <t>ΚΑΤΣΟΥΛΑΣ</t>
  </si>
  <si>
    <t>ΑΚ358661</t>
  </si>
  <si>
    <t>1412,4</t>
  </si>
  <si>
    <t>ΜΠΑΤΖΙΟΥ</t>
  </si>
  <si>
    <t>ΕΥΑΓΓΕΛΙΑ</t>
  </si>
  <si>
    <t>ΑΖ186649</t>
  </si>
  <si>
    <t>685,3</t>
  </si>
  <si>
    <t>1403,3</t>
  </si>
  <si>
    <t>ΤΣΑΓΚΑΡΗ</t>
  </si>
  <si>
    <t>ΑΙ022786</t>
  </si>
  <si>
    <t>ΓΙΑΝΝΑΡΑΚΗ</t>
  </si>
  <si>
    <t>ΧΡΙΣΤΙΝΑ</t>
  </si>
  <si>
    <t>ΑΝΤΩΝΙΟΣ</t>
  </si>
  <si>
    <t>ΑΚ969368</t>
  </si>
  <si>
    <t>720,5</t>
  </si>
  <si>
    <t>1397,5</t>
  </si>
  <si>
    <t>ΣΑΛΜΑΣ</t>
  </si>
  <si>
    <t>ΑΗ342071</t>
  </si>
  <si>
    <t>777,7</t>
  </si>
  <si>
    <t>1395,7</t>
  </si>
  <si>
    <t>ΜΥΛΛΗΣ</t>
  </si>
  <si>
    <t>ΣΥΜΕΩΝ</t>
  </si>
  <si>
    <t>Χ755348</t>
  </si>
  <si>
    <t>604-605</t>
  </si>
  <si>
    <t>ΧΡΙΣΤΟΠΟΥΛΟΣ</t>
  </si>
  <si>
    <t>Χ334413</t>
  </si>
  <si>
    <t>ΧΑΤΖΗΜΑΣΟΥΡΑΣ</t>
  </si>
  <si>
    <t>ΔΗΜΗΤΡΗΣ</t>
  </si>
  <si>
    <t>ΑΖ825889</t>
  </si>
  <si>
    <t>ΚΙΟΥΡΑΣ</t>
  </si>
  <si>
    <t>ΚΥΡΙΑΚΟΣ</t>
  </si>
  <si>
    <t>ΑΖ055315</t>
  </si>
  <si>
    <t>771,1</t>
  </si>
  <si>
    <t>1359,1</t>
  </si>
  <si>
    <t>ΡΟΥΜΕΛΙΩΤΗΣ</t>
  </si>
  <si>
    <t>Π186427</t>
  </si>
  <si>
    <t>735,9</t>
  </si>
  <si>
    <t>1353,9</t>
  </si>
  <si>
    <t>ΜΠΑΤΟΥ</t>
  </si>
  <si>
    <t>ΑΑ051155</t>
  </si>
  <si>
    <t>719,4</t>
  </si>
  <si>
    <t>1353,4</t>
  </si>
  <si>
    <t>605-606-607</t>
  </si>
  <si>
    <t>ΚΥΛΙΚΤΖΗΣ</t>
  </si>
  <si>
    <t>ΑΚ062071</t>
  </si>
  <si>
    <t>734,8</t>
  </si>
  <si>
    <t>1352,8</t>
  </si>
  <si>
    <t>ΓΕΩΡΓΟΓΙΑΝΝΗΣ</t>
  </si>
  <si>
    <t>ΑΗ988847</t>
  </si>
  <si>
    <t>740,3</t>
  </si>
  <si>
    <t>1351,3</t>
  </si>
  <si>
    <t>ΒΙΤΟΛΙΑΝΟΣ</t>
  </si>
  <si>
    <t>ΑΘΑΝΑΣΙΟΣ</t>
  </si>
  <si>
    <t>Ξ037926</t>
  </si>
  <si>
    <t>ΑΜΥΓΔΑΛΙΟΣ</t>
  </si>
  <si>
    <t>ΑΙ035716</t>
  </si>
  <si>
    <t>707,3</t>
  </si>
  <si>
    <t>1325,3</t>
  </si>
  <si>
    <t>ΤΣΙΩΝΗΣ</t>
  </si>
  <si>
    <t>ΣΠΥΡΟΣ</t>
  </si>
  <si>
    <t>ΑΒ499328</t>
  </si>
  <si>
    <t>ΚΑΡΑΛΗΣ</t>
  </si>
  <si>
    <t>Χ838852</t>
  </si>
  <si>
    <t>767,8</t>
  </si>
  <si>
    <t>1313,8</t>
  </si>
  <si>
    <t>ΤΟΥΛΟΥΜΗΣ</t>
  </si>
  <si>
    <t>ΑΕ989498</t>
  </si>
  <si>
    <t>691,9</t>
  </si>
  <si>
    <t>1309,9</t>
  </si>
  <si>
    <t>ΜΠΕΓΕΤΗΣ</t>
  </si>
  <si>
    <t>Σ576536</t>
  </si>
  <si>
    <t>1307,9</t>
  </si>
  <si>
    <t>ΜΑΡΑΓΚΑΚΗΣ</t>
  </si>
  <si>
    <t>ΓΙΩΡΓΟΣ</t>
  </si>
  <si>
    <t>ΣΤΑΥΡΟΣ</t>
  </si>
  <si>
    <t>ΑΚ199382</t>
  </si>
  <si>
    <t>ΜΠΟΓΛΗΣ</t>
  </si>
  <si>
    <t>ΑΕ828338</t>
  </si>
  <si>
    <t>686,4</t>
  </si>
  <si>
    <t>1304,4</t>
  </si>
  <si>
    <t>ΤΑΛΛΑΡΟΥ</t>
  </si>
  <si>
    <t>Χ978370</t>
  </si>
  <si>
    <t>732,6</t>
  </si>
  <si>
    <t>1301,6</t>
  </si>
  <si>
    <t>ΚΑΡΑΠΑΣΙΑΣ</t>
  </si>
  <si>
    <t>ΑΕ592334</t>
  </si>
  <si>
    <t>711,7</t>
  </si>
  <si>
    <t>1299,7</t>
  </si>
  <si>
    <t>ΣΑΛΟΥΠΗΣ</t>
  </si>
  <si>
    <t>Σ962550</t>
  </si>
  <si>
    <t>708,4</t>
  </si>
  <si>
    <t>1296,4</t>
  </si>
  <si>
    <t>ΚΑΙΣΑΡΗΣ</t>
  </si>
  <si>
    <t>ΑΙ260015</t>
  </si>
  <si>
    <t>674,3</t>
  </si>
  <si>
    <t>1292,3</t>
  </si>
  <si>
    <t>ΣΚΟΥΤΑΡΗΣ</t>
  </si>
  <si>
    <t>ΑΚ508212</t>
  </si>
  <si>
    <t>687,5</t>
  </si>
  <si>
    <t>1291,5</t>
  </si>
  <si>
    <t>ΤΑΟΥΚΤΣΗΣ</t>
  </si>
  <si>
    <t>ΑΚ881682</t>
  </si>
  <si>
    <t>ΧΡΙΣΤΟΔΟΥΛΟΥ</t>
  </si>
  <si>
    <t>ΑΜ494662</t>
  </si>
  <si>
    <t>ΤΣΟΛΗ</t>
  </si>
  <si>
    <t>ΕΛΕΝΗ</t>
  </si>
  <si>
    <t>ΑΙ663654</t>
  </si>
  <si>
    <t>699,6</t>
  </si>
  <si>
    <t>1287,6</t>
  </si>
  <si>
    <t>ΜΗΤΡΟΓΙΑΝΝΗΣ</t>
  </si>
  <si>
    <t>ΑΚ387521</t>
  </si>
  <si>
    <t>697,4</t>
  </si>
  <si>
    <t>1285,4</t>
  </si>
  <si>
    <t>ΚΑΛΕΝΤΖΑΚΗΣ</t>
  </si>
  <si>
    <t>Σ060153</t>
  </si>
  <si>
    <t>1282,7</t>
  </si>
  <si>
    <t>ΣΩΤΗΡΟΠΟΥΛΟΣ</t>
  </si>
  <si>
    <t>Χ213750</t>
  </si>
  <si>
    <t>ΧΑΤΖΗΠΕΤΡΟΥ</t>
  </si>
  <si>
    <t>ΑΗ575574</t>
  </si>
  <si>
    <t>667,7</t>
  </si>
  <si>
    <t>1273,7</t>
  </si>
  <si>
    <t>ΤΣΙΜΠΕΡΔΩΝΗΣ</t>
  </si>
  <si>
    <t>ΑΕ476575</t>
  </si>
  <si>
    <t>ΣΥΡΤΑΡΗ</t>
  </si>
  <si>
    <t>ΖΩΗ</t>
  </si>
  <si>
    <t>Π028487</t>
  </si>
  <si>
    <t>ΧΑΤΖΗΑΛΕΞΙΟΥ</t>
  </si>
  <si>
    <t>ΑΗ621832</t>
  </si>
  <si>
    <t>1269,2</t>
  </si>
  <si>
    <t>ΓΚΟΥΤΖΙΝΗ</t>
  </si>
  <si>
    <t>ΑΙ857226</t>
  </si>
  <si>
    <t>ΚΟΥΓΙΟΥΜΙΤΖΑΚΗ</t>
  </si>
  <si>
    <t>ΠΗΝΕΛΟΠΗ</t>
  </si>
  <si>
    <t>ΑΖ455229</t>
  </si>
  <si>
    <t>ΣΠΥΡΟΥΝΑΚΟΣ</t>
  </si>
  <si>
    <t>ΓΡΗΓΟΡΙΟΣ</t>
  </si>
  <si>
    <t>Χ577000</t>
  </si>
  <si>
    <t>632,5</t>
  </si>
  <si>
    <t>1250,5</t>
  </si>
  <si>
    <t>ΑΙΔΙΝΗ</t>
  </si>
  <si>
    <t>ΕΛΕΥΘΕΡΙΑ</t>
  </si>
  <si>
    <t>Χ022818</t>
  </si>
  <si>
    <t>709,5</t>
  </si>
  <si>
    <t>1248,5</t>
  </si>
  <si>
    <t>ΜΑΚΡΗΣ</t>
  </si>
  <si>
    <t>ΑΙ862546</t>
  </si>
  <si>
    <t>ΚΑΡΑΠΑΝΑΓΙΩΤΙΔΟΥ</t>
  </si>
  <si>
    <t>ΑΝΑΣΤΑΣΙΑ</t>
  </si>
  <si>
    <t>ΑΖ806503</t>
  </si>
  <si>
    <t>ΝΤΙΝΤΑΣ</t>
  </si>
  <si>
    <t>ΔΗΜΟΣΘΕΝΗΣ</t>
  </si>
  <si>
    <t>ΑΑ358500</t>
  </si>
  <si>
    <t>ΤΖΩΤΖΗΣ</t>
  </si>
  <si>
    <t>ΑΙ346737</t>
  </si>
  <si>
    <t>786,5</t>
  </si>
  <si>
    <t>1224,5</t>
  </si>
  <si>
    <t>ΚΟΖΩΡΗΣ</t>
  </si>
  <si>
    <t>ΑΒ316788</t>
  </si>
  <si>
    <t>801,9</t>
  </si>
  <si>
    <t>1218,9</t>
  </si>
  <si>
    <t>ΠΑΠΑΓΕΩΡΓΙΟΥ</t>
  </si>
  <si>
    <t>ΑΙ357325</t>
  </si>
  <si>
    <t>629,2</t>
  </si>
  <si>
    <t>1217,2</t>
  </si>
  <si>
    <t>ΠΡΟΣΠΑΘΟΠΟΥΛΟΣ</t>
  </si>
  <si>
    <t>ΦΑΙΔΩΝ</t>
  </si>
  <si>
    <t>ΑΜ286581</t>
  </si>
  <si>
    <t>742,5</t>
  </si>
  <si>
    <t>1195,5</t>
  </si>
  <si>
    <t>ΓΑΛΑΝΑΚΗΣ</t>
  </si>
  <si>
    <t>ΑΙ942269</t>
  </si>
  <si>
    <t>662,2</t>
  </si>
  <si>
    <t>1177,2</t>
  </si>
  <si>
    <t>ΒΟΥΛΓΑΡΗΣ</t>
  </si>
  <si>
    <t>ΑΖ755949</t>
  </si>
  <si>
    <t>779,9</t>
  </si>
  <si>
    <t>1140,9</t>
  </si>
  <si>
    <t>ΑΒ830623</t>
  </si>
  <si>
    <t>ΣΑΜΑΡΑΣ</t>
  </si>
  <si>
    <t>ΕΛΕΥΘΕΡΙΟΣ</t>
  </si>
  <si>
    <t>Τ094536</t>
  </si>
  <si>
    <t>679,8</t>
  </si>
  <si>
    <t>1129,8</t>
  </si>
  <si>
    <t>ΜΠΙΜΠΑ</t>
  </si>
  <si>
    <t>ΑΕ244751</t>
  </si>
  <si>
    <t>ΧΑΝΤΖΙΟΣ</t>
  </si>
  <si>
    <t>ΣΠΥΡΙΔΩΝΑΣ</t>
  </si>
  <si>
    <t>Φ135379</t>
  </si>
  <si>
    <t>1100,9</t>
  </si>
  <si>
    <t>ΔΡΑΚΟΝΤΑΕΙΔΗΣ</t>
  </si>
  <si>
    <t>ΓΕΡΑΣΙΜΟΣ</t>
  </si>
  <si>
    <t>ΑΙ275275</t>
  </si>
  <si>
    <t>727,1</t>
  </si>
  <si>
    <t>1079,1</t>
  </si>
  <si>
    <t>ΤΣΙΑΜΗΣ</t>
  </si>
  <si>
    <t>ΑΗ249904</t>
  </si>
  <si>
    <t>706,2</t>
  </si>
  <si>
    <t>990,2</t>
  </si>
  <si>
    <t>ΚΟΥΝΤΟΥΡΑΣ</t>
  </si>
  <si>
    <t>Σ440017</t>
  </si>
  <si>
    <t>ΞΟΥΛΟΣ</t>
  </si>
  <si>
    <t>ΑΙ208525</t>
  </si>
  <si>
    <t>694,1</t>
  </si>
  <si>
    <t>981,1</t>
  </si>
  <si>
    <t>ΤΑΜΒΑΚΗ</t>
  </si>
  <si>
    <t>ΧΡΗΣΤΙΑΝΑ</t>
  </si>
  <si>
    <t>Φ275175</t>
  </si>
  <si>
    <t>ΠΑΝΤΗ</t>
  </si>
  <si>
    <t>ΜΑΡΙΝΑ</t>
  </si>
  <si>
    <t>Χ274281</t>
  </si>
  <si>
    <t>696,3</t>
  </si>
  <si>
    <t>976,3</t>
  </si>
  <si>
    <t>ΜΗΝΔΡΟΥ</t>
  </si>
  <si>
    <t>ΠΟΛΥΧΡΟΝΗΣ</t>
  </si>
  <si>
    <t>ΑΑ262517</t>
  </si>
  <si>
    <t>690,8</t>
  </si>
  <si>
    <t>972,8</t>
  </si>
  <si>
    <t>ΤΖΙΚΑΝΟΥΛΑ</t>
  </si>
  <si>
    <t>ΣΤΑΜΑΤΙΑ</t>
  </si>
  <si>
    <t>ΑΙ870118</t>
  </si>
  <si>
    <t>749,1</t>
  </si>
  <si>
    <t>949,1</t>
  </si>
  <si>
    <t>ΜΗΤΡΟΠΕΤΡΟΣ</t>
  </si>
  <si>
    <t>ΑΖ987024</t>
  </si>
  <si>
    <t>863,5</t>
  </si>
  <si>
    <t>933,5</t>
  </si>
  <si>
    <t>ΜΙΧΑΛΕΛΗΣ</t>
  </si>
  <si>
    <t>Χ067727</t>
  </si>
  <si>
    <t>661,1</t>
  </si>
  <si>
    <t>931,1</t>
  </si>
  <si>
    <t>ΜΠΑΤΖΙΟΣ</t>
  </si>
  <si>
    <t>ΑΜ823298</t>
  </si>
  <si>
    <t>928,7</t>
  </si>
  <si>
    <t>ΚΑΠΛΑΝΗΣ</t>
  </si>
  <si>
    <t>Φ189407</t>
  </si>
  <si>
    <t>664,4</t>
  </si>
  <si>
    <t>925,4</t>
  </si>
  <si>
    <t>ΑΠΙΣΤΟΥΛΑ</t>
  </si>
  <si>
    <t>ΑΡΓΥΡΩ</t>
  </si>
  <si>
    <t>Χ012158</t>
  </si>
  <si>
    <t>851,4</t>
  </si>
  <si>
    <t>921,4</t>
  </si>
  <si>
    <t>ΜΗΤΣΙΑΝΗΣ</t>
  </si>
  <si>
    <t>Ξ643232</t>
  </si>
  <si>
    <t>ΧΑΣΑΠΗΣ</t>
  </si>
  <si>
    <t>ΑΙ316689</t>
  </si>
  <si>
    <t>656,7</t>
  </si>
  <si>
    <t>901,7</t>
  </si>
  <si>
    <t>ΓΚΑΡΤΖΟΝΙΚΑΣ ΚΑΤΑΓΙΑΣ</t>
  </si>
  <si>
    <t>ΑΙ254809</t>
  </si>
  <si>
    <t>700,7</t>
  </si>
  <si>
    <t>898,7</t>
  </si>
  <si>
    <t>ΤΟΠΑΛΗΣ</t>
  </si>
  <si>
    <t>ΣΩΤΗΡΙΟΣ</t>
  </si>
  <si>
    <t>ΑΜ402181</t>
  </si>
  <si>
    <t>647,9</t>
  </si>
  <si>
    <t>877,9</t>
  </si>
  <si>
    <t>ΜΑΝΕΤΑΣ</t>
  </si>
  <si>
    <t>ΚΩΣΤΑΣ</t>
  </si>
  <si>
    <t>Χ833437</t>
  </si>
  <si>
    <t>658,9</t>
  </si>
  <si>
    <t>876,9</t>
  </si>
  <si>
    <t>ΑΝΑΣΤΑΣΙΑΔΗΣ</t>
  </si>
  <si>
    <t>Χ390508</t>
  </si>
  <si>
    <t>842,9</t>
  </si>
  <si>
    <t>ΤΣΑΜΗΣ</t>
  </si>
  <si>
    <t>ΑΕ230216</t>
  </si>
  <si>
    <t>644,6</t>
  </si>
  <si>
    <t>835,6</t>
  </si>
  <si>
    <t>ΚΑΜΠΟΥΡΑΚΗΣ</t>
  </si>
  <si>
    <t>Φ455627</t>
  </si>
  <si>
    <t>731,5</t>
  </si>
  <si>
    <t>831,5</t>
  </si>
  <si>
    <t>ΜΟΙΡΑΣ ΚΑΜΠΟΥΡΗΣ</t>
  </si>
  <si>
    <t>ΑΚ511915</t>
  </si>
  <si>
    <t>729,3</t>
  </si>
  <si>
    <t>821,3</t>
  </si>
  <si>
    <t>ΜΠΑΡΛΟΣ</t>
  </si>
  <si>
    <t>ΛΟΥΚΑΣ</t>
  </si>
  <si>
    <t>ΑΕ994306</t>
  </si>
  <si>
    <t>ΣΑΚΚΟΠΟΥΛΟΣ</t>
  </si>
  <si>
    <t>ΘΕΟΔΟΣΙΟΣ</t>
  </si>
  <si>
    <t>ΑΗ401768</t>
  </si>
  <si>
    <t>814,8</t>
  </si>
  <si>
    <t>ΚΑΜΑΡΕΤΣΟΥ</t>
  </si>
  <si>
    <t>ΕΛΙΣΣΑΒΕΤ</t>
  </si>
  <si>
    <t>Χ272498</t>
  </si>
  <si>
    <t>814,6</t>
  </si>
  <si>
    <t>ΠΑΝΤΟΥΒΑΚΗ</t>
  </si>
  <si>
    <t>ΑΝΤΩΝΙΑ - ΕΛΕΥΘΕΡΙΑ</t>
  </si>
  <si>
    <t>ΚΩΝ/ΝΟΣ - ΠΑΝΤΕΛΗΣ</t>
  </si>
  <si>
    <t>ΑΚ720702</t>
  </si>
  <si>
    <t>809,3</t>
  </si>
  <si>
    <t>ΚΟΝΤΗΣ</t>
  </si>
  <si>
    <t>Ρ374444</t>
  </si>
  <si>
    <t>653,4</t>
  </si>
  <si>
    <t>803,4</t>
  </si>
  <si>
    <t>ΜΠΑΣΔΕΚΗ</t>
  </si>
  <si>
    <t>ΛΑΜΠΡΙΝΗ</t>
  </si>
  <si>
    <t>ΣΤΕΦΑΝΟΣ</t>
  </si>
  <si>
    <t>ΑΚ838606</t>
  </si>
  <si>
    <t>800,1</t>
  </si>
  <si>
    <t>ΚΟΚΟΤΟΣ</t>
  </si>
  <si>
    <t>ΜΑΡΙΟΣ</t>
  </si>
  <si>
    <t>Χ705920</t>
  </si>
  <si>
    <t>775,5</t>
  </si>
  <si>
    <t>ΦΛΑΟΥΝΑΣ</t>
  </si>
  <si>
    <t>ΑΗ546783</t>
  </si>
  <si>
    <t>769,2</t>
  </si>
  <si>
    <t>ΤΡΑΠΑΤΣΑΣ</t>
  </si>
  <si>
    <t>ΑΙ691817</t>
  </si>
  <si>
    <t>765,9</t>
  </si>
  <si>
    <t>ΓΑΛΑΝΗΣ</t>
  </si>
  <si>
    <t>Σ636023</t>
  </si>
  <si>
    <t>ΤΖΙΑΛΛΑΣ</t>
  </si>
  <si>
    <t>ΑΒ 408617</t>
  </si>
  <si>
    <t>751,5</t>
  </si>
  <si>
    <t>ΜΠΕΚΡΗ</t>
  </si>
  <si>
    <t>ΕΙΡΗΝΗ</t>
  </si>
  <si>
    <t>Χ192523</t>
  </si>
  <si>
    <t>ΚΑΛΛΑΣ</t>
  </si>
  <si>
    <t>ΔΙΟΝΥΣΙΟΣ</t>
  </si>
  <si>
    <t>ΑΒ403711</t>
  </si>
  <si>
    <t>745,1</t>
  </si>
  <si>
    <t>ΧΑΡΑΛΑΜΠΙΔΗΣ</t>
  </si>
  <si>
    <t>Π858570</t>
  </si>
  <si>
    <t>744,1</t>
  </si>
  <si>
    <t>ΚΥΡΙΚΛΙΔΟΥ</t>
  </si>
  <si>
    <t>Τ929730</t>
  </si>
  <si>
    <t>743,6</t>
  </si>
  <si>
    <t>ΚΟΛΙΑΚΟΥ</t>
  </si>
  <si>
    <t>ΠΑΝΑΓΙΩΤΑ</t>
  </si>
  <si>
    <t>ΠΕΤΡΟΣ</t>
  </si>
  <si>
    <t>Χ162570</t>
  </si>
  <si>
    <t>666,6</t>
  </si>
  <si>
    <t>726,6</t>
  </si>
  <si>
    <t>ΚΑΤΣΙΜΠΡΑΣ</t>
  </si>
  <si>
    <t>ΔΗΜΟΣ</t>
  </si>
  <si>
    <t>ΑΗ870615</t>
  </si>
  <si>
    <t>621,5</t>
  </si>
  <si>
    <t>723,5</t>
  </si>
  <si>
    <t>ΤΟΥΛΑΚΗΣ</t>
  </si>
  <si>
    <t>ΘΕΟΔΩΡΟΣ</t>
  </si>
  <si>
    <t>Φ299450</t>
  </si>
  <si>
    <t>652,3</t>
  </si>
  <si>
    <t>722,3</t>
  </si>
  <si>
    <t>ΧΑΤΖΗΓΟΥΛΑΣ</t>
  </si>
  <si>
    <t>ΘΩΜΑΣ</t>
  </si>
  <si>
    <t>ΑΝ335339</t>
  </si>
  <si>
    <t>672,1</t>
  </si>
  <si>
    <t>722,1</t>
  </si>
  <si>
    <t>ΠΑΠΑΘΑΝΑΣΙΟΥ</t>
  </si>
  <si>
    <t>ΑΕ584158</t>
  </si>
  <si>
    <t>721,6</t>
  </si>
  <si>
    <t>ΔΗΜΗΤΡΙΣΛΗΣ</t>
  </si>
  <si>
    <t>ΧΡΥΣΟΒΑΛΑΝΤΗΣ</t>
  </si>
  <si>
    <t>ΑΒ730401</t>
  </si>
  <si>
    <t>720,8</t>
  </si>
  <si>
    <t>ΠΑΣΤΙΔΗΣ</t>
  </si>
  <si>
    <t>ΑΖ074417</t>
  </si>
  <si>
    <t>719,9</t>
  </si>
  <si>
    <t>ΚΑΛΑΙΤΖΙΔΗΣ</t>
  </si>
  <si>
    <t>715,3</t>
  </si>
  <si>
    <t>ΜΠΟΡΣΗΣ</t>
  </si>
  <si>
    <t>Σ447129</t>
  </si>
  <si>
    <t>699,4</t>
  </si>
  <si>
    <t>ΒΟΥΛΓΑΡΑΚΗ</t>
  </si>
  <si>
    <t>ΚΟΡΝΗΛΙΑ</t>
  </si>
  <si>
    <t>ΣΤΑΜΑΤΙΟΣ</t>
  </si>
  <si>
    <t>Χ203845</t>
  </si>
  <si>
    <t>636,9</t>
  </si>
  <si>
    <t>696,9</t>
  </si>
  <si>
    <t>ΓΟΥΝΑΡΗΣ</t>
  </si>
  <si>
    <t>ΑΙ374086</t>
  </si>
  <si>
    <t>ΡΑΒΑΝΗΣ</t>
  </si>
  <si>
    <t>Χ803369</t>
  </si>
  <si>
    <t>682,3</t>
  </si>
  <si>
    <t>ΧΡΙΣΤΟΥΛΗΣ</t>
  </si>
  <si>
    <t>Σ516964</t>
  </si>
  <si>
    <t>650,1</t>
  </si>
  <si>
    <t>680,1</t>
  </si>
  <si>
    <t>ΖΑΧΑΡΑΚΗΣ</t>
  </si>
  <si>
    <t>Τ240960</t>
  </si>
  <si>
    <t>677,6</t>
  </si>
  <si>
    <t>ΔΡΑΚΟΥΛΗ</t>
  </si>
  <si>
    <t>ΡΟΔΟΚΛΕΙΑ</t>
  </si>
  <si>
    <t>ΑΚ688082</t>
  </si>
  <si>
    <t>645,7</t>
  </si>
  <si>
    <t>675,7</t>
  </si>
  <si>
    <t>ΛΙΑΣΟΠΟΥΛΟΣ</t>
  </si>
  <si>
    <t>ΑΜ403147</t>
  </si>
  <si>
    <t>ΠΑΝΟΠΟΥΛΟΣ</t>
  </si>
  <si>
    <t>ΑΗ724679</t>
  </si>
  <si>
    <t>ΓΙΑΝΝΑΚΟΣ</t>
  </si>
  <si>
    <t>ΑΗ041054</t>
  </si>
  <si>
    <t>ΚΩΤΤΑΣ</t>
  </si>
  <si>
    <t>ΑΑ411256</t>
  </si>
  <si>
    <t>ΚΩΦΟΣ</t>
  </si>
  <si>
    <t>ΑΓΗΣΙΛΑΟΣ</t>
  </si>
  <si>
    <t>ΑΕ098661</t>
  </si>
  <si>
    <t>ΛΩΛΗΣ</t>
  </si>
  <si>
    <t>ΑΛΚΕΤ</t>
  </si>
  <si>
    <t>ΓΙΩΡΓΗΣ</t>
  </si>
  <si>
    <t>ΑΜ093900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</si>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</sst>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7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684</v>
      </c>
      <c r="C8" t="s">
        <v>13</v>
      </c>
      <c r="D8" t="s">
        <v>14</v>
      </c>
      <c r="E8" t="s">
        <v>15</v>
      </c>
      <c r="F8" t="s">
        <v>16</v>
      </c>
      <c r="G8" t="str">
        <f>"200802005728"</f>
        <v>200802005728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30</v>
      </c>
      <c r="O8">
        <v>0</v>
      </c>
      <c r="P8">
        <v>50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605</v>
      </c>
    </row>
    <row r="10" spans="1:27" x14ac:dyDescent="0.25">
      <c r="A10">
        <v>2</v>
      </c>
      <c r="B10">
        <v>462</v>
      </c>
      <c r="C10" t="s">
        <v>19</v>
      </c>
      <c r="D10" t="s">
        <v>20</v>
      </c>
      <c r="E10" t="s">
        <v>21</v>
      </c>
      <c r="F10" t="s">
        <v>22</v>
      </c>
      <c r="G10" t="str">
        <f>"201504004674"</f>
        <v>201504004674</v>
      </c>
      <c r="H10" t="s">
        <v>23</v>
      </c>
      <c r="I10">
        <v>0</v>
      </c>
      <c r="J10">
        <v>0</v>
      </c>
      <c r="K10">
        <v>0</v>
      </c>
      <c r="L10">
        <v>200</v>
      </c>
      <c r="M10">
        <v>0</v>
      </c>
      <c r="N10">
        <v>70</v>
      </c>
      <c r="O10">
        <v>0</v>
      </c>
      <c r="P10">
        <v>50</v>
      </c>
      <c r="Q10">
        <v>0</v>
      </c>
      <c r="R10">
        <v>30</v>
      </c>
      <c r="S10">
        <v>0</v>
      </c>
      <c r="T10">
        <v>0</v>
      </c>
      <c r="U10">
        <v>0</v>
      </c>
      <c r="V10">
        <v>84</v>
      </c>
      <c r="W10">
        <v>588</v>
      </c>
      <c r="X10">
        <v>0</v>
      </c>
      <c r="Z10">
        <v>0</v>
      </c>
      <c r="AA10" t="s">
        <v>24</v>
      </c>
    </row>
    <row r="11" spans="1:27" x14ac:dyDescent="0.25">
      <c r="H11" t="s">
        <v>25</v>
      </c>
    </row>
    <row r="12" spans="1:27" x14ac:dyDescent="0.25">
      <c r="A12">
        <v>3</v>
      </c>
      <c r="B12">
        <v>610</v>
      </c>
      <c r="C12" t="s">
        <v>26</v>
      </c>
      <c r="D12" t="s">
        <v>27</v>
      </c>
      <c r="E12" t="s">
        <v>15</v>
      </c>
      <c r="F12" t="s">
        <v>28</v>
      </c>
      <c r="G12" t="str">
        <f>"201412002215"</f>
        <v>201412002215</v>
      </c>
      <c r="H12">
        <v>759</v>
      </c>
      <c r="I12">
        <v>150</v>
      </c>
      <c r="J12">
        <v>0</v>
      </c>
      <c r="K12">
        <v>0</v>
      </c>
      <c r="L12">
        <v>200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82</v>
      </c>
      <c r="W12">
        <v>574</v>
      </c>
      <c r="X12">
        <v>0</v>
      </c>
      <c r="Z12">
        <v>0</v>
      </c>
      <c r="AA12">
        <v>1683</v>
      </c>
    </row>
    <row r="13" spans="1:27" x14ac:dyDescent="0.25">
      <c r="H13" t="s">
        <v>25</v>
      </c>
    </row>
    <row r="14" spans="1:27" x14ac:dyDescent="0.25">
      <c r="A14">
        <v>4</v>
      </c>
      <c r="B14">
        <v>657</v>
      </c>
      <c r="C14" t="s">
        <v>29</v>
      </c>
      <c r="D14" t="s">
        <v>30</v>
      </c>
      <c r="E14" t="s">
        <v>31</v>
      </c>
      <c r="F14" t="s">
        <v>32</v>
      </c>
      <c r="G14" t="str">
        <f>"00093714"</f>
        <v>00093714</v>
      </c>
      <c r="H14" t="s">
        <v>33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84</v>
      </c>
      <c r="W14">
        <v>588</v>
      </c>
      <c r="X14">
        <v>0</v>
      </c>
      <c r="Z14">
        <v>0</v>
      </c>
      <c r="AA14" t="s">
        <v>34</v>
      </c>
    </row>
    <row r="15" spans="1:27" x14ac:dyDescent="0.25">
      <c r="H15">
        <v>605</v>
      </c>
    </row>
    <row r="16" spans="1:27" x14ac:dyDescent="0.25">
      <c r="A16">
        <v>5</v>
      </c>
      <c r="B16">
        <v>648</v>
      </c>
      <c r="C16" t="s">
        <v>35</v>
      </c>
      <c r="D16" t="s">
        <v>36</v>
      </c>
      <c r="E16" t="s">
        <v>37</v>
      </c>
      <c r="F16" t="s">
        <v>38</v>
      </c>
      <c r="G16" t="str">
        <f>"201409000438"</f>
        <v>201409000438</v>
      </c>
      <c r="H16">
        <v>737</v>
      </c>
      <c r="I16">
        <v>150</v>
      </c>
      <c r="J16">
        <v>0</v>
      </c>
      <c r="K16">
        <v>0</v>
      </c>
      <c r="L16">
        <v>200</v>
      </c>
      <c r="M16">
        <v>0</v>
      </c>
      <c r="N16">
        <v>30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72</v>
      </c>
      <c r="W16">
        <v>504</v>
      </c>
      <c r="X16">
        <v>0</v>
      </c>
      <c r="Z16">
        <v>0</v>
      </c>
      <c r="AA16">
        <v>1621</v>
      </c>
    </row>
    <row r="17" spans="1:27" x14ac:dyDescent="0.25">
      <c r="H17">
        <v>605</v>
      </c>
    </row>
    <row r="18" spans="1:27" x14ac:dyDescent="0.25">
      <c r="A18">
        <v>6</v>
      </c>
      <c r="B18">
        <v>713</v>
      </c>
      <c r="C18" t="s">
        <v>39</v>
      </c>
      <c r="D18" t="s">
        <v>40</v>
      </c>
      <c r="E18" t="s">
        <v>37</v>
      </c>
      <c r="F18" t="s">
        <v>41</v>
      </c>
      <c r="G18" t="str">
        <f>"201412004864"</f>
        <v>201412004864</v>
      </c>
      <c r="H18">
        <v>836</v>
      </c>
      <c r="I18">
        <v>150</v>
      </c>
      <c r="J18">
        <v>0</v>
      </c>
      <c r="K18">
        <v>0</v>
      </c>
      <c r="L18">
        <v>0</v>
      </c>
      <c r="M18">
        <v>100</v>
      </c>
      <c r="N18">
        <v>50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69</v>
      </c>
      <c r="W18">
        <v>483</v>
      </c>
      <c r="X18">
        <v>0</v>
      </c>
      <c r="Z18">
        <v>0</v>
      </c>
      <c r="AA18">
        <v>1619</v>
      </c>
    </row>
    <row r="19" spans="1:27" x14ac:dyDescent="0.25">
      <c r="H19" t="s">
        <v>25</v>
      </c>
    </row>
    <row r="20" spans="1:27" x14ac:dyDescent="0.25">
      <c r="A20">
        <v>7</v>
      </c>
      <c r="B20">
        <v>30</v>
      </c>
      <c r="C20" t="s">
        <v>42</v>
      </c>
      <c r="D20" t="s">
        <v>43</v>
      </c>
      <c r="E20" t="s">
        <v>44</v>
      </c>
      <c r="F20" t="s">
        <v>45</v>
      </c>
      <c r="G20" t="str">
        <f>"00182295"</f>
        <v>00182295</v>
      </c>
      <c r="H20" t="s">
        <v>46</v>
      </c>
      <c r="I20">
        <v>0</v>
      </c>
      <c r="J20">
        <v>0</v>
      </c>
      <c r="K20">
        <v>0</v>
      </c>
      <c r="L20">
        <v>200</v>
      </c>
      <c r="M20">
        <v>30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 t="s">
        <v>47</v>
      </c>
    </row>
    <row r="21" spans="1:27" x14ac:dyDescent="0.25">
      <c r="H21">
        <v>605</v>
      </c>
    </row>
    <row r="22" spans="1:27" x14ac:dyDescent="0.25">
      <c r="A22">
        <v>8</v>
      </c>
      <c r="B22">
        <v>487</v>
      </c>
      <c r="C22" t="s">
        <v>48</v>
      </c>
      <c r="D22" t="s">
        <v>15</v>
      </c>
      <c r="E22" t="s">
        <v>49</v>
      </c>
      <c r="F22" t="s">
        <v>50</v>
      </c>
      <c r="G22" t="str">
        <f>"201504005451"</f>
        <v>201504005451</v>
      </c>
      <c r="H22" t="s">
        <v>51</v>
      </c>
      <c r="I22">
        <v>0</v>
      </c>
      <c r="J22">
        <v>0</v>
      </c>
      <c r="K22">
        <v>0</v>
      </c>
      <c r="L22">
        <v>200</v>
      </c>
      <c r="M22">
        <v>0</v>
      </c>
      <c r="N22">
        <v>50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52</v>
      </c>
    </row>
    <row r="23" spans="1:27" x14ac:dyDescent="0.25">
      <c r="H23">
        <v>605</v>
      </c>
    </row>
    <row r="24" spans="1:27" x14ac:dyDescent="0.25">
      <c r="A24">
        <v>9</v>
      </c>
      <c r="B24">
        <v>393</v>
      </c>
      <c r="C24" t="s">
        <v>53</v>
      </c>
      <c r="D24" t="s">
        <v>31</v>
      </c>
      <c r="E24" t="s">
        <v>54</v>
      </c>
      <c r="F24" t="s">
        <v>55</v>
      </c>
      <c r="G24" t="str">
        <f>"00148357"</f>
        <v>00148357</v>
      </c>
      <c r="H24">
        <v>737</v>
      </c>
      <c r="I24">
        <v>0</v>
      </c>
      <c r="J24">
        <v>0</v>
      </c>
      <c r="K24">
        <v>0</v>
      </c>
      <c r="L24">
        <v>200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1595</v>
      </c>
    </row>
    <row r="25" spans="1:27" x14ac:dyDescent="0.25">
      <c r="H25">
        <v>605</v>
      </c>
    </row>
    <row r="26" spans="1:27" x14ac:dyDescent="0.25">
      <c r="A26">
        <v>10</v>
      </c>
      <c r="B26">
        <v>716</v>
      </c>
      <c r="C26" t="s">
        <v>56</v>
      </c>
      <c r="D26" t="s">
        <v>37</v>
      </c>
      <c r="E26" t="s">
        <v>21</v>
      </c>
      <c r="F26" t="s">
        <v>57</v>
      </c>
      <c r="G26" t="str">
        <f>"00008926"</f>
        <v>00008926</v>
      </c>
      <c r="H26" t="s">
        <v>58</v>
      </c>
      <c r="I26">
        <v>0</v>
      </c>
      <c r="J26">
        <v>0</v>
      </c>
      <c r="K26">
        <v>0</v>
      </c>
      <c r="L26">
        <v>0</v>
      </c>
      <c r="M26">
        <v>130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79</v>
      </c>
      <c r="W26">
        <v>553</v>
      </c>
      <c r="X26">
        <v>0</v>
      </c>
      <c r="Z26">
        <v>0</v>
      </c>
      <c r="AA26" t="s">
        <v>59</v>
      </c>
    </row>
    <row r="27" spans="1:27" x14ac:dyDescent="0.25">
      <c r="H27" t="s">
        <v>25</v>
      </c>
    </row>
    <row r="28" spans="1:27" x14ac:dyDescent="0.25">
      <c r="A28">
        <v>11</v>
      </c>
      <c r="B28">
        <v>606</v>
      </c>
      <c r="C28" t="s">
        <v>60</v>
      </c>
      <c r="D28" t="s">
        <v>61</v>
      </c>
      <c r="E28" t="s">
        <v>21</v>
      </c>
      <c r="F28" t="s">
        <v>62</v>
      </c>
      <c r="G28" t="str">
        <f>"00172827"</f>
        <v>00172827</v>
      </c>
      <c r="H28" t="s">
        <v>46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 t="s">
        <v>63</v>
      </c>
    </row>
    <row r="29" spans="1:27" x14ac:dyDescent="0.25">
      <c r="H29">
        <v>605</v>
      </c>
    </row>
    <row r="30" spans="1:27" x14ac:dyDescent="0.25">
      <c r="A30">
        <v>12</v>
      </c>
      <c r="B30">
        <v>719</v>
      </c>
      <c r="C30" t="s">
        <v>64</v>
      </c>
      <c r="D30" t="s">
        <v>65</v>
      </c>
      <c r="E30" t="s">
        <v>66</v>
      </c>
      <c r="F30" t="s">
        <v>67</v>
      </c>
      <c r="G30" t="str">
        <f>"201009000161"</f>
        <v>201009000161</v>
      </c>
      <c r="H30" t="s">
        <v>68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 t="s">
        <v>69</v>
      </c>
    </row>
    <row r="31" spans="1:27" x14ac:dyDescent="0.25">
      <c r="H31">
        <v>605</v>
      </c>
    </row>
    <row r="32" spans="1:27" x14ac:dyDescent="0.25">
      <c r="A32">
        <v>13</v>
      </c>
      <c r="B32">
        <v>602</v>
      </c>
      <c r="C32" t="s">
        <v>70</v>
      </c>
      <c r="D32" t="s">
        <v>37</v>
      </c>
      <c r="E32" t="s">
        <v>71</v>
      </c>
      <c r="F32" t="s">
        <v>72</v>
      </c>
      <c r="G32" t="str">
        <f>"201401001137"</f>
        <v>201401001137</v>
      </c>
      <c r="H32" t="s">
        <v>73</v>
      </c>
      <c r="I32">
        <v>0</v>
      </c>
      <c r="J32">
        <v>0</v>
      </c>
      <c r="K32">
        <v>0</v>
      </c>
      <c r="L32">
        <v>200</v>
      </c>
      <c r="M32">
        <v>0</v>
      </c>
      <c r="N32">
        <v>70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80</v>
      </c>
      <c r="W32">
        <v>560</v>
      </c>
      <c r="X32">
        <v>0</v>
      </c>
      <c r="Z32">
        <v>0</v>
      </c>
      <c r="AA32" t="s">
        <v>74</v>
      </c>
    </row>
    <row r="33" spans="1:27" x14ac:dyDescent="0.25">
      <c r="H33">
        <v>605</v>
      </c>
    </row>
    <row r="34" spans="1:27" x14ac:dyDescent="0.25">
      <c r="A34">
        <v>14</v>
      </c>
      <c r="B34">
        <v>221</v>
      </c>
      <c r="C34" t="s">
        <v>75</v>
      </c>
      <c r="D34" t="s">
        <v>76</v>
      </c>
      <c r="E34" t="s">
        <v>77</v>
      </c>
      <c r="F34" t="s">
        <v>78</v>
      </c>
      <c r="G34" t="str">
        <f>"201412005764"</f>
        <v>201412005764</v>
      </c>
      <c r="H34">
        <v>715</v>
      </c>
      <c r="I34">
        <v>0</v>
      </c>
      <c r="J34">
        <v>0</v>
      </c>
      <c r="K34">
        <v>0</v>
      </c>
      <c r="L34">
        <v>200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1573</v>
      </c>
    </row>
    <row r="35" spans="1:27" x14ac:dyDescent="0.25">
      <c r="H35">
        <v>605</v>
      </c>
    </row>
    <row r="36" spans="1:27" x14ac:dyDescent="0.25">
      <c r="A36">
        <v>15</v>
      </c>
      <c r="B36">
        <v>407</v>
      </c>
      <c r="C36" t="s">
        <v>79</v>
      </c>
      <c r="D36" t="s">
        <v>80</v>
      </c>
      <c r="E36" t="s">
        <v>66</v>
      </c>
      <c r="F36" t="s">
        <v>81</v>
      </c>
      <c r="G36" t="str">
        <f>"00170160"</f>
        <v>00170160</v>
      </c>
      <c r="H36" t="s">
        <v>82</v>
      </c>
      <c r="I36">
        <v>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82</v>
      </c>
      <c r="W36">
        <v>574</v>
      </c>
      <c r="X36">
        <v>0</v>
      </c>
      <c r="Z36">
        <v>0</v>
      </c>
      <c r="AA36" t="s">
        <v>83</v>
      </c>
    </row>
    <row r="37" spans="1:27" x14ac:dyDescent="0.25">
      <c r="H37" t="s">
        <v>84</v>
      </c>
    </row>
    <row r="38" spans="1:27" x14ac:dyDescent="0.25">
      <c r="A38">
        <v>16</v>
      </c>
      <c r="B38">
        <v>711</v>
      </c>
      <c r="C38" t="s">
        <v>85</v>
      </c>
      <c r="D38" t="s">
        <v>86</v>
      </c>
      <c r="E38" t="s">
        <v>44</v>
      </c>
      <c r="F38" t="s">
        <v>87</v>
      </c>
      <c r="G38" t="str">
        <f>"201412003557"</f>
        <v>201412003557</v>
      </c>
      <c r="H38" t="s">
        <v>88</v>
      </c>
      <c r="I38">
        <v>0</v>
      </c>
      <c r="J38">
        <v>0</v>
      </c>
      <c r="K38">
        <v>0</v>
      </c>
      <c r="L38">
        <v>200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89</v>
      </c>
    </row>
    <row r="39" spans="1:27" x14ac:dyDescent="0.25">
      <c r="H39">
        <v>605</v>
      </c>
    </row>
    <row r="40" spans="1:27" x14ac:dyDescent="0.25">
      <c r="A40">
        <v>17</v>
      </c>
      <c r="B40">
        <v>639</v>
      </c>
      <c r="C40" t="s">
        <v>90</v>
      </c>
      <c r="D40" t="s">
        <v>91</v>
      </c>
      <c r="E40" t="s">
        <v>92</v>
      </c>
      <c r="F40" t="s">
        <v>93</v>
      </c>
      <c r="G40" t="str">
        <f>"00185387"</f>
        <v>00185387</v>
      </c>
      <c r="H40" t="s">
        <v>94</v>
      </c>
      <c r="I40">
        <v>0</v>
      </c>
      <c r="J40">
        <v>0</v>
      </c>
      <c r="K40">
        <v>0</v>
      </c>
      <c r="L40">
        <v>200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95</v>
      </c>
    </row>
    <row r="41" spans="1:27" x14ac:dyDescent="0.25">
      <c r="H41">
        <v>605</v>
      </c>
    </row>
    <row r="42" spans="1:27" x14ac:dyDescent="0.25">
      <c r="A42">
        <v>18</v>
      </c>
      <c r="B42">
        <v>268</v>
      </c>
      <c r="C42" t="s">
        <v>96</v>
      </c>
      <c r="D42" t="s">
        <v>97</v>
      </c>
      <c r="E42" t="s">
        <v>21</v>
      </c>
      <c r="F42" t="s">
        <v>98</v>
      </c>
      <c r="G42" t="str">
        <f>"200811000543"</f>
        <v>200811000543</v>
      </c>
      <c r="H42" t="s">
        <v>99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 t="s">
        <v>100</v>
      </c>
    </row>
    <row r="43" spans="1:27" x14ac:dyDescent="0.25">
      <c r="H43">
        <v>605</v>
      </c>
    </row>
    <row r="44" spans="1:27" x14ac:dyDescent="0.25">
      <c r="A44">
        <v>19</v>
      </c>
      <c r="B44">
        <v>251</v>
      </c>
      <c r="C44" t="s">
        <v>101</v>
      </c>
      <c r="D44" t="s">
        <v>37</v>
      </c>
      <c r="E44" t="s">
        <v>102</v>
      </c>
      <c r="F44" t="s">
        <v>103</v>
      </c>
      <c r="G44" t="str">
        <f>"201504000235"</f>
        <v>201504000235</v>
      </c>
      <c r="H44">
        <v>781</v>
      </c>
      <c r="I44">
        <v>0</v>
      </c>
      <c r="J44">
        <v>0</v>
      </c>
      <c r="K44">
        <v>0</v>
      </c>
      <c r="L44">
        <v>0</v>
      </c>
      <c r="M44">
        <v>100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>
        <v>1539</v>
      </c>
    </row>
    <row r="45" spans="1:27" x14ac:dyDescent="0.25">
      <c r="H45">
        <v>605</v>
      </c>
    </row>
    <row r="46" spans="1:27" x14ac:dyDescent="0.25">
      <c r="A46">
        <v>20</v>
      </c>
      <c r="B46">
        <v>727</v>
      </c>
      <c r="C46" t="s">
        <v>104</v>
      </c>
      <c r="D46" t="s">
        <v>92</v>
      </c>
      <c r="E46" t="s">
        <v>105</v>
      </c>
      <c r="F46" t="s">
        <v>106</v>
      </c>
      <c r="G46" t="str">
        <f>"201401000503"</f>
        <v>201401000503</v>
      </c>
      <c r="H46">
        <v>715</v>
      </c>
      <c r="I46">
        <v>0</v>
      </c>
      <c r="J46">
        <v>0</v>
      </c>
      <c r="K46">
        <v>0</v>
      </c>
      <c r="L46">
        <v>200</v>
      </c>
      <c r="M46">
        <v>0</v>
      </c>
      <c r="N46">
        <v>30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>
        <v>1533</v>
      </c>
    </row>
    <row r="47" spans="1:27" x14ac:dyDescent="0.25">
      <c r="H47">
        <v>605</v>
      </c>
    </row>
    <row r="48" spans="1:27" x14ac:dyDescent="0.25">
      <c r="A48">
        <v>21</v>
      </c>
      <c r="B48">
        <v>470</v>
      </c>
      <c r="C48" t="s">
        <v>107</v>
      </c>
      <c r="D48" t="s">
        <v>21</v>
      </c>
      <c r="E48" t="s">
        <v>92</v>
      </c>
      <c r="F48" t="s">
        <v>108</v>
      </c>
      <c r="G48" t="str">
        <f>"00192304"</f>
        <v>00192304</v>
      </c>
      <c r="H48">
        <v>671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>
        <v>1529</v>
      </c>
    </row>
    <row r="49" spans="1:27" x14ac:dyDescent="0.25">
      <c r="H49">
        <v>605</v>
      </c>
    </row>
    <row r="50" spans="1:27" x14ac:dyDescent="0.25">
      <c r="A50">
        <v>22</v>
      </c>
      <c r="B50">
        <v>333</v>
      </c>
      <c r="C50" t="s">
        <v>109</v>
      </c>
      <c r="D50" t="s">
        <v>110</v>
      </c>
      <c r="E50" t="s">
        <v>44</v>
      </c>
      <c r="F50" t="s">
        <v>111</v>
      </c>
      <c r="G50" t="str">
        <f>"201412004122"</f>
        <v>201412004122</v>
      </c>
      <c r="H50" t="s">
        <v>112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84</v>
      </c>
      <c r="W50">
        <v>588</v>
      </c>
      <c r="X50">
        <v>0</v>
      </c>
      <c r="Z50">
        <v>0</v>
      </c>
      <c r="AA50" t="s">
        <v>113</v>
      </c>
    </row>
    <row r="51" spans="1:27" x14ac:dyDescent="0.25">
      <c r="H51">
        <v>605</v>
      </c>
    </row>
    <row r="52" spans="1:27" x14ac:dyDescent="0.25">
      <c r="A52">
        <v>23</v>
      </c>
      <c r="B52">
        <v>432</v>
      </c>
      <c r="C52" t="s">
        <v>114</v>
      </c>
      <c r="D52" t="s">
        <v>37</v>
      </c>
      <c r="E52" t="s">
        <v>15</v>
      </c>
      <c r="F52" t="s">
        <v>115</v>
      </c>
      <c r="G52" t="str">
        <f>"201412005227"</f>
        <v>201412005227</v>
      </c>
      <c r="H52" t="s">
        <v>94</v>
      </c>
      <c r="I52">
        <v>0</v>
      </c>
      <c r="J52">
        <v>0</v>
      </c>
      <c r="K52">
        <v>0</v>
      </c>
      <c r="L52">
        <v>200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 t="s">
        <v>116</v>
      </c>
    </row>
    <row r="53" spans="1:27" x14ac:dyDescent="0.25">
      <c r="H53">
        <v>605</v>
      </c>
    </row>
    <row r="54" spans="1:27" x14ac:dyDescent="0.25">
      <c r="A54">
        <v>24</v>
      </c>
      <c r="B54">
        <v>509</v>
      </c>
      <c r="C54" t="s">
        <v>117</v>
      </c>
      <c r="D54" t="s">
        <v>118</v>
      </c>
      <c r="E54" t="s">
        <v>80</v>
      </c>
      <c r="F54" t="s">
        <v>119</v>
      </c>
      <c r="G54" t="str">
        <f>"201607121137"</f>
        <v>201607121137</v>
      </c>
      <c r="H54" t="s">
        <v>120</v>
      </c>
      <c r="I54">
        <v>0</v>
      </c>
      <c r="J54">
        <v>0</v>
      </c>
      <c r="K54">
        <v>0</v>
      </c>
      <c r="L54">
        <v>0</v>
      </c>
      <c r="M54">
        <v>130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 t="s">
        <v>121</v>
      </c>
    </row>
    <row r="55" spans="1:27" x14ac:dyDescent="0.25">
      <c r="H55">
        <v>605</v>
      </c>
    </row>
    <row r="56" spans="1:27" x14ac:dyDescent="0.25">
      <c r="A56">
        <v>25</v>
      </c>
      <c r="B56">
        <v>700</v>
      </c>
      <c r="C56" t="s">
        <v>122</v>
      </c>
      <c r="D56" t="s">
        <v>21</v>
      </c>
      <c r="E56" t="s">
        <v>92</v>
      </c>
      <c r="F56" t="s">
        <v>123</v>
      </c>
      <c r="G56" t="str">
        <f>"201405000800"</f>
        <v>201405000800</v>
      </c>
      <c r="H56" t="s">
        <v>23</v>
      </c>
      <c r="I56">
        <v>0</v>
      </c>
      <c r="J56">
        <v>0</v>
      </c>
      <c r="K56">
        <v>0</v>
      </c>
      <c r="L56">
        <v>0</v>
      </c>
      <c r="M56">
        <v>100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84</v>
      </c>
      <c r="W56">
        <v>588</v>
      </c>
      <c r="X56">
        <v>0</v>
      </c>
      <c r="Z56">
        <v>0</v>
      </c>
      <c r="AA56" t="s">
        <v>124</v>
      </c>
    </row>
    <row r="57" spans="1:27" x14ac:dyDescent="0.25">
      <c r="H57">
        <v>605</v>
      </c>
    </row>
    <row r="58" spans="1:27" x14ac:dyDescent="0.25">
      <c r="A58">
        <v>26</v>
      </c>
      <c r="B58">
        <v>443</v>
      </c>
      <c r="C58" t="s">
        <v>125</v>
      </c>
      <c r="D58" t="s">
        <v>92</v>
      </c>
      <c r="E58" t="s">
        <v>21</v>
      </c>
      <c r="F58" t="s">
        <v>126</v>
      </c>
      <c r="G58" t="str">
        <f>"00007596"</f>
        <v>00007596</v>
      </c>
      <c r="H58">
        <v>649</v>
      </c>
      <c r="I58">
        <v>0</v>
      </c>
      <c r="J58">
        <v>0</v>
      </c>
      <c r="K58">
        <v>0</v>
      </c>
      <c r="L58">
        <v>200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>
        <v>1487</v>
      </c>
    </row>
    <row r="59" spans="1:27" x14ac:dyDescent="0.25">
      <c r="H59">
        <v>605</v>
      </c>
    </row>
    <row r="60" spans="1:27" x14ac:dyDescent="0.25">
      <c r="A60">
        <v>27</v>
      </c>
      <c r="B60">
        <v>601</v>
      </c>
      <c r="C60" t="s">
        <v>127</v>
      </c>
      <c r="D60" t="s">
        <v>92</v>
      </c>
      <c r="E60" t="s">
        <v>128</v>
      </c>
      <c r="F60" t="s">
        <v>129</v>
      </c>
      <c r="G60" t="str">
        <f>"00009607"</f>
        <v>00009607</v>
      </c>
      <c r="H60" t="s">
        <v>130</v>
      </c>
      <c r="I60">
        <v>150</v>
      </c>
      <c r="J60">
        <v>0</v>
      </c>
      <c r="K60">
        <v>0</v>
      </c>
      <c r="L60">
        <v>200</v>
      </c>
      <c r="M60">
        <v>30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52</v>
      </c>
      <c r="W60">
        <v>364</v>
      </c>
      <c r="X60">
        <v>0</v>
      </c>
      <c r="Z60">
        <v>0</v>
      </c>
      <c r="AA60" t="s">
        <v>131</v>
      </c>
    </row>
    <row r="61" spans="1:27" x14ac:dyDescent="0.25">
      <c r="H61">
        <v>605</v>
      </c>
    </row>
    <row r="62" spans="1:27" x14ac:dyDescent="0.25">
      <c r="A62">
        <v>28</v>
      </c>
      <c r="B62">
        <v>723</v>
      </c>
      <c r="C62" t="s">
        <v>132</v>
      </c>
      <c r="D62" t="s">
        <v>128</v>
      </c>
      <c r="E62" t="s">
        <v>80</v>
      </c>
      <c r="F62" t="s">
        <v>133</v>
      </c>
      <c r="G62" t="str">
        <f>"00163827"</f>
        <v>00163827</v>
      </c>
      <c r="H62" t="s">
        <v>94</v>
      </c>
      <c r="I62">
        <v>0</v>
      </c>
      <c r="J62">
        <v>0</v>
      </c>
      <c r="K62">
        <v>0</v>
      </c>
      <c r="L62">
        <v>200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84</v>
      </c>
      <c r="W62">
        <v>588</v>
      </c>
      <c r="X62">
        <v>0</v>
      </c>
      <c r="Z62">
        <v>0</v>
      </c>
      <c r="AA62" t="s">
        <v>134</v>
      </c>
    </row>
    <row r="63" spans="1:27" x14ac:dyDescent="0.25">
      <c r="H63">
        <v>605</v>
      </c>
    </row>
    <row r="64" spans="1:27" x14ac:dyDescent="0.25">
      <c r="A64">
        <v>29</v>
      </c>
      <c r="B64">
        <v>404</v>
      </c>
      <c r="C64" t="s">
        <v>135</v>
      </c>
      <c r="D64" t="s">
        <v>66</v>
      </c>
      <c r="E64" t="s">
        <v>136</v>
      </c>
      <c r="F64" t="s">
        <v>137</v>
      </c>
      <c r="G64" t="str">
        <f>"00186403"</f>
        <v>00186403</v>
      </c>
      <c r="H64" t="s">
        <v>138</v>
      </c>
      <c r="I64">
        <v>0</v>
      </c>
      <c r="J64">
        <v>0</v>
      </c>
      <c r="K64">
        <v>0</v>
      </c>
      <c r="L64">
        <v>0</v>
      </c>
      <c r="M64">
        <v>100</v>
      </c>
      <c r="N64">
        <v>30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139</v>
      </c>
    </row>
    <row r="65" spans="1:27" x14ac:dyDescent="0.25">
      <c r="H65">
        <v>605</v>
      </c>
    </row>
    <row r="66" spans="1:27" x14ac:dyDescent="0.25">
      <c r="A66">
        <v>30</v>
      </c>
      <c r="B66">
        <v>180</v>
      </c>
      <c r="C66" t="s">
        <v>140</v>
      </c>
      <c r="D66" t="s">
        <v>21</v>
      </c>
      <c r="E66" t="s">
        <v>37</v>
      </c>
      <c r="F66" t="s">
        <v>141</v>
      </c>
      <c r="G66" t="str">
        <f>"00184318"</f>
        <v>00184318</v>
      </c>
      <c r="H66">
        <v>682</v>
      </c>
      <c r="I66">
        <v>0</v>
      </c>
      <c r="J66">
        <v>0</v>
      </c>
      <c r="K66">
        <v>0</v>
      </c>
      <c r="L66">
        <v>200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>
        <v>1470</v>
      </c>
    </row>
    <row r="67" spans="1:27" x14ac:dyDescent="0.25">
      <c r="H67">
        <v>605</v>
      </c>
    </row>
    <row r="68" spans="1:27" x14ac:dyDescent="0.25">
      <c r="A68">
        <v>31</v>
      </c>
      <c r="B68">
        <v>377</v>
      </c>
      <c r="C68" t="s">
        <v>142</v>
      </c>
      <c r="D68" t="s">
        <v>136</v>
      </c>
      <c r="E68" t="s">
        <v>92</v>
      </c>
      <c r="F68" t="s">
        <v>143</v>
      </c>
      <c r="G68" t="str">
        <f>"00155084"</f>
        <v>00155084</v>
      </c>
      <c r="H68" t="s">
        <v>144</v>
      </c>
      <c r="I68">
        <v>0</v>
      </c>
      <c r="J68">
        <v>0</v>
      </c>
      <c r="K68">
        <v>0</v>
      </c>
      <c r="L68">
        <v>0</v>
      </c>
      <c r="M68">
        <v>100</v>
      </c>
      <c r="N68">
        <v>30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 t="s">
        <v>145</v>
      </c>
    </row>
    <row r="69" spans="1:27" x14ac:dyDescent="0.25">
      <c r="H69">
        <v>605</v>
      </c>
    </row>
    <row r="70" spans="1:27" x14ac:dyDescent="0.25">
      <c r="A70">
        <v>32</v>
      </c>
      <c r="B70">
        <v>350</v>
      </c>
      <c r="C70" t="s">
        <v>146</v>
      </c>
      <c r="D70" t="s">
        <v>37</v>
      </c>
      <c r="E70" t="s">
        <v>61</v>
      </c>
      <c r="F70" t="s">
        <v>147</v>
      </c>
      <c r="G70" t="str">
        <f>"00176589"</f>
        <v>00176589</v>
      </c>
      <c r="H70" t="s">
        <v>148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50</v>
      </c>
      <c r="Q70">
        <v>0</v>
      </c>
      <c r="R70">
        <v>0</v>
      </c>
      <c r="S70">
        <v>0</v>
      </c>
      <c r="T70">
        <v>0</v>
      </c>
      <c r="U70">
        <v>0</v>
      </c>
      <c r="V70">
        <v>42</v>
      </c>
      <c r="W70">
        <v>294</v>
      </c>
      <c r="X70">
        <v>0</v>
      </c>
      <c r="Z70">
        <v>0</v>
      </c>
      <c r="AA70" t="s">
        <v>149</v>
      </c>
    </row>
    <row r="71" spans="1:27" x14ac:dyDescent="0.25">
      <c r="H71">
        <v>605</v>
      </c>
    </row>
    <row r="72" spans="1:27" x14ac:dyDescent="0.25">
      <c r="A72">
        <v>33</v>
      </c>
      <c r="B72">
        <v>457</v>
      </c>
      <c r="C72" t="s">
        <v>150</v>
      </c>
      <c r="D72" t="s">
        <v>151</v>
      </c>
      <c r="E72" t="s">
        <v>80</v>
      </c>
      <c r="F72" t="s">
        <v>152</v>
      </c>
      <c r="G72" t="str">
        <f>"00190030"</f>
        <v>00190030</v>
      </c>
      <c r="H72">
        <v>715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50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1423</v>
      </c>
    </row>
    <row r="73" spans="1:27" x14ac:dyDescent="0.25">
      <c r="H73">
        <v>605</v>
      </c>
    </row>
    <row r="74" spans="1:27" x14ac:dyDescent="0.25">
      <c r="A74">
        <v>34</v>
      </c>
      <c r="B74">
        <v>513</v>
      </c>
      <c r="C74" t="s">
        <v>153</v>
      </c>
      <c r="D74" t="s">
        <v>154</v>
      </c>
      <c r="E74" t="s">
        <v>155</v>
      </c>
      <c r="F74" t="s">
        <v>156</v>
      </c>
      <c r="G74" t="str">
        <f>"00007991"</f>
        <v>00007991</v>
      </c>
      <c r="H74" t="s">
        <v>157</v>
      </c>
      <c r="I74">
        <v>0</v>
      </c>
      <c r="J74">
        <v>0</v>
      </c>
      <c r="K74">
        <v>0</v>
      </c>
      <c r="L74">
        <v>0</v>
      </c>
      <c r="M74">
        <v>100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 t="s">
        <v>158</v>
      </c>
    </row>
    <row r="75" spans="1:27" x14ac:dyDescent="0.25">
      <c r="H75">
        <v>605</v>
      </c>
    </row>
    <row r="76" spans="1:27" x14ac:dyDescent="0.25">
      <c r="A76">
        <v>35</v>
      </c>
      <c r="B76">
        <v>476</v>
      </c>
      <c r="C76" t="s">
        <v>159</v>
      </c>
      <c r="D76" t="s">
        <v>44</v>
      </c>
      <c r="E76" t="s">
        <v>37</v>
      </c>
      <c r="F76" t="s">
        <v>160</v>
      </c>
      <c r="G76" t="str">
        <f>"201402011687"</f>
        <v>201402011687</v>
      </c>
      <c r="H76" t="s">
        <v>51</v>
      </c>
      <c r="I76">
        <v>0</v>
      </c>
      <c r="J76">
        <v>0</v>
      </c>
      <c r="K76">
        <v>0</v>
      </c>
      <c r="L76">
        <v>0</v>
      </c>
      <c r="M76">
        <v>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161</v>
      </c>
    </row>
    <row r="77" spans="1:27" x14ac:dyDescent="0.25">
      <c r="H77">
        <v>605</v>
      </c>
    </row>
    <row r="78" spans="1:27" x14ac:dyDescent="0.25">
      <c r="A78">
        <v>36</v>
      </c>
      <c r="B78">
        <v>411</v>
      </c>
      <c r="C78" t="s">
        <v>162</v>
      </c>
      <c r="D78" t="s">
        <v>163</v>
      </c>
      <c r="E78" t="s">
        <v>154</v>
      </c>
      <c r="F78" t="s">
        <v>164</v>
      </c>
      <c r="G78" t="str">
        <f>"201406007933"</f>
        <v>201406007933</v>
      </c>
      <c r="H78" t="s">
        <v>165</v>
      </c>
      <c r="I78">
        <v>0</v>
      </c>
      <c r="J78">
        <v>0</v>
      </c>
      <c r="K78">
        <v>0</v>
      </c>
      <c r="L78">
        <v>0</v>
      </c>
      <c r="M78">
        <v>100</v>
      </c>
      <c r="N78">
        <v>30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166</v>
      </c>
    </row>
    <row r="79" spans="1:27" x14ac:dyDescent="0.25">
      <c r="H79">
        <v>605</v>
      </c>
    </row>
    <row r="80" spans="1:27" x14ac:dyDescent="0.25">
      <c r="A80">
        <v>37</v>
      </c>
      <c r="B80">
        <v>609</v>
      </c>
      <c r="C80" t="s">
        <v>167</v>
      </c>
      <c r="D80" t="s">
        <v>151</v>
      </c>
      <c r="E80" t="s">
        <v>128</v>
      </c>
      <c r="F80" t="s">
        <v>168</v>
      </c>
      <c r="G80" t="str">
        <f>"00185315"</f>
        <v>00185315</v>
      </c>
      <c r="H80">
        <v>781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84</v>
      </c>
      <c r="W80">
        <v>588</v>
      </c>
      <c r="X80">
        <v>0</v>
      </c>
      <c r="Z80">
        <v>0</v>
      </c>
      <c r="AA80">
        <v>1399</v>
      </c>
    </row>
    <row r="81" spans="1:27" x14ac:dyDescent="0.25">
      <c r="H81">
        <v>605</v>
      </c>
    </row>
    <row r="82" spans="1:27" x14ac:dyDescent="0.25">
      <c r="A82">
        <v>38</v>
      </c>
      <c r="B82">
        <v>4</v>
      </c>
      <c r="C82" t="s">
        <v>169</v>
      </c>
      <c r="D82" t="s">
        <v>170</v>
      </c>
      <c r="E82" t="s">
        <v>171</v>
      </c>
      <c r="F82" t="s">
        <v>172</v>
      </c>
      <c r="G82" t="str">
        <f>"00185022"</f>
        <v>00185022</v>
      </c>
      <c r="H82" t="s">
        <v>173</v>
      </c>
      <c r="I82">
        <v>0</v>
      </c>
      <c r="J82">
        <v>0</v>
      </c>
      <c r="K82">
        <v>0</v>
      </c>
      <c r="L82">
        <v>200</v>
      </c>
      <c r="M82">
        <v>0</v>
      </c>
      <c r="N82">
        <v>70</v>
      </c>
      <c r="O82">
        <v>50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51</v>
      </c>
      <c r="W82">
        <v>357</v>
      </c>
      <c r="X82">
        <v>0</v>
      </c>
      <c r="Z82">
        <v>0</v>
      </c>
      <c r="AA82" t="s">
        <v>174</v>
      </c>
    </row>
    <row r="83" spans="1:27" x14ac:dyDescent="0.25">
      <c r="H83" t="s">
        <v>25</v>
      </c>
    </row>
    <row r="84" spans="1:27" x14ac:dyDescent="0.25">
      <c r="A84">
        <v>39</v>
      </c>
      <c r="B84">
        <v>741</v>
      </c>
      <c r="C84" t="s">
        <v>175</v>
      </c>
      <c r="D84" t="s">
        <v>37</v>
      </c>
      <c r="E84" t="s">
        <v>15</v>
      </c>
      <c r="F84" t="s">
        <v>176</v>
      </c>
      <c r="G84" t="str">
        <f>"200801007323"</f>
        <v>200801007323</v>
      </c>
      <c r="H84" t="s">
        <v>177</v>
      </c>
      <c r="I84">
        <v>0</v>
      </c>
      <c r="J84">
        <v>0</v>
      </c>
      <c r="K84">
        <v>0</v>
      </c>
      <c r="L84">
        <v>0</v>
      </c>
      <c r="M84">
        <v>0</v>
      </c>
      <c r="N84">
        <v>30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 t="s">
        <v>178</v>
      </c>
    </row>
    <row r="85" spans="1:27" x14ac:dyDescent="0.25">
      <c r="H85">
        <v>605</v>
      </c>
    </row>
    <row r="86" spans="1:27" x14ac:dyDescent="0.25">
      <c r="A86">
        <v>40</v>
      </c>
      <c r="B86">
        <v>254</v>
      </c>
      <c r="C86" t="s">
        <v>179</v>
      </c>
      <c r="D86" t="s">
        <v>37</v>
      </c>
      <c r="E86" t="s">
        <v>180</v>
      </c>
      <c r="F86" t="s">
        <v>181</v>
      </c>
      <c r="G86" t="str">
        <f>"200801010339"</f>
        <v>200801010339</v>
      </c>
      <c r="H86">
        <v>737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55</v>
      </c>
      <c r="W86">
        <v>385</v>
      </c>
      <c r="X86">
        <v>0</v>
      </c>
      <c r="Z86">
        <v>0</v>
      </c>
      <c r="AA86">
        <v>1392</v>
      </c>
    </row>
    <row r="87" spans="1:27" x14ac:dyDescent="0.25">
      <c r="H87" t="s">
        <v>182</v>
      </c>
    </row>
    <row r="88" spans="1:27" x14ac:dyDescent="0.25">
      <c r="A88">
        <v>41</v>
      </c>
      <c r="B88">
        <v>693</v>
      </c>
      <c r="C88" t="s">
        <v>183</v>
      </c>
      <c r="D88" t="s">
        <v>110</v>
      </c>
      <c r="E88" t="s">
        <v>44</v>
      </c>
      <c r="F88" t="s">
        <v>184</v>
      </c>
      <c r="G88" t="str">
        <f>"00148401"</f>
        <v>00148401</v>
      </c>
      <c r="H88">
        <v>660</v>
      </c>
      <c r="I88">
        <v>0</v>
      </c>
      <c r="J88">
        <v>0</v>
      </c>
      <c r="K88">
        <v>0</v>
      </c>
      <c r="L88">
        <v>0</v>
      </c>
      <c r="M88">
        <v>100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84</v>
      </c>
      <c r="W88">
        <v>588</v>
      </c>
      <c r="X88">
        <v>0</v>
      </c>
      <c r="Z88">
        <v>0</v>
      </c>
      <c r="AA88">
        <v>1378</v>
      </c>
    </row>
    <row r="89" spans="1:27" x14ac:dyDescent="0.25">
      <c r="H89">
        <v>605</v>
      </c>
    </row>
    <row r="90" spans="1:27" x14ac:dyDescent="0.25">
      <c r="A90">
        <v>42</v>
      </c>
      <c r="B90">
        <v>122</v>
      </c>
      <c r="C90" t="s">
        <v>185</v>
      </c>
      <c r="D90" t="s">
        <v>186</v>
      </c>
      <c r="E90" t="s">
        <v>37</v>
      </c>
      <c r="F90" t="s">
        <v>187</v>
      </c>
      <c r="G90" t="str">
        <f>"00148761"</f>
        <v>00148761</v>
      </c>
      <c r="H90">
        <v>748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1366</v>
      </c>
    </row>
    <row r="91" spans="1:27" x14ac:dyDescent="0.25">
      <c r="H91">
        <v>605</v>
      </c>
    </row>
    <row r="92" spans="1:27" x14ac:dyDescent="0.25">
      <c r="A92">
        <v>43</v>
      </c>
      <c r="B92">
        <v>280</v>
      </c>
      <c r="C92" t="s">
        <v>188</v>
      </c>
      <c r="D92" t="s">
        <v>21</v>
      </c>
      <c r="E92" t="s">
        <v>189</v>
      </c>
      <c r="F92" t="s">
        <v>190</v>
      </c>
      <c r="G92" t="str">
        <f>"201411001248"</f>
        <v>201411001248</v>
      </c>
      <c r="H92" t="s">
        <v>191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192</v>
      </c>
    </row>
    <row r="93" spans="1:27" x14ac:dyDescent="0.25">
      <c r="H93" t="s">
        <v>25</v>
      </c>
    </row>
    <row r="94" spans="1:27" x14ac:dyDescent="0.25">
      <c r="A94">
        <v>44</v>
      </c>
      <c r="B94">
        <v>665</v>
      </c>
      <c r="C94" t="s">
        <v>193</v>
      </c>
      <c r="D94" t="s">
        <v>80</v>
      </c>
      <c r="E94" t="s">
        <v>44</v>
      </c>
      <c r="F94" t="s">
        <v>194</v>
      </c>
      <c r="G94" t="str">
        <f>"00154989"</f>
        <v>00154989</v>
      </c>
      <c r="H94" t="s">
        <v>195</v>
      </c>
      <c r="I94">
        <v>0</v>
      </c>
      <c r="J94">
        <v>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196</v>
      </c>
    </row>
    <row r="95" spans="1:27" x14ac:dyDescent="0.25">
      <c r="H95">
        <v>605</v>
      </c>
    </row>
    <row r="96" spans="1:27" x14ac:dyDescent="0.25">
      <c r="A96">
        <v>45</v>
      </c>
      <c r="B96">
        <v>563</v>
      </c>
      <c r="C96" t="s">
        <v>197</v>
      </c>
      <c r="D96" t="s">
        <v>151</v>
      </c>
      <c r="E96" t="s">
        <v>110</v>
      </c>
      <c r="F96" t="s">
        <v>198</v>
      </c>
      <c r="G96" t="str">
        <f>"201410007555"</f>
        <v>201410007555</v>
      </c>
      <c r="H96" t="s">
        <v>199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52</v>
      </c>
      <c r="W96">
        <v>364</v>
      </c>
      <c r="X96">
        <v>0</v>
      </c>
      <c r="Z96">
        <v>0</v>
      </c>
      <c r="AA96" t="s">
        <v>200</v>
      </c>
    </row>
    <row r="97" spans="1:27" x14ac:dyDescent="0.25">
      <c r="H97" t="s">
        <v>201</v>
      </c>
    </row>
    <row r="98" spans="1:27" x14ac:dyDescent="0.25">
      <c r="A98">
        <v>46</v>
      </c>
      <c r="B98">
        <v>736</v>
      </c>
      <c r="C98" t="s">
        <v>202</v>
      </c>
      <c r="D98" t="s">
        <v>44</v>
      </c>
      <c r="E98" t="s">
        <v>15</v>
      </c>
      <c r="F98" t="s">
        <v>203</v>
      </c>
      <c r="G98" t="str">
        <f>"00003858"</f>
        <v>00003858</v>
      </c>
      <c r="H98" t="s">
        <v>204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205</v>
      </c>
    </row>
    <row r="99" spans="1:27" x14ac:dyDescent="0.25">
      <c r="H99">
        <v>605</v>
      </c>
    </row>
    <row r="100" spans="1:27" x14ac:dyDescent="0.25">
      <c r="A100">
        <v>47</v>
      </c>
      <c r="B100">
        <v>567</v>
      </c>
      <c r="C100" t="s">
        <v>206</v>
      </c>
      <c r="D100" t="s">
        <v>15</v>
      </c>
      <c r="E100" t="s">
        <v>37</v>
      </c>
      <c r="F100" t="s">
        <v>207</v>
      </c>
      <c r="G100" t="str">
        <f>"00162625"</f>
        <v>00162625</v>
      </c>
      <c r="H100" t="s">
        <v>208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83</v>
      </c>
      <c r="W100">
        <v>581</v>
      </c>
      <c r="X100">
        <v>0</v>
      </c>
      <c r="Z100">
        <v>0</v>
      </c>
      <c r="AA100" t="s">
        <v>209</v>
      </c>
    </row>
    <row r="101" spans="1:27" x14ac:dyDescent="0.25">
      <c r="H101">
        <v>605</v>
      </c>
    </row>
    <row r="102" spans="1:27" x14ac:dyDescent="0.25">
      <c r="A102">
        <v>48</v>
      </c>
      <c r="B102">
        <v>43</v>
      </c>
      <c r="C102" t="s">
        <v>210</v>
      </c>
      <c r="D102" t="s">
        <v>15</v>
      </c>
      <c r="E102" t="s">
        <v>211</v>
      </c>
      <c r="F102" t="s">
        <v>212</v>
      </c>
      <c r="G102" t="str">
        <f>"00184806"</f>
        <v>00184806</v>
      </c>
      <c r="H102">
        <v>693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50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84</v>
      </c>
      <c r="W102">
        <v>588</v>
      </c>
      <c r="X102">
        <v>0</v>
      </c>
      <c r="Z102">
        <v>0</v>
      </c>
      <c r="AA102">
        <v>1331</v>
      </c>
    </row>
    <row r="103" spans="1:27" x14ac:dyDescent="0.25">
      <c r="H103" t="s">
        <v>182</v>
      </c>
    </row>
    <row r="104" spans="1:27" x14ac:dyDescent="0.25">
      <c r="A104">
        <v>49</v>
      </c>
      <c r="B104">
        <v>561</v>
      </c>
      <c r="C104" t="s">
        <v>213</v>
      </c>
      <c r="D104" t="s">
        <v>92</v>
      </c>
      <c r="E104" t="s">
        <v>37</v>
      </c>
      <c r="F104" t="s">
        <v>214</v>
      </c>
      <c r="G104" t="str">
        <f>"00008051"</f>
        <v>00008051</v>
      </c>
      <c r="H104" t="s">
        <v>215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30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84</v>
      </c>
      <c r="W104">
        <v>588</v>
      </c>
      <c r="X104">
        <v>0</v>
      </c>
      <c r="Z104">
        <v>0</v>
      </c>
      <c r="AA104" t="s">
        <v>216</v>
      </c>
    </row>
    <row r="105" spans="1:27" x14ac:dyDescent="0.25">
      <c r="H105">
        <v>605</v>
      </c>
    </row>
    <row r="106" spans="1:27" x14ac:dyDescent="0.25">
      <c r="A106">
        <v>50</v>
      </c>
      <c r="B106">
        <v>314</v>
      </c>
      <c r="C106" t="s">
        <v>217</v>
      </c>
      <c r="D106" t="s">
        <v>218</v>
      </c>
      <c r="E106" t="s">
        <v>15</v>
      </c>
      <c r="F106" t="s">
        <v>219</v>
      </c>
      <c r="G106" t="str">
        <f>"201604003563"</f>
        <v>201604003563</v>
      </c>
      <c r="H106">
        <v>726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>
        <v>1314</v>
      </c>
    </row>
    <row r="107" spans="1:27" x14ac:dyDescent="0.25">
      <c r="H107" t="s">
        <v>25</v>
      </c>
    </row>
    <row r="108" spans="1:27" x14ac:dyDescent="0.25">
      <c r="A108">
        <v>51</v>
      </c>
      <c r="B108">
        <v>374</v>
      </c>
      <c r="C108" t="s">
        <v>220</v>
      </c>
      <c r="D108" t="s">
        <v>92</v>
      </c>
      <c r="E108" t="s">
        <v>21</v>
      </c>
      <c r="F108" t="s">
        <v>221</v>
      </c>
      <c r="G108" t="str">
        <f>"201412005488"</f>
        <v>201412005488</v>
      </c>
      <c r="H108" t="s">
        <v>222</v>
      </c>
      <c r="I108">
        <v>150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18</v>
      </c>
      <c r="W108">
        <v>126</v>
      </c>
      <c r="X108">
        <v>0</v>
      </c>
      <c r="Z108">
        <v>0</v>
      </c>
      <c r="AA108" t="s">
        <v>223</v>
      </c>
    </row>
    <row r="109" spans="1:27" x14ac:dyDescent="0.25">
      <c r="H109">
        <v>605</v>
      </c>
    </row>
    <row r="110" spans="1:27" x14ac:dyDescent="0.25">
      <c r="A110">
        <v>52</v>
      </c>
      <c r="B110">
        <v>108</v>
      </c>
      <c r="C110" t="s">
        <v>224</v>
      </c>
      <c r="D110" t="s">
        <v>37</v>
      </c>
      <c r="E110" t="s">
        <v>61</v>
      </c>
      <c r="F110" t="s">
        <v>225</v>
      </c>
      <c r="G110" t="str">
        <f>"201409001030"</f>
        <v>201409001030</v>
      </c>
      <c r="H110" t="s">
        <v>226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30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84</v>
      </c>
      <c r="W110">
        <v>588</v>
      </c>
      <c r="X110">
        <v>0</v>
      </c>
      <c r="Z110">
        <v>0</v>
      </c>
      <c r="AA110" t="s">
        <v>227</v>
      </c>
    </row>
    <row r="111" spans="1:27" x14ac:dyDescent="0.25">
      <c r="H111">
        <v>605</v>
      </c>
    </row>
    <row r="112" spans="1:27" x14ac:dyDescent="0.25">
      <c r="A112">
        <v>53</v>
      </c>
      <c r="B112">
        <v>660</v>
      </c>
      <c r="C112" t="s">
        <v>228</v>
      </c>
      <c r="D112" t="s">
        <v>61</v>
      </c>
      <c r="E112" t="s">
        <v>44</v>
      </c>
      <c r="F112" t="s">
        <v>229</v>
      </c>
      <c r="G112" t="str">
        <f>"201412003960"</f>
        <v>201412003960</v>
      </c>
      <c r="H112" t="s">
        <v>130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50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 t="s">
        <v>230</v>
      </c>
    </row>
    <row r="113" spans="1:27" x14ac:dyDescent="0.25">
      <c r="H113">
        <v>605</v>
      </c>
    </row>
    <row r="114" spans="1:27" x14ac:dyDescent="0.25">
      <c r="A114">
        <v>54</v>
      </c>
      <c r="B114">
        <v>575</v>
      </c>
      <c r="C114" t="s">
        <v>231</v>
      </c>
      <c r="D114" t="s">
        <v>232</v>
      </c>
      <c r="E114" t="s">
        <v>233</v>
      </c>
      <c r="F114" t="s">
        <v>234</v>
      </c>
      <c r="G114" t="str">
        <f>"201412000837"</f>
        <v>201412000837</v>
      </c>
      <c r="H114">
        <v>649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70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84</v>
      </c>
      <c r="W114">
        <v>588</v>
      </c>
      <c r="X114">
        <v>0</v>
      </c>
      <c r="Z114">
        <v>0</v>
      </c>
      <c r="AA114">
        <v>1307</v>
      </c>
    </row>
    <row r="115" spans="1:27" x14ac:dyDescent="0.25">
      <c r="H115">
        <v>605</v>
      </c>
    </row>
    <row r="116" spans="1:27" x14ac:dyDescent="0.25">
      <c r="A116">
        <v>55</v>
      </c>
      <c r="B116">
        <v>245</v>
      </c>
      <c r="C116" t="s">
        <v>235</v>
      </c>
      <c r="D116" t="s">
        <v>92</v>
      </c>
      <c r="E116" t="s">
        <v>37</v>
      </c>
      <c r="F116" t="s">
        <v>236</v>
      </c>
      <c r="G116" t="str">
        <f>"201002000315"</f>
        <v>201002000315</v>
      </c>
      <c r="H116" t="s">
        <v>237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30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 t="s">
        <v>238</v>
      </c>
    </row>
    <row r="117" spans="1:27" x14ac:dyDescent="0.25">
      <c r="H117">
        <v>605</v>
      </c>
    </row>
    <row r="118" spans="1:27" x14ac:dyDescent="0.25">
      <c r="A118">
        <v>56</v>
      </c>
      <c r="B118">
        <v>421</v>
      </c>
      <c r="C118" t="s">
        <v>239</v>
      </c>
      <c r="D118" t="s">
        <v>30</v>
      </c>
      <c r="E118" t="s">
        <v>21</v>
      </c>
      <c r="F118" t="s">
        <v>240</v>
      </c>
      <c r="G118" t="str">
        <f>"00145445"</f>
        <v>00145445</v>
      </c>
      <c r="H118" t="s">
        <v>241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77</v>
      </c>
      <c r="W118">
        <v>539</v>
      </c>
      <c r="X118">
        <v>0</v>
      </c>
      <c r="Z118">
        <v>0</v>
      </c>
      <c r="AA118" t="s">
        <v>242</v>
      </c>
    </row>
    <row r="119" spans="1:27" x14ac:dyDescent="0.25">
      <c r="H119">
        <v>605</v>
      </c>
    </row>
    <row r="120" spans="1:27" x14ac:dyDescent="0.25">
      <c r="A120">
        <v>57</v>
      </c>
      <c r="B120">
        <v>250</v>
      </c>
      <c r="C120" t="s">
        <v>243</v>
      </c>
      <c r="D120" t="s">
        <v>128</v>
      </c>
      <c r="E120" t="s">
        <v>110</v>
      </c>
      <c r="F120" t="s">
        <v>244</v>
      </c>
      <c r="G120" t="str">
        <f>"00172430"</f>
        <v>00172430</v>
      </c>
      <c r="H120" t="s">
        <v>245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84</v>
      </c>
      <c r="W120">
        <v>588</v>
      </c>
      <c r="X120">
        <v>0</v>
      </c>
      <c r="Z120">
        <v>0</v>
      </c>
      <c r="AA120" t="s">
        <v>246</v>
      </c>
    </row>
    <row r="121" spans="1:27" x14ac:dyDescent="0.25">
      <c r="H121">
        <v>605</v>
      </c>
    </row>
    <row r="122" spans="1:27" x14ac:dyDescent="0.25">
      <c r="A122">
        <v>58</v>
      </c>
      <c r="B122">
        <v>129</v>
      </c>
      <c r="C122" t="s">
        <v>247</v>
      </c>
      <c r="D122" t="s">
        <v>21</v>
      </c>
      <c r="E122" t="s">
        <v>15</v>
      </c>
      <c r="F122" t="s">
        <v>248</v>
      </c>
      <c r="G122" t="str">
        <f>"00183040"</f>
        <v>00183040</v>
      </c>
      <c r="H122" t="s">
        <v>249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 t="s">
        <v>250</v>
      </c>
    </row>
    <row r="123" spans="1:27" x14ac:dyDescent="0.25">
      <c r="H123">
        <v>605</v>
      </c>
    </row>
    <row r="124" spans="1:27" x14ac:dyDescent="0.25">
      <c r="A124">
        <v>59</v>
      </c>
      <c r="B124">
        <v>285</v>
      </c>
      <c r="C124" t="s">
        <v>251</v>
      </c>
      <c r="D124" t="s">
        <v>86</v>
      </c>
      <c r="E124" t="s">
        <v>49</v>
      </c>
      <c r="F124" t="s">
        <v>252</v>
      </c>
      <c r="G124" t="str">
        <f>"00009026"</f>
        <v>00009026</v>
      </c>
      <c r="H124" t="s">
        <v>253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 t="s">
        <v>254</v>
      </c>
    </row>
    <row r="125" spans="1:27" x14ac:dyDescent="0.25">
      <c r="H125">
        <v>605</v>
      </c>
    </row>
    <row r="126" spans="1:27" x14ac:dyDescent="0.25">
      <c r="A126">
        <v>60</v>
      </c>
      <c r="B126">
        <v>107</v>
      </c>
      <c r="C126" t="s">
        <v>255</v>
      </c>
      <c r="D126" t="s">
        <v>15</v>
      </c>
      <c r="E126" t="s">
        <v>21</v>
      </c>
      <c r="F126" t="s">
        <v>256</v>
      </c>
      <c r="G126" t="str">
        <f>"201401001024"</f>
        <v>201401001024</v>
      </c>
      <c r="H126" t="s">
        <v>257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82</v>
      </c>
      <c r="W126">
        <v>574</v>
      </c>
      <c r="X126">
        <v>0</v>
      </c>
      <c r="Z126">
        <v>0</v>
      </c>
      <c r="AA126" t="s">
        <v>258</v>
      </c>
    </row>
    <row r="127" spans="1:27" x14ac:dyDescent="0.25">
      <c r="H127">
        <v>605</v>
      </c>
    </row>
    <row r="128" spans="1:27" x14ac:dyDescent="0.25">
      <c r="A128">
        <v>61</v>
      </c>
      <c r="B128">
        <v>386</v>
      </c>
      <c r="C128" t="s">
        <v>259</v>
      </c>
      <c r="D128" t="s">
        <v>171</v>
      </c>
      <c r="E128" t="s">
        <v>92</v>
      </c>
      <c r="F128" t="s">
        <v>260</v>
      </c>
      <c r="G128" t="str">
        <f>"00144550"</f>
        <v>00144550</v>
      </c>
      <c r="H128">
        <v>671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84</v>
      </c>
      <c r="W128">
        <v>588</v>
      </c>
      <c r="X128">
        <v>0</v>
      </c>
      <c r="Z128">
        <v>0</v>
      </c>
      <c r="AA128">
        <v>1289</v>
      </c>
    </row>
    <row r="129" spans="1:27" x14ac:dyDescent="0.25">
      <c r="H129">
        <v>605</v>
      </c>
    </row>
    <row r="130" spans="1:27" x14ac:dyDescent="0.25">
      <c r="A130">
        <v>62</v>
      </c>
      <c r="B130">
        <v>235</v>
      </c>
      <c r="C130" t="s">
        <v>261</v>
      </c>
      <c r="D130" t="s">
        <v>44</v>
      </c>
      <c r="E130" t="s">
        <v>15</v>
      </c>
      <c r="F130" t="s">
        <v>262</v>
      </c>
      <c r="G130" t="str">
        <f>"00184741"</f>
        <v>00184741</v>
      </c>
      <c r="H130">
        <v>671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30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84</v>
      </c>
      <c r="W130">
        <v>588</v>
      </c>
      <c r="X130">
        <v>0</v>
      </c>
      <c r="Z130">
        <v>0</v>
      </c>
      <c r="AA130">
        <v>1289</v>
      </c>
    </row>
    <row r="131" spans="1:27" x14ac:dyDescent="0.25">
      <c r="H131">
        <v>605</v>
      </c>
    </row>
    <row r="132" spans="1:27" x14ac:dyDescent="0.25">
      <c r="A132">
        <v>63</v>
      </c>
      <c r="B132">
        <v>712</v>
      </c>
      <c r="C132" t="s">
        <v>263</v>
      </c>
      <c r="D132" t="s">
        <v>264</v>
      </c>
      <c r="E132" t="s">
        <v>37</v>
      </c>
      <c r="F132" t="s">
        <v>265</v>
      </c>
      <c r="G132" t="str">
        <f>"00184243"</f>
        <v>00184243</v>
      </c>
      <c r="H132" t="s">
        <v>266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 t="s">
        <v>267</v>
      </c>
    </row>
    <row r="133" spans="1:27" x14ac:dyDescent="0.25">
      <c r="H133">
        <v>605</v>
      </c>
    </row>
    <row r="134" spans="1:27" x14ac:dyDescent="0.25">
      <c r="A134">
        <v>64</v>
      </c>
      <c r="B134">
        <v>671</v>
      </c>
      <c r="C134" t="s">
        <v>268</v>
      </c>
      <c r="D134" t="s">
        <v>21</v>
      </c>
      <c r="E134" t="s">
        <v>128</v>
      </c>
      <c r="F134" t="s">
        <v>269</v>
      </c>
      <c r="G134" t="str">
        <f>"201604003777"</f>
        <v>201604003777</v>
      </c>
      <c r="H134" t="s">
        <v>270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 t="s">
        <v>271</v>
      </c>
    </row>
    <row r="135" spans="1:27" x14ac:dyDescent="0.25">
      <c r="H135">
        <v>605</v>
      </c>
    </row>
    <row r="136" spans="1:27" x14ac:dyDescent="0.25">
      <c r="A136">
        <v>65</v>
      </c>
      <c r="B136">
        <v>144</v>
      </c>
      <c r="C136" t="s">
        <v>272</v>
      </c>
      <c r="D136" t="s">
        <v>66</v>
      </c>
      <c r="E136" t="s">
        <v>154</v>
      </c>
      <c r="F136" t="s">
        <v>273</v>
      </c>
      <c r="G136" t="str">
        <f>"201402002374"</f>
        <v>201402002374</v>
      </c>
      <c r="H136" t="s">
        <v>245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43</v>
      </c>
      <c r="W136">
        <v>301</v>
      </c>
      <c r="X136">
        <v>0</v>
      </c>
      <c r="Z136">
        <v>0</v>
      </c>
      <c r="AA136" t="s">
        <v>274</v>
      </c>
    </row>
    <row r="137" spans="1:27" x14ac:dyDescent="0.25">
      <c r="H137">
        <v>605</v>
      </c>
    </row>
    <row r="138" spans="1:27" x14ac:dyDescent="0.25">
      <c r="A138">
        <v>66</v>
      </c>
      <c r="B138">
        <v>55</v>
      </c>
      <c r="C138" t="s">
        <v>275</v>
      </c>
      <c r="D138" t="s">
        <v>37</v>
      </c>
      <c r="E138" t="s">
        <v>44</v>
      </c>
      <c r="F138" t="s">
        <v>276</v>
      </c>
      <c r="G138" t="str">
        <f>"201504002208"</f>
        <v>201504002208</v>
      </c>
      <c r="H138">
        <v>660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1278</v>
      </c>
    </row>
    <row r="139" spans="1:27" x14ac:dyDescent="0.25">
      <c r="H139">
        <v>605</v>
      </c>
    </row>
    <row r="140" spans="1:27" x14ac:dyDescent="0.25">
      <c r="A140">
        <v>67</v>
      </c>
      <c r="B140">
        <v>338</v>
      </c>
      <c r="C140" t="s">
        <v>277</v>
      </c>
      <c r="D140" t="s">
        <v>37</v>
      </c>
      <c r="E140" t="s">
        <v>92</v>
      </c>
      <c r="F140" t="s">
        <v>278</v>
      </c>
      <c r="G140" t="str">
        <f>"00159763"</f>
        <v>00159763</v>
      </c>
      <c r="H140" t="s">
        <v>279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48</v>
      </c>
      <c r="W140">
        <v>336</v>
      </c>
      <c r="X140">
        <v>0</v>
      </c>
      <c r="Z140">
        <v>0</v>
      </c>
      <c r="AA140" t="s">
        <v>280</v>
      </c>
    </row>
    <row r="141" spans="1:27" x14ac:dyDescent="0.25">
      <c r="H141">
        <v>605</v>
      </c>
    </row>
    <row r="142" spans="1:27" x14ac:dyDescent="0.25">
      <c r="A142">
        <v>68</v>
      </c>
      <c r="B142">
        <v>241</v>
      </c>
      <c r="C142" t="s">
        <v>281</v>
      </c>
      <c r="D142" t="s">
        <v>211</v>
      </c>
      <c r="E142" t="s">
        <v>128</v>
      </c>
      <c r="F142" t="s">
        <v>282</v>
      </c>
      <c r="G142" t="str">
        <f>"00160847"</f>
        <v>00160847</v>
      </c>
      <c r="H142">
        <v>682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>
        <v>1270</v>
      </c>
    </row>
    <row r="143" spans="1:27" x14ac:dyDescent="0.25">
      <c r="H143">
        <v>605</v>
      </c>
    </row>
    <row r="144" spans="1:27" x14ac:dyDescent="0.25">
      <c r="A144">
        <v>69</v>
      </c>
      <c r="B144">
        <v>349</v>
      </c>
      <c r="C144" t="s">
        <v>283</v>
      </c>
      <c r="D144" t="s">
        <v>284</v>
      </c>
      <c r="E144" t="s">
        <v>171</v>
      </c>
      <c r="F144" t="s">
        <v>285</v>
      </c>
      <c r="G144" t="str">
        <f>"00194197"</f>
        <v>00194197</v>
      </c>
      <c r="H144">
        <v>682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84</v>
      </c>
      <c r="W144">
        <v>588</v>
      </c>
      <c r="X144">
        <v>0</v>
      </c>
      <c r="Z144">
        <v>0</v>
      </c>
      <c r="AA144">
        <v>1270</v>
      </c>
    </row>
    <row r="145" spans="1:27" x14ac:dyDescent="0.25">
      <c r="H145">
        <v>605</v>
      </c>
    </row>
    <row r="146" spans="1:27" x14ac:dyDescent="0.25">
      <c r="A146">
        <v>70</v>
      </c>
      <c r="B146">
        <v>534</v>
      </c>
      <c r="C146" t="s">
        <v>286</v>
      </c>
      <c r="D146" t="s">
        <v>92</v>
      </c>
      <c r="E146" t="s">
        <v>37</v>
      </c>
      <c r="F146" t="s">
        <v>287</v>
      </c>
      <c r="G146" t="str">
        <f>"00173708"</f>
        <v>00173708</v>
      </c>
      <c r="H146" t="s">
        <v>94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82</v>
      </c>
      <c r="W146">
        <v>574</v>
      </c>
      <c r="X146">
        <v>0</v>
      </c>
      <c r="Z146">
        <v>0</v>
      </c>
      <c r="AA146" t="s">
        <v>288</v>
      </c>
    </row>
    <row r="147" spans="1:27" x14ac:dyDescent="0.25">
      <c r="H147">
        <v>605</v>
      </c>
    </row>
    <row r="148" spans="1:27" x14ac:dyDescent="0.25">
      <c r="A148">
        <v>71</v>
      </c>
      <c r="B148">
        <v>348</v>
      </c>
      <c r="C148" t="s">
        <v>289</v>
      </c>
      <c r="D148" t="s">
        <v>264</v>
      </c>
      <c r="E148" t="s">
        <v>92</v>
      </c>
      <c r="F148" t="s">
        <v>290</v>
      </c>
      <c r="G148" t="str">
        <f>"201411001131"</f>
        <v>201411001131</v>
      </c>
      <c r="H148">
        <v>649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>
        <v>1267</v>
      </c>
    </row>
    <row r="149" spans="1:27" x14ac:dyDescent="0.25">
      <c r="H149" t="s">
        <v>25</v>
      </c>
    </row>
    <row r="150" spans="1:27" x14ac:dyDescent="0.25">
      <c r="A150">
        <v>72</v>
      </c>
      <c r="B150">
        <v>502</v>
      </c>
      <c r="C150" t="s">
        <v>291</v>
      </c>
      <c r="D150" t="s">
        <v>292</v>
      </c>
      <c r="E150" t="s">
        <v>44</v>
      </c>
      <c r="F150" t="s">
        <v>293</v>
      </c>
      <c r="G150" t="str">
        <f>"201410005421"</f>
        <v>201410005421</v>
      </c>
      <c r="H150">
        <v>638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>
        <v>1256</v>
      </c>
    </row>
    <row r="151" spans="1:27" x14ac:dyDescent="0.25">
      <c r="H151">
        <v>605</v>
      </c>
    </row>
    <row r="152" spans="1:27" x14ac:dyDescent="0.25">
      <c r="A152">
        <v>73</v>
      </c>
      <c r="B152">
        <v>447</v>
      </c>
      <c r="C152" t="s">
        <v>294</v>
      </c>
      <c r="D152" t="s">
        <v>295</v>
      </c>
      <c r="E152" t="s">
        <v>105</v>
      </c>
      <c r="F152" t="s">
        <v>296</v>
      </c>
      <c r="G152" t="str">
        <f>"00149524"</f>
        <v>00149524</v>
      </c>
      <c r="H152" t="s">
        <v>297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84</v>
      </c>
      <c r="W152">
        <v>588</v>
      </c>
      <c r="X152">
        <v>0</v>
      </c>
      <c r="Z152">
        <v>0</v>
      </c>
      <c r="AA152" t="s">
        <v>298</v>
      </c>
    </row>
    <row r="153" spans="1:27" x14ac:dyDescent="0.25">
      <c r="H153">
        <v>605</v>
      </c>
    </row>
    <row r="154" spans="1:27" x14ac:dyDescent="0.25">
      <c r="A154">
        <v>74</v>
      </c>
      <c r="B154">
        <v>379</v>
      </c>
      <c r="C154" t="s">
        <v>299</v>
      </c>
      <c r="D154" t="s">
        <v>300</v>
      </c>
      <c r="E154" t="s">
        <v>66</v>
      </c>
      <c r="F154" t="s">
        <v>301</v>
      </c>
      <c r="G154" t="str">
        <f>"00183935"</f>
        <v>00183935</v>
      </c>
      <c r="H154" t="s">
        <v>302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70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67</v>
      </c>
      <c r="W154">
        <v>469</v>
      </c>
      <c r="X154">
        <v>0</v>
      </c>
      <c r="Z154">
        <v>0</v>
      </c>
      <c r="AA154" t="s">
        <v>303</v>
      </c>
    </row>
    <row r="155" spans="1:27" x14ac:dyDescent="0.25">
      <c r="H155">
        <v>605</v>
      </c>
    </row>
    <row r="156" spans="1:27" x14ac:dyDescent="0.25">
      <c r="A156">
        <v>75</v>
      </c>
      <c r="B156">
        <v>619</v>
      </c>
      <c r="C156" t="s">
        <v>304</v>
      </c>
      <c r="D156" t="s">
        <v>91</v>
      </c>
      <c r="E156" t="s">
        <v>128</v>
      </c>
      <c r="F156" t="s">
        <v>305</v>
      </c>
      <c r="G156" t="str">
        <f>"00081253"</f>
        <v>00081253</v>
      </c>
      <c r="H156">
        <v>660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1248</v>
      </c>
    </row>
    <row r="157" spans="1:27" x14ac:dyDescent="0.25">
      <c r="H157" t="s">
        <v>182</v>
      </c>
    </row>
    <row r="158" spans="1:27" x14ac:dyDescent="0.25">
      <c r="A158">
        <v>76</v>
      </c>
      <c r="B158">
        <v>544</v>
      </c>
      <c r="C158" t="s">
        <v>306</v>
      </c>
      <c r="D158" t="s">
        <v>307</v>
      </c>
      <c r="E158" t="s">
        <v>15</v>
      </c>
      <c r="F158" t="s">
        <v>308</v>
      </c>
      <c r="G158" t="str">
        <f>"201412001156"</f>
        <v>201412001156</v>
      </c>
      <c r="H158">
        <v>627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84</v>
      </c>
      <c r="W158">
        <v>588</v>
      </c>
      <c r="X158">
        <v>0</v>
      </c>
      <c r="Z158">
        <v>0</v>
      </c>
      <c r="AA158">
        <v>1245</v>
      </c>
    </row>
    <row r="159" spans="1:27" x14ac:dyDescent="0.25">
      <c r="H159">
        <v>605</v>
      </c>
    </row>
    <row r="160" spans="1:27" x14ac:dyDescent="0.25">
      <c r="A160">
        <v>77</v>
      </c>
      <c r="B160">
        <v>248</v>
      </c>
      <c r="C160" t="s">
        <v>309</v>
      </c>
      <c r="D160" t="s">
        <v>92</v>
      </c>
      <c r="E160" t="s">
        <v>310</v>
      </c>
      <c r="F160" t="s">
        <v>311</v>
      </c>
      <c r="G160" t="str">
        <f>"201504000942"</f>
        <v>201504000942</v>
      </c>
      <c r="H160">
        <v>825</v>
      </c>
      <c r="I160">
        <v>150</v>
      </c>
      <c r="J160">
        <v>0</v>
      </c>
      <c r="K160">
        <v>0</v>
      </c>
      <c r="L160">
        <v>200</v>
      </c>
      <c r="M160">
        <v>0</v>
      </c>
      <c r="N160">
        <v>50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Z160">
        <v>0</v>
      </c>
      <c r="AA160">
        <v>1225</v>
      </c>
    </row>
    <row r="161" spans="1:27" x14ac:dyDescent="0.25">
      <c r="H161">
        <v>605</v>
      </c>
    </row>
    <row r="162" spans="1:27" x14ac:dyDescent="0.25">
      <c r="A162">
        <v>78</v>
      </c>
      <c r="B162">
        <v>634</v>
      </c>
      <c r="C162" t="s">
        <v>312</v>
      </c>
      <c r="D162" t="s">
        <v>91</v>
      </c>
      <c r="E162" t="s">
        <v>15</v>
      </c>
      <c r="F162" t="s">
        <v>313</v>
      </c>
      <c r="G162" t="str">
        <f>"201504000505"</f>
        <v>201504000505</v>
      </c>
      <c r="H162" t="s">
        <v>314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70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24</v>
      </c>
      <c r="W162">
        <v>168</v>
      </c>
      <c r="X162">
        <v>0</v>
      </c>
      <c r="Z162">
        <v>0</v>
      </c>
      <c r="AA162" t="s">
        <v>315</v>
      </c>
    </row>
    <row r="163" spans="1:27" x14ac:dyDescent="0.25">
      <c r="H163" t="s">
        <v>182</v>
      </c>
    </row>
    <row r="164" spans="1:27" x14ac:dyDescent="0.25">
      <c r="A164">
        <v>79</v>
      </c>
      <c r="B164">
        <v>490</v>
      </c>
      <c r="C164" t="s">
        <v>316</v>
      </c>
      <c r="D164" t="s">
        <v>37</v>
      </c>
      <c r="E164" t="s">
        <v>31</v>
      </c>
      <c r="F164" t="s">
        <v>317</v>
      </c>
      <c r="G164" t="str">
        <f>"00167686"</f>
        <v>00167686</v>
      </c>
      <c r="H164" t="s">
        <v>318</v>
      </c>
      <c r="I164">
        <v>0</v>
      </c>
      <c r="J164">
        <v>0</v>
      </c>
      <c r="K164">
        <v>0</v>
      </c>
      <c r="L164">
        <v>200</v>
      </c>
      <c r="M164">
        <v>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21</v>
      </c>
      <c r="W164">
        <v>147</v>
      </c>
      <c r="X164">
        <v>0</v>
      </c>
      <c r="Z164">
        <v>0</v>
      </c>
      <c r="AA164" t="s">
        <v>319</v>
      </c>
    </row>
    <row r="165" spans="1:27" x14ac:dyDescent="0.25">
      <c r="H165">
        <v>605</v>
      </c>
    </row>
    <row r="166" spans="1:27" x14ac:dyDescent="0.25">
      <c r="A166">
        <v>80</v>
      </c>
      <c r="B166">
        <v>182</v>
      </c>
      <c r="C166" t="s">
        <v>320</v>
      </c>
      <c r="D166" t="s">
        <v>40</v>
      </c>
      <c r="E166" t="s">
        <v>61</v>
      </c>
      <c r="F166" t="s">
        <v>321</v>
      </c>
      <c r="G166" t="str">
        <f>"201507004869"</f>
        <v>201507004869</v>
      </c>
      <c r="H166" t="s">
        <v>322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 t="s">
        <v>323</v>
      </c>
    </row>
    <row r="167" spans="1:27" x14ac:dyDescent="0.25">
      <c r="H167">
        <v>605</v>
      </c>
    </row>
    <row r="168" spans="1:27" x14ac:dyDescent="0.25">
      <c r="A168">
        <v>81</v>
      </c>
      <c r="B168">
        <v>364</v>
      </c>
      <c r="C168" t="s">
        <v>324</v>
      </c>
      <c r="D168" t="s">
        <v>31</v>
      </c>
      <c r="E168" t="s">
        <v>325</v>
      </c>
      <c r="F168" t="s">
        <v>326</v>
      </c>
      <c r="G168" t="str">
        <f>"201411000263"</f>
        <v>201411000263</v>
      </c>
      <c r="H168" t="s">
        <v>327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30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29</v>
      </c>
      <c r="W168">
        <v>203</v>
      </c>
      <c r="X168">
        <v>0</v>
      </c>
      <c r="Z168">
        <v>0</v>
      </c>
      <c r="AA168" t="s">
        <v>328</v>
      </c>
    </row>
    <row r="169" spans="1:27" x14ac:dyDescent="0.25">
      <c r="H169">
        <v>605</v>
      </c>
    </row>
    <row r="170" spans="1:27" x14ac:dyDescent="0.25">
      <c r="A170">
        <v>82</v>
      </c>
      <c r="B170">
        <v>119</v>
      </c>
      <c r="C170" t="s">
        <v>329</v>
      </c>
      <c r="D170" t="s">
        <v>186</v>
      </c>
      <c r="E170" t="s">
        <v>15</v>
      </c>
      <c r="F170" t="s">
        <v>330</v>
      </c>
      <c r="G170" t="str">
        <f>"201412003520"</f>
        <v>201412003520</v>
      </c>
      <c r="H170" t="s">
        <v>331</v>
      </c>
      <c r="I170">
        <v>0</v>
      </c>
      <c r="J170">
        <v>0</v>
      </c>
      <c r="K170">
        <v>0</v>
      </c>
      <c r="L170">
        <v>0</v>
      </c>
      <c r="M170">
        <v>100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55</v>
      </c>
      <c r="W170">
        <v>385</v>
      </c>
      <c r="X170">
        <v>0</v>
      </c>
      <c r="Z170">
        <v>0</v>
      </c>
      <c r="AA170" t="s">
        <v>332</v>
      </c>
    </row>
    <row r="171" spans="1:27" x14ac:dyDescent="0.25">
      <c r="H171">
        <v>605</v>
      </c>
    </row>
    <row r="172" spans="1:27" x14ac:dyDescent="0.25">
      <c r="A172">
        <v>83</v>
      </c>
      <c r="B172">
        <v>92</v>
      </c>
      <c r="C172" t="s">
        <v>333</v>
      </c>
      <c r="D172" t="s">
        <v>31</v>
      </c>
      <c r="E172" t="s">
        <v>44</v>
      </c>
      <c r="F172" t="s">
        <v>334</v>
      </c>
      <c r="G172" t="str">
        <f>"201504001677"</f>
        <v>201504001677</v>
      </c>
      <c r="H172" t="s">
        <v>335</v>
      </c>
      <c r="I172">
        <v>0</v>
      </c>
      <c r="J172">
        <v>0</v>
      </c>
      <c r="K172">
        <v>0</v>
      </c>
      <c r="L172">
        <v>200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13</v>
      </c>
      <c r="W172">
        <v>91</v>
      </c>
      <c r="X172">
        <v>0</v>
      </c>
      <c r="Z172">
        <v>0</v>
      </c>
      <c r="AA172" t="s">
        <v>336</v>
      </c>
    </row>
    <row r="173" spans="1:27" x14ac:dyDescent="0.25">
      <c r="H173">
        <v>605</v>
      </c>
    </row>
    <row r="174" spans="1:27" x14ac:dyDescent="0.25">
      <c r="A174">
        <v>84</v>
      </c>
      <c r="B174">
        <v>699</v>
      </c>
      <c r="C174" t="s">
        <v>114</v>
      </c>
      <c r="D174" t="s">
        <v>15</v>
      </c>
      <c r="E174" t="s">
        <v>233</v>
      </c>
      <c r="F174" t="s">
        <v>337</v>
      </c>
      <c r="G174" t="str">
        <f>"201402005050"</f>
        <v>201402005050</v>
      </c>
      <c r="H174">
        <v>748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70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46</v>
      </c>
      <c r="W174">
        <v>322</v>
      </c>
      <c r="X174">
        <v>0</v>
      </c>
      <c r="Z174">
        <v>0</v>
      </c>
      <c r="AA174">
        <v>1140</v>
      </c>
    </row>
    <row r="175" spans="1:27" x14ac:dyDescent="0.25">
      <c r="H175">
        <v>605</v>
      </c>
    </row>
    <row r="176" spans="1:27" x14ac:dyDescent="0.25">
      <c r="A176">
        <v>85</v>
      </c>
      <c r="B176">
        <v>341</v>
      </c>
      <c r="C176" t="s">
        <v>338</v>
      </c>
      <c r="D176" t="s">
        <v>61</v>
      </c>
      <c r="E176" t="s">
        <v>339</v>
      </c>
      <c r="F176" t="s">
        <v>340</v>
      </c>
      <c r="G176" t="str">
        <f>"201411001581"</f>
        <v>201411001581</v>
      </c>
      <c r="H176" t="s">
        <v>341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60</v>
      </c>
      <c r="W176">
        <v>420</v>
      </c>
      <c r="X176">
        <v>0</v>
      </c>
      <c r="Z176">
        <v>0</v>
      </c>
      <c r="AA176" t="s">
        <v>342</v>
      </c>
    </row>
    <row r="177" spans="1:27" x14ac:dyDescent="0.25">
      <c r="H177">
        <v>605</v>
      </c>
    </row>
    <row r="178" spans="1:27" x14ac:dyDescent="0.25">
      <c r="A178">
        <v>86</v>
      </c>
      <c r="B178">
        <v>249</v>
      </c>
      <c r="C178" t="s">
        <v>343</v>
      </c>
      <c r="D178" t="s">
        <v>264</v>
      </c>
      <c r="E178" t="s">
        <v>110</v>
      </c>
      <c r="F178" t="s">
        <v>344</v>
      </c>
      <c r="G178" t="str">
        <f>"201607141280"</f>
        <v>201607141280</v>
      </c>
      <c r="H178">
        <v>671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36</v>
      </c>
      <c r="W178">
        <v>252</v>
      </c>
      <c r="X178">
        <v>0</v>
      </c>
      <c r="Z178">
        <v>0</v>
      </c>
      <c r="AA178">
        <v>1103</v>
      </c>
    </row>
    <row r="179" spans="1:27" x14ac:dyDescent="0.25">
      <c r="H179" t="s">
        <v>25</v>
      </c>
    </row>
    <row r="180" spans="1:27" x14ac:dyDescent="0.25">
      <c r="A180">
        <v>87</v>
      </c>
      <c r="B180">
        <v>494</v>
      </c>
      <c r="C180" t="s">
        <v>345</v>
      </c>
      <c r="D180" t="s">
        <v>346</v>
      </c>
      <c r="E180" t="s">
        <v>37</v>
      </c>
      <c r="F180" t="s">
        <v>347</v>
      </c>
      <c r="G180" t="str">
        <f>"201512003722"</f>
        <v>201512003722</v>
      </c>
      <c r="H180" t="s">
        <v>130</v>
      </c>
      <c r="I180">
        <v>0</v>
      </c>
      <c r="J180">
        <v>0</v>
      </c>
      <c r="K180">
        <v>0</v>
      </c>
      <c r="L180">
        <v>0</v>
      </c>
      <c r="M180">
        <v>100</v>
      </c>
      <c r="N180">
        <v>30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43</v>
      </c>
      <c r="W180">
        <v>301</v>
      </c>
      <c r="X180">
        <v>0</v>
      </c>
      <c r="Z180">
        <v>0</v>
      </c>
      <c r="AA180" t="s">
        <v>348</v>
      </c>
    </row>
    <row r="181" spans="1:27" x14ac:dyDescent="0.25">
      <c r="H181">
        <v>605</v>
      </c>
    </row>
    <row r="182" spans="1:27" x14ac:dyDescent="0.25">
      <c r="A182">
        <v>88</v>
      </c>
      <c r="B182">
        <v>347</v>
      </c>
      <c r="C182" t="s">
        <v>349</v>
      </c>
      <c r="D182" t="s">
        <v>350</v>
      </c>
      <c r="E182" t="s">
        <v>86</v>
      </c>
      <c r="F182" t="s">
        <v>351</v>
      </c>
      <c r="G182" t="str">
        <f>"201410008782"</f>
        <v>201410008782</v>
      </c>
      <c r="H182" t="s">
        <v>352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30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46</v>
      </c>
      <c r="W182">
        <v>322</v>
      </c>
      <c r="X182">
        <v>0</v>
      </c>
      <c r="Z182">
        <v>0</v>
      </c>
      <c r="AA182" t="s">
        <v>353</v>
      </c>
    </row>
    <row r="183" spans="1:27" x14ac:dyDescent="0.25">
      <c r="H183">
        <v>605</v>
      </c>
    </row>
    <row r="184" spans="1:27" x14ac:dyDescent="0.25">
      <c r="A184">
        <v>89</v>
      </c>
      <c r="B184">
        <v>196</v>
      </c>
      <c r="C184" t="s">
        <v>354</v>
      </c>
      <c r="D184" t="s">
        <v>66</v>
      </c>
      <c r="E184" t="s">
        <v>211</v>
      </c>
      <c r="F184" t="s">
        <v>355</v>
      </c>
      <c r="G184" t="str">
        <f>"00157890"</f>
        <v>00157890</v>
      </c>
      <c r="H184" t="s">
        <v>356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12</v>
      </c>
      <c r="W184">
        <v>84</v>
      </c>
      <c r="X184">
        <v>0</v>
      </c>
      <c r="Z184">
        <v>0</v>
      </c>
      <c r="AA184" t="s">
        <v>357</v>
      </c>
    </row>
    <row r="185" spans="1:27" x14ac:dyDescent="0.25">
      <c r="H185">
        <v>605</v>
      </c>
    </row>
    <row r="186" spans="1:27" x14ac:dyDescent="0.25">
      <c r="A186">
        <v>90</v>
      </c>
      <c r="B186">
        <v>557</v>
      </c>
      <c r="C186" t="s">
        <v>358</v>
      </c>
      <c r="D186" t="s">
        <v>37</v>
      </c>
      <c r="E186" t="s">
        <v>49</v>
      </c>
      <c r="F186" t="s">
        <v>359</v>
      </c>
      <c r="G186" t="str">
        <f>"201409004559"</f>
        <v>201409004559</v>
      </c>
      <c r="H186">
        <v>792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70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18</v>
      </c>
      <c r="W186">
        <v>126</v>
      </c>
      <c r="X186">
        <v>0</v>
      </c>
      <c r="Z186">
        <v>0</v>
      </c>
      <c r="AA186">
        <v>988</v>
      </c>
    </row>
    <row r="187" spans="1:27" x14ac:dyDescent="0.25">
      <c r="H187">
        <v>605</v>
      </c>
    </row>
    <row r="188" spans="1:27" x14ac:dyDescent="0.25">
      <c r="A188">
        <v>91</v>
      </c>
      <c r="B188">
        <v>16</v>
      </c>
      <c r="C188" t="s">
        <v>360</v>
      </c>
      <c r="D188" t="s">
        <v>92</v>
      </c>
      <c r="E188" t="s">
        <v>44</v>
      </c>
      <c r="F188" t="s">
        <v>361</v>
      </c>
      <c r="G188" t="str">
        <f>"200802003768"</f>
        <v>200802003768</v>
      </c>
      <c r="H188" t="s">
        <v>362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41</v>
      </c>
      <c r="W188">
        <v>287</v>
      </c>
      <c r="X188">
        <v>0</v>
      </c>
      <c r="Z188">
        <v>0</v>
      </c>
      <c r="AA188" t="s">
        <v>363</v>
      </c>
    </row>
    <row r="189" spans="1:27" x14ac:dyDescent="0.25">
      <c r="H189">
        <v>605</v>
      </c>
    </row>
    <row r="190" spans="1:27" x14ac:dyDescent="0.25">
      <c r="A190">
        <v>92</v>
      </c>
      <c r="B190">
        <v>580</v>
      </c>
      <c r="C190" t="s">
        <v>364</v>
      </c>
      <c r="D190" t="s">
        <v>365</v>
      </c>
      <c r="E190" t="s">
        <v>91</v>
      </c>
      <c r="F190" t="s">
        <v>366</v>
      </c>
      <c r="G190" t="str">
        <f>"201412004614"</f>
        <v>201412004614</v>
      </c>
      <c r="H190">
        <v>682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50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7</v>
      </c>
      <c r="W190">
        <v>49</v>
      </c>
      <c r="X190">
        <v>0</v>
      </c>
      <c r="Z190">
        <v>0</v>
      </c>
      <c r="AA190">
        <v>981</v>
      </c>
    </row>
    <row r="191" spans="1:27" x14ac:dyDescent="0.25">
      <c r="H191" t="s">
        <v>182</v>
      </c>
    </row>
    <row r="192" spans="1:27" x14ac:dyDescent="0.25">
      <c r="A192">
        <v>93</v>
      </c>
      <c r="B192">
        <v>184</v>
      </c>
      <c r="C192" t="s">
        <v>367</v>
      </c>
      <c r="D192" t="s">
        <v>368</v>
      </c>
      <c r="E192" t="s">
        <v>40</v>
      </c>
      <c r="F192" t="s">
        <v>369</v>
      </c>
      <c r="G192" t="str">
        <f>"201504004560"</f>
        <v>201504004560</v>
      </c>
      <c r="H192" t="s">
        <v>370</v>
      </c>
      <c r="I192">
        <v>150</v>
      </c>
      <c r="J192">
        <v>0</v>
      </c>
      <c r="K192">
        <v>0</v>
      </c>
      <c r="L192">
        <v>0</v>
      </c>
      <c r="M192">
        <v>130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>
        <v>0</v>
      </c>
      <c r="AA192" t="s">
        <v>371</v>
      </c>
    </row>
    <row r="193" spans="1:27" x14ac:dyDescent="0.25">
      <c r="H193">
        <v>605</v>
      </c>
    </row>
    <row r="194" spans="1:27" x14ac:dyDescent="0.25">
      <c r="A194">
        <v>94</v>
      </c>
      <c r="B194">
        <v>299</v>
      </c>
      <c r="C194" t="s">
        <v>372</v>
      </c>
      <c r="D194" t="s">
        <v>102</v>
      </c>
      <c r="E194" t="s">
        <v>373</v>
      </c>
      <c r="F194" t="s">
        <v>374</v>
      </c>
      <c r="G194" t="str">
        <f>"00007486"</f>
        <v>00007486</v>
      </c>
      <c r="H194" t="s">
        <v>375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36</v>
      </c>
      <c r="W194">
        <v>252</v>
      </c>
      <c r="X194">
        <v>0</v>
      </c>
      <c r="Z194">
        <v>0</v>
      </c>
      <c r="AA194" t="s">
        <v>376</v>
      </c>
    </row>
    <row r="195" spans="1:27" x14ac:dyDescent="0.25">
      <c r="H195" t="s">
        <v>25</v>
      </c>
    </row>
    <row r="196" spans="1:27" x14ac:dyDescent="0.25">
      <c r="A196">
        <v>95</v>
      </c>
      <c r="B196">
        <v>286</v>
      </c>
      <c r="C196" t="s">
        <v>377</v>
      </c>
      <c r="D196" t="s">
        <v>378</v>
      </c>
      <c r="E196" t="s">
        <v>110</v>
      </c>
      <c r="F196" t="s">
        <v>379</v>
      </c>
      <c r="G196" t="str">
        <f>"00183782"</f>
        <v>00183782</v>
      </c>
      <c r="H196" t="s">
        <v>380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50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Z196">
        <v>0</v>
      </c>
      <c r="AA196" t="s">
        <v>381</v>
      </c>
    </row>
    <row r="197" spans="1:27" x14ac:dyDescent="0.25">
      <c r="H197" t="s">
        <v>25</v>
      </c>
    </row>
    <row r="198" spans="1:27" x14ac:dyDescent="0.25">
      <c r="A198">
        <v>96</v>
      </c>
      <c r="B198">
        <v>335</v>
      </c>
      <c r="C198" t="s">
        <v>382</v>
      </c>
      <c r="D198" t="s">
        <v>91</v>
      </c>
      <c r="E198" t="s">
        <v>44</v>
      </c>
      <c r="F198" t="s">
        <v>383</v>
      </c>
      <c r="G198" t="str">
        <f>"00182418"</f>
        <v>00182418</v>
      </c>
      <c r="H198" t="s">
        <v>384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70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 t="s">
        <v>385</v>
      </c>
    </row>
    <row r="199" spans="1:27" x14ac:dyDescent="0.25">
      <c r="H199">
        <v>605</v>
      </c>
    </row>
    <row r="200" spans="1:27" x14ac:dyDescent="0.25">
      <c r="A200">
        <v>97</v>
      </c>
      <c r="B200">
        <v>1</v>
      </c>
      <c r="C200" t="s">
        <v>386</v>
      </c>
      <c r="D200" t="s">
        <v>110</v>
      </c>
      <c r="E200" t="s">
        <v>15</v>
      </c>
      <c r="F200" t="s">
        <v>387</v>
      </c>
      <c r="G200" t="str">
        <f>"201405000567"</f>
        <v>201405000567</v>
      </c>
      <c r="H200" t="s">
        <v>388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Z200">
        <v>0</v>
      </c>
      <c r="AA200" t="s">
        <v>389</v>
      </c>
    </row>
    <row r="201" spans="1:27" x14ac:dyDescent="0.25">
      <c r="H201">
        <v>605</v>
      </c>
    </row>
    <row r="202" spans="1:27" x14ac:dyDescent="0.25">
      <c r="A202">
        <v>98</v>
      </c>
      <c r="B202">
        <v>635</v>
      </c>
      <c r="C202" t="s">
        <v>390</v>
      </c>
      <c r="D202" t="s">
        <v>128</v>
      </c>
      <c r="E202" t="s">
        <v>110</v>
      </c>
      <c r="F202" t="s">
        <v>391</v>
      </c>
      <c r="G202" t="str">
        <f>"201409004515"</f>
        <v>201409004515</v>
      </c>
      <c r="H202" t="s">
        <v>245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31</v>
      </c>
      <c r="W202">
        <v>217</v>
      </c>
      <c r="X202">
        <v>0</v>
      </c>
      <c r="Z202">
        <v>0</v>
      </c>
      <c r="AA202" t="s">
        <v>392</v>
      </c>
    </row>
    <row r="203" spans="1:27" x14ac:dyDescent="0.25">
      <c r="H203" t="s">
        <v>182</v>
      </c>
    </row>
    <row r="204" spans="1:27" x14ac:dyDescent="0.25">
      <c r="A204">
        <v>99</v>
      </c>
      <c r="B204">
        <v>514</v>
      </c>
      <c r="C204" t="s">
        <v>393</v>
      </c>
      <c r="D204" t="s">
        <v>49</v>
      </c>
      <c r="E204" t="s">
        <v>233</v>
      </c>
      <c r="F204" t="s">
        <v>394</v>
      </c>
      <c r="G204" t="str">
        <f>"201502002952"</f>
        <v>201502002952</v>
      </c>
      <c r="H204" t="s">
        <v>395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33</v>
      </c>
      <c r="W204">
        <v>231</v>
      </c>
      <c r="X204">
        <v>0</v>
      </c>
      <c r="Z204">
        <v>0</v>
      </c>
      <c r="AA204" t="s">
        <v>396</v>
      </c>
    </row>
    <row r="205" spans="1:27" x14ac:dyDescent="0.25">
      <c r="H205" t="s">
        <v>25</v>
      </c>
    </row>
    <row r="206" spans="1:27" x14ac:dyDescent="0.25">
      <c r="A206">
        <v>100</v>
      </c>
      <c r="B206">
        <v>394</v>
      </c>
      <c r="C206" t="s">
        <v>397</v>
      </c>
      <c r="D206" t="s">
        <v>398</v>
      </c>
      <c r="E206" t="s">
        <v>211</v>
      </c>
      <c r="F206" t="s">
        <v>399</v>
      </c>
      <c r="G206" t="str">
        <f>"200810000196"</f>
        <v>200810000196</v>
      </c>
      <c r="H206" t="s">
        <v>400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Z206">
        <v>0</v>
      </c>
      <c r="AA206" t="s">
        <v>401</v>
      </c>
    </row>
    <row r="207" spans="1:27" x14ac:dyDescent="0.25">
      <c r="H207">
        <v>605</v>
      </c>
    </row>
    <row r="208" spans="1:27" x14ac:dyDescent="0.25">
      <c r="A208">
        <v>101</v>
      </c>
      <c r="B208">
        <v>153</v>
      </c>
      <c r="C208" t="s">
        <v>402</v>
      </c>
      <c r="D208" t="s">
        <v>86</v>
      </c>
      <c r="E208" t="s">
        <v>44</v>
      </c>
      <c r="F208" t="s">
        <v>403</v>
      </c>
      <c r="G208" t="str">
        <f>"201402009340"</f>
        <v>201402009340</v>
      </c>
      <c r="H208">
        <v>627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40</v>
      </c>
      <c r="W208">
        <v>280</v>
      </c>
      <c r="X208">
        <v>0</v>
      </c>
      <c r="Z208">
        <v>0</v>
      </c>
      <c r="AA208">
        <v>907</v>
      </c>
    </row>
    <row r="209" spans="1:27" x14ac:dyDescent="0.25">
      <c r="H209">
        <v>605</v>
      </c>
    </row>
    <row r="210" spans="1:27" x14ac:dyDescent="0.25">
      <c r="A210">
        <v>102</v>
      </c>
      <c r="B210">
        <v>670</v>
      </c>
      <c r="C210" t="s">
        <v>404</v>
      </c>
      <c r="D210" t="s">
        <v>40</v>
      </c>
      <c r="E210" t="s">
        <v>44</v>
      </c>
      <c r="F210" t="s">
        <v>405</v>
      </c>
      <c r="G210" t="str">
        <f>"201410002724"</f>
        <v>201410002724</v>
      </c>
      <c r="H210" t="s">
        <v>406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35</v>
      </c>
      <c r="W210">
        <v>245</v>
      </c>
      <c r="X210">
        <v>0</v>
      </c>
      <c r="Z210">
        <v>0</v>
      </c>
      <c r="AA210" t="s">
        <v>407</v>
      </c>
    </row>
    <row r="211" spans="1:27" x14ac:dyDescent="0.25">
      <c r="H211">
        <v>605</v>
      </c>
    </row>
    <row r="212" spans="1:27" x14ac:dyDescent="0.25">
      <c r="A212">
        <v>103</v>
      </c>
      <c r="B212">
        <v>240</v>
      </c>
      <c r="C212" t="s">
        <v>408</v>
      </c>
      <c r="D212" t="s">
        <v>48</v>
      </c>
      <c r="E212" t="s">
        <v>44</v>
      </c>
      <c r="F212" t="s">
        <v>409</v>
      </c>
      <c r="G212" t="str">
        <f>"00159220"</f>
        <v>00159220</v>
      </c>
      <c r="H212" t="s">
        <v>410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24</v>
      </c>
      <c r="W212">
        <v>168</v>
      </c>
      <c r="X212">
        <v>0</v>
      </c>
      <c r="Z212">
        <v>0</v>
      </c>
      <c r="AA212" t="s">
        <v>411</v>
      </c>
    </row>
    <row r="213" spans="1:27" x14ac:dyDescent="0.25">
      <c r="H213">
        <v>605</v>
      </c>
    </row>
    <row r="214" spans="1:27" x14ac:dyDescent="0.25">
      <c r="A214">
        <v>104</v>
      </c>
      <c r="B214">
        <v>617</v>
      </c>
      <c r="C214" t="s">
        <v>412</v>
      </c>
      <c r="D214" t="s">
        <v>86</v>
      </c>
      <c r="E214" t="s">
        <v>413</v>
      </c>
      <c r="F214" t="s">
        <v>414</v>
      </c>
      <c r="G214" t="str">
        <f>"201412000735"</f>
        <v>201412000735</v>
      </c>
      <c r="H214" t="s">
        <v>415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0</v>
      </c>
      <c r="AA214" t="s">
        <v>416</v>
      </c>
    </row>
    <row r="215" spans="1:27" x14ac:dyDescent="0.25">
      <c r="H215">
        <v>605</v>
      </c>
    </row>
    <row r="216" spans="1:27" x14ac:dyDescent="0.25">
      <c r="A216">
        <v>105</v>
      </c>
      <c r="B216">
        <v>227</v>
      </c>
      <c r="C216" t="s">
        <v>417</v>
      </c>
      <c r="D216" t="s">
        <v>418</v>
      </c>
      <c r="E216" t="s">
        <v>110</v>
      </c>
      <c r="F216" t="s">
        <v>419</v>
      </c>
      <c r="G216" t="str">
        <f>"201411000694"</f>
        <v>201411000694</v>
      </c>
      <c r="H216" t="s">
        <v>420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24</v>
      </c>
      <c r="W216">
        <v>168</v>
      </c>
      <c r="X216">
        <v>0</v>
      </c>
      <c r="Z216">
        <v>0</v>
      </c>
      <c r="AA216" t="s">
        <v>421</v>
      </c>
    </row>
    <row r="217" spans="1:27" x14ac:dyDescent="0.25">
      <c r="H217" t="s">
        <v>25</v>
      </c>
    </row>
    <row r="218" spans="1:27" x14ac:dyDescent="0.25">
      <c r="A218">
        <v>106</v>
      </c>
      <c r="B218">
        <v>5</v>
      </c>
      <c r="C218" t="s">
        <v>422</v>
      </c>
      <c r="D218" t="s">
        <v>295</v>
      </c>
      <c r="E218" t="s">
        <v>37</v>
      </c>
      <c r="F218" t="s">
        <v>423</v>
      </c>
      <c r="G218" t="str">
        <f>"201412005741"</f>
        <v>201412005741</v>
      </c>
      <c r="H218" t="s">
        <v>226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30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13</v>
      </c>
      <c r="W218">
        <v>91</v>
      </c>
      <c r="X218">
        <v>0</v>
      </c>
      <c r="Z218">
        <v>0</v>
      </c>
      <c r="AA218" t="s">
        <v>424</v>
      </c>
    </row>
    <row r="219" spans="1:27" x14ac:dyDescent="0.25">
      <c r="H219">
        <v>605</v>
      </c>
    </row>
    <row r="220" spans="1:27" x14ac:dyDescent="0.25">
      <c r="A220">
        <v>107</v>
      </c>
      <c r="B220">
        <v>244</v>
      </c>
      <c r="C220" t="s">
        <v>425</v>
      </c>
      <c r="D220" t="s">
        <v>37</v>
      </c>
      <c r="E220" t="s">
        <v>44</v>
      </c>
      <c r="F220" t="s">
        <v>426</v>
      </c>
      <c r="G220" t="str">
        <f>"201412002563"</f>
        <v>201412002563</v>
      </c>
      <c r="H220" t="s">
        <v>427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23</v>
      </c>
      <c r="W220">
        <v>161</v>
      </c>
      <c r="X220">
        <v>0</v>
      </c>
      <c r="Z220">
        <v>0</v>
      </c>
      <c r="AA220" t="s">
        <v>428</v>
      </c>
    </row>
    <row r="221" spans="1:27" x14ac:dyDescent="0.25">
      <c r="H221">
        <v>605</v>
      </c>
    </row>
    <row r="222" spans="1:27" x14ac:dyDescent="0.25">
      <c r="A222">
        <v>108</v>
      </c>
      <c r="B222">
        <v>86</v>
      </c>
      <c r="C222" t="s">
        <v>429</v>
      </c>
      <c r="D222" t="s">
        <v>15</v>
      </c>
      <c r="E222" t="s">
        <v>80</v>
      </c>
      <c r="F222" t="s">
        <v>430</v>
      </c>
      <c r="G222" t="str">
        <f>"201406000026"</f>
        <v>201406000026</v>
      </c>
      <c r="H222" t="s">
        <v>431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50</v>
      </c>
      <c r="O222">
        <v>0</v>
      </c>
      <c r="P222">
        <v>50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Z222">
        <v>0</v>
      </c>
      <c r="AA222" t="s">
        <v>432</v>
      </c>
    </row>
    <row r="223" spans="1:27" x14ac:dyDescent="0.25">
      <c r="H223">
        <v>605</v>
      </c>
    </row>
    <row r="224" spans="1:27" x14ac:dyDescent="0.25">
      <c r="A224">
        <v>109</v>
      </c>
      <c r="B224">
        <v>185</v>
      </c>
      <c r="C224" t="s">
        <v>433</v>
      </c>
      <c r="D224" t="s">
        <v>105</v>
      </c>
      <c r="E224" t="s">
        <v>37</v>
      </c>
      <c r="F224" t="s">
        <v>434</v>
      </c>
      <c r="G224" t="str">
        <f>"00183830"</f>
        <v>00183830</v>
      </c>
      <c r="H224" t="s">
        <v>435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50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6</v>
      </c>
      <c r="W224">
        <v>42</v>
      </c>
      <c r="X224">
        <v>0</v>
      </c>
      <c r="Z224">
        <v>0</v>
      </c>
      <c r="AA224" t="s">
        <v>436</v>
      </c>
    </row>
    <row r="225" spans="1:27" x14ac:dyDescent="0.25">
      <c r="H225">
        <v>605</v>
      </c>
    </row>
    <row r="226" spans="1:27" x14ac:dyDescent="0.25">
      <c r="A226">
        <v>110</v>
      </c>
      <c r="B226">
        <v>400</v>
      </c>
      <c r="C226" t="s">
        <v>437</v>
      </c>
      <c r="D226" t="s">
        <v>438</v>
      </c>
      <c r="E226" t="s">
        <v>91</v>
      </c>
      <c r="F226" t="s">
        <v>439</v>
      </c>
      <c r="G226" t="str">
        <f>"00182302"</f>
        <v>00182302</v>
      </c>
      <c r="H226">
        <v>704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30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12</v>
      </c>
      <c r="W226">
        <v>84</v>
      </c>
      <c r="X226">
        <v>0</v>
      </c>
      <c r="Z226">
        <v>0</v>
      </c>
      <c r="AA226">
        <v>818</v>
      </c>
    </row>
    <row r="227" spans="1:27" x14ac:dyDescent="0.25">
      <c r="H227">
        <v>605</v>
      </c>
    </row>
    <row r="228" spans="1:27" x14ac:dyDescent="0.25">
      <c r="A228">
        <v>111</v>
      </c>
      <c r="B228">
        <v>480</v>
      </c>
      <c r="C228" t="s">
        <v>440</v>
      </c>
      <c r="D228" t="s">
        <v>441</v>
      </c>
      <c r="E228" t="s">
        <v>155</v>
      </c>
      <c r="F228" t="s">
        <v>442</v>
      </c>
      <c r="G228" t="str">
        <f>"00159626"</f>
        <v>00159626</v>
      </c>
      <c r="H228" t="s">
        <v>341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15</v>
      </c>
      <c r="W228">
        <v>105</v>
      </c>
      <c r="X228">
        <v>0</v>
      </c>
      <c r="Z228">
        <v>0</v>
      </c>
      <c r="AA228" t="s">
        <v>443</v>
      </c>
    </row>
    <row r="229" spans="1:27" x14ac:dyDescent="0.25">
      <c r="H229">
        <v>605</v>
      </c>
    </row>
    <row r="230" spans="1:27" x14ac:dyDescent="0.25">
      <c r="A230">
        <v>112</v>
      </c>
      <c r="B230">
        <v>613</v>
      </c>
      <c r="C230" t="s">
        <v>444</v>
      </c>
      <c r="D230" t="s">
        <v>445</v>
      </c>
      <c r="E230" t="s">
        <v>92</v>
      </c>
      <c r="F230" t="s">
        <v>446</v>
      </c>
      <c r="G230" t="str">
        <f>"201511041906"</f>
        <v>201511041906</v>
      </c>
      <c r="H230" t="s">
        <v>427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20</v>
      </c>
      <c r="W230">
        <v>140</v>
      </c>
      <c r="X230">
        <v>0</v>
      </c>
      <c r="Z230">
        <v>0</v>
      </c>
      <c r="AA230" t="s">
        <v>447</v>
      </c>
    </row>
    <row r="231" spans="1:27" x14ac:dyDescent="0.25">
      <c r="H231">
        <v>605</v>
      </c>
    </row>
    <row r="232" spans="1:27" x14ac:dyDescent="0.25">
      <c r="A232">
        <v>113</v>
      </c>
      <c r="B232">
        <v>577</v>
      </c>
      <c r="C232" t="s">
        <v>448</v>
      </c>
      <c r="D232" t="s">
        <v>449</v>
      </c>
      <c r="E232" t="s">
        <v>450</v>
      </c>
      <c r="F232" t="s">
        <v>451</v>
      </c>
      <c r="G232" t="str">
        <f>"00005543"</f>
        <v>00005543</v>
      </c>
      <c r="H232" t="s">
        <v>435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50</v>
      </c>
      <c r="O232">
        <v>30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Z232">
        <v>0</v>
      </c>
      <c r="AA232" t="s">
        <v>452</v>
      </c>
    </row>
    <row r="233" spans="1:27" x14ac:dyDescent="0.25">
      <c r="H233">
        <v>605</v>
      </c>
    </row>
    <row r="234" spans="1:27" x14ac:dyDescent="0.25">
      <c r="A234">
        <v>114</v>
      </c>
      <c r="B234">
        <v>282</v>
      </c>
      <c r="C234" t="s">
        <v>453</v>
      </c>
      <c r="D234" t="s">
        <v>37</v>
      </c>
      <c r="E234" t="s">
        <v>91</v>
      </c>
      <c r="F234" t="s">
        <v>454</v>
      </c>
      <c r="G234" t="str">
        <f>"201503000513"</f>
        <v>201503000513</v>
      </c>
      <c r="H234" t="s">
        <v>455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 t="s">
        <v>456</v>
      </c>
    </row>
    <row r="235" spans="1:27" x14ac:dyDescent="0.25">
      <c r="H235">
        <v>605</v>
      </c>
    </row>
    <row r="236" spans="1:27" x14ac:dyDescent="0.25">
      <c r="A236">
        <v>115</v>
      </c>
      <c r="B236">
        <v>546</v>
      </c>
      <c r="C236" t="s">
        <v>457</v>
      </c>
      <c r="D236" t="s">
        <v>458</v>
      </c>
      <c r="E236" t="s">
        <v>459</v>
      </c>
      <c r="F236" t="s">
        <v>460</v>
      </c>
      <c r="G236" t="str">
        <f>"00149167"</f>
        <v>00149167</v>
      </c>
      <c r="H236" t="s">
        <v>380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30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3</v>
      </c>
      <c r="W236">
        <v>21</v>
      </c>
      <c r="X236">
        <v>0</v>
      </c>
      <c r="Z236">
        <v>0</v>
      </c>
      <c r="AA236" t="s">
        <v>461</v>
      </c>
    </row>
    <row r="237" spans="1:27" x14ac:dyDescent="0.25">
      <c r="H237" t="s">
        <v>25</v>
      </c>
    </row>
    <row r="238" spans="1:27" x14ac:dyDescent="0.25">
      <c r="A238">
        <v>116</v>
      </c>
      <c r="B238">
        <v>441</v>
      </c>
      <c r="C238" t="s">
        <v>462</v>
      </c>
      <c r="D238" t="s">
        <v>463</v>
      </c>
      <c r="E238" t="s">
        <v>40</v>
      </c>
      <c r="F238" t="s">
        <v>464</v>
      </c>
      <c r="G238" t="str">
        <f>"200801011175"</f>
        <v>200801011175</v>
      </c>
      <c r="H238" t="s">
        <v>465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Z238">
        <v>0</v>
      </c>
      <c r="AA238" t="s">
        <v>465</v>
      </c>
    </row>
    <row r="239" spans="1:27" x14ac:dyDescent="0.25">
      <c r="H239">
        <v>605</v>
      </c>
    </row>
    <row r="240" spans="1:27" x14ac:dyDescent="0.25">
      <c r="A240">
        <v>117</v>
      </c>
      <c r="B240">
        <v>294</v>
      </c>
      <c r="C240" t="s">
        <v>466</v>
      </c>
      <c r="D240" t="s">
        <v>128</v>
      </c>
      <c r="E240" t="s">
        <v>110</v>
      </c>
      <c r="F240" t="s">
        <v>467</v>
      </c>
      <c r="G240" t="str">
        <f>"00007595"</f>
        <v>00007595</v>
      </c>
      <c r="H240" t="s">
        <v>144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30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>
        <v>0</v>
      </c>
      <c r="AA240" t="s">
        <v>468</v>
      </c>
    </row>
    <row r="241" spans="1:27" x14ac:dyDescent="0.25">
      <c r="H241">
        <v>605</v>
      </c>
    </row>
    <row r="242" spans="1:27" x14ac:dyDescent="0.25">
      <c r="A242">
        <v>118</v>
      </c>
      <c r="B242">
        <v>297</v>
      </c>
      <c r="C242" t="s">
        <v>469</v>
      </c>
      <c r="D242" t="s">
        <v>154</v>
      </c>
      <c r="E242" t="s">
        <v>15</v>
      </c>
      <c r="F242" t="s">
        <v>470</v>
      </c>
      <c r="G242" t="str">
        <f>"00008729"</f>
        <v>00008729</v>
      </c>
      <c r="H242" t="s">
        <v>195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Z242">
        <v>0</v>
      </c>
      <c r="AA242" t="s">
        <v>471</v>
      </c>
    </row>
    <row r="243" spans="1:27" x14ac:dyDescent="0.25">
      <c r="H243">
        <v>605</v>
      </c>
    </row>
    <row r="244" spans="1:27" x14ac:dyDescent="0.25">
      <c r="A244">
        <v>119</v>
      </c>
      <c r="B244">
        <v>471</v>
      </c>
      <c r="C244" t="s">
        <v>472</v>
      </c>
      <c r="D244" t="s">
        <v>128</v>
      </c>
      <c r="E244" t="s">
        <v>44</v>
      </c>
      <c r="F244" t="s">
        <v>473</v>
      </c>
      <c r="G244" t="str">
        <f>"00170102"</f>
        <v>00170102</v>
      </c>
      <c r="H244">
        <v>693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Z244">
        <v>0</v>
      </c>
      <c r="AA244">
        <v>763</v>
      </c>
    </row>
    <row r="245" spans="1:27" x14ac:dyDescent="0.25">
      <c r="H245">
        <v>605</v>
      </c>
    </row>
    <row r="246" spans="1:27" x14ac:dyDescent="0.25">
      <c r="A246">
        <v>120</v>
      </c>
      <c r="B246">
        <v>152</v>
      </c>
      <c r="C246" t="s">
        <v>474</v>
      </c>
      <c r="D246" t="s">
        <v>48</v>
      </c>
      <c r="E246" t="s">
        <v>31</v>
      </c>
      <c r="F246" t="s">
        <v>475</v>
      </c>
      <c r="G246" t="str">
        <f>"00175754"</f>
        <v>00175754</v>
      </c>
      <c r="H246" t="s">
        <v>302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6</v>
      </c>
      <c r="W246">
        <v>42</v>
      </c>
      <c r="X246">
        <v>0</v>
      </c>
      <c r="Z246">
        <v>0</v>
      </c>
      <c r="AA246" t="s">
        <v>476</v>
      </c>
    </row>
    <row r="247" spans="1:27" x14ac:dyDescent="0.25">
      <c r="H247">
        <v>605</v>
      </c>
    </row>
    <row r="248" spans="1:27" x14ac:dyDescent="0.25">
      <c r="A248">
        <v>121</v>
      </c>
      <c r="B248">
        <v>205</v>
      </c>
      <c r="C248" t="s">
        <v>477</v>
      </c>
      <c r="D248" t="s">
        <v>478</v>
      </c>
      <c r="E248" t="s">
        <v>37</v>
      </c>
      <c r="F248" t="s">
        <v>479</v>
      </c>
      <c r="G248" t="str">
        <f>"00193772"</f>
        <v>00193772</v>
      </c>
      <c r="H248">
        <v>693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30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4</v>
      </c>
      <c r="W248">
        <v>28</v>
      </c>
      <c r="X248">
        <v>0</v>
      </c>
      <c r="Z248">
        <v>0</v>
      </c>
      <c r="AA248">
        <v>751</v>
      </c>
    </row>
    <row r="249" spans="1:27" x14ac:dyDescent="0.25">
      <c r="H249">
        <v>605</v>
      </c>
    </row>
    <row r="250" spans="1:27" x14ac:dyDescent="0.25">
      <c r="A250">
        <v>122</v>
      </c>
      <c r="B250">
        <v>82</v>
      </c>
      <c r="C250" t="s">
        <v>480</v>
      </c>
      <c r="D250" t="s">
        <v>37</v>
      </c>
      <c r="E250" t="s">
        <v>481</v>
      </c>
      <c r="F250" t="s">
        <v>482</v>
      </c>
      <c r="G250" t="str">
        <f>"00140330"</f>
        <v>00140330</v>
      </c>
      <c r="H250" t="s">
        <v>362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3</v>
      </c>
      <c r="W250">
        <v>21</v>
      </c>
      <c r="X250">
        <v>0</v>
      </c>
      <c r="Z250">
        <v>0</v>
      </c>
      <c r="AA250" t="s">
        <v>483</v>
      </c>
    </row>
    <row r="251" spans="1:27" x14ac:dyDescent="0.25">
      <c r="H251">
        <v>605</v>
      </c>
    </row>
    <row r="252" spans="1:27" x14ac:dyDescent="0.25">
      <c r="A252">
        <v>123</v>
      </c>
      <c r="B252">
        <v>62</v>
      </c>
      <c r="C252" t="s">
        <v>484</v>
      </c>
      <c r="D252" t="s">
        <v>92</v>
      </c>
      <c r="E252" t="s">
        <v>413</v>
      </c>
      <c r="F252" t="s">
        <v>485</v>
      </c>
      <c r="G252" t="str">
        <f>"00186088"</f>
        <v>00186088</v>
      </c>
      <c r="H252" t="s">
        <v>362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50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Z252">
        <v>0</v>
      </c>
      <c r="AA252" t="s">
        <v>486</v>
      </c>
    </row>
    <row r="253" spans="1:27" x14ac:dyDescent="0.25">
      <c r="H253">
        <v>605</v>
      </c>
    </row>
    <row r="254" spans="1:27" x14ac:dyDescent="0.25">
      <c r="A254">
        <v>124</v>
      </c>
      <c r="B254">
        <v>230</v>
      </c>
      <c r="C254" t="s">
        <v>487</v>
      </c>
      <c r="D254" t="s">
        <v>264</v>
      </c>
      <c r="E254" t="s">
        <v>44</v>
      </c>
      <c r="F254" t="s">
        <v>488</v>
      </c>
      <c r="G254" t="str">
        <f>"201504003361"</f>
        <v>201504003361</v>
      </c>
      <c r="H254" t="s">
        <v>489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Z254">
        <v>0</v>
      </c>
      <c r="AA254" t="s">
        <v>489</v>
      </c>
    </row>
    <row r="255" spans="1:27" x14ac:dyDescent="0.25">
      <c r="H255" t="s">
        <v>182</v>
      </c>
    </row>
    <row r="256" spans="1:27" x14ac:dyDescent="0.25">
      <c r="A256">
        <v>125</v>
      </c>
      <c r="B256">
        <v>319</v>
      </c>
      <c r="C256" t="s">
        <v>490</v>
      </c>
      <c r="D256" t="s">
        <v>491</v>
      </c>
      <c r="E256" t="s">
        <v>492</v>
      </c>
      <c r="F256" t="s">
        <v>493</v>
      </c>
      <c r="G256" t="str">
        <f>"00192342"</f>
        <v>00192342</v>
      </c>
      <c r="H256" t="s">
        <v>494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30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Z256">
        <v>0</v>
      </c>
      <c r="AA256" t="s">
        <v>495</v>
      </c>
    </row>
    <row r="257" spans="1:27" x14ac:dyDescent="0.25">
      <c r="H257">
        <v>605</v>
      </c>
    </row>
    <row r="258" spans="1:27" x14ac:dyDescent="0.25">
      <c r="A258">
        <v>126</v>
      </c>
      <c r="B258">
        <v>422</v>
      </c>
      <c r="C258" t="s">
        <v>496</v>
      </c>
      <c r="D258" t="s">
        <v>497</v>
      </c>
      <c r="E258" t="s">
        <v>92</v>
      </c>
      <c r="F258" t="s">
        <v>498</v>
      </c>
      <c r="G258" t="str">
        <f>"201512002358"</f>
        <v>201512002358</v>
      </c>
      <c r="H258" t="s">
        <v>499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30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6</v>
      </c>
      <c r="W258">
        <v>42</v>
      </c>
      <c r="X258">
        <v>0</v>
      </c>
      <c r="Z258">
        <v>0</v>
      </c>
      <c r="AA258" t="s">
        <v>500</v>
      </c>
    </row>
    <row r="259" spans="1:27" x14ac:dyDescent="0.25">
      <c r="H259">
        <v>605</v>
      </c>
    </row>
    <row r="260" spans="1:27" x14ac:dyDescent="0.25">
      <c r="A260">
        <v>127</v>
      </c>
      <c r="B260">
        <v>367</v>
      </c>
      <c r="C260" t="s">
        <v>501</v>
      </c>
      <c r="D260" t="s">
        <v>37</v>
      </c>
      <c r="E260" t="s">
        <v>502</v>
      </c>
      <c r="F260" t="s">
        <v>503</v>
      </c>
      <c r="G260" t="str">
        <f>"00009741"</f>
        <v>00009741</v>
      </c>
      <c r="H260" t="s">
        <v>504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70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Z260">
        <v>0</v>
      </c>
      <c r="AA260" t="s">
        <v>505</v>
      </c>
    </row>
    <row r="261" spans="1:27" x14ac:dyDescent="0.25">
      <c r="H261">
        <v>605</v>
      </c>
    </row>
    <row r="262" spans="1:27" x14ac:dyDescent="0.25">
      <c r="A262">
        <v>128</v>
      </c>
      <c r="B262">
        <v>655</v>
      </c>
      <c r="C262" t="s">
        <v>506</v>
      </c>
      <c r="D262" t="s">
        <v>31</v>
      </c>
      <c r="E262" t="s">
        <v>507</v>
      </c>
      <c r="F262" t="s">
        <v>508</v>
      </c>
      <c r="G262" t="str">
        <f>"201406007600"</f>
        <v>201406007600</v>
      </c>
      <c r="H262" t="s">
        <v>509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50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Z262">
        <v>0</v>
      </c>
      <c r="AA262" t="s">
        <v>510</v>
      </c>
    </row>
    <row r="263" spans="1:27" x14ac:dyDescent="0.25">
      <c r="H263">
        <v>605</v>
      </c>
    </row>
    <row r="264" spans="1:27" x14ac:dyDescent="0.25">
      <c r="A264">
        <v>129</v>
      </c>
      <c r="B264">
        <v>726</v>
      </c>
      <c r="C264" t="s">
        <v>511</v>
      </c>
      <c r="D264" t="s">
        <v>37</v>
      </c>
      <c r="E264" t="s">
        <v>459</v>
      </c>
      <c r="F264" t="s">
        <v>512</v>
      </c>
      <c r="G264" t="str">
        <f>"200911000005"</f>
        <v>200911000005</v>
      </c>
      <c r="H264" t="s">
        <v>513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0</v>
      </c>
      <c r="AA264" t="s">
        <v>513</v>
      </c>
    </row>
    <row r="265" spans="1:27" x14ac:dyDescent="0.25">
      <c r="H265">
        <v>605</v>
      </c>
    </row>
    <row r="266" spans="1:27" x14ac:dyDescent="0.25">
      <c r="A266">
        <v>130</v>
      </c>
      <c r="B266">
        <v>468</v>
      </c>
      <c r="C266" t="s">
        <v>514</v>
      </c>
      <c r="D266" t="s">
        <v>515</v>
      </c>
      <c r="E266" t="s">
        <v>44</v>
      </c>
      <c r="F266" t="s">
        <v>516</v>
      </c>
      <c r="G266" t="str">
        <f>"201511027446"</f>
        <v>201511027446</v>
      </c>
      <c r="H266" t="s">
        <v>375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Z266">
        <v>0</v>
      </c>
      <c r="AA266" t="s">
        <v>517</v>
      </c>
    </row>
    <row r="267" spans="1:27" x14ac:dyDescent="0.25">
      <c r="H267">
        <v>605</v>
      </c>
    </row>
    <row r="268" spans="1:27" x14ac:dyDescent="0.25">
      <c r="A268">
        <v>131</v>
      </c>
      <c r="B268">
        <v>201</v>
      </c>
      <c r="C268" t="s">
        <v>518</v>
      </c>
      <c r="D268" t="s">
        <v>105</v>
      </c>
      <c r="E268" t="s">
        <v>48</v>
      </c>
      <c r="F268" t="s">
        <v>519</v>
      </c>
      <c r="G268" t="str">
        <f>"00194103"</f>
        <v>00194103</v>
      </c>
      <c r="H268" t="s">
        <v>130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50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Z268">
        <v>0</v>
      </c>
      <c r="AA268" t="s">
        <v>520</v>
      </c>
    </row>
    <row r="269" spans="1:27" x14ac:dyDescent="0.25">
      <c r="H269" t="s">
        <v>25</v>
      </c>
    </row>
    <row r="270" spans="1:27" x14ac:dyDescent="0.25">
      <c r="A270">
        <v>132</v>
      </c>
      <c r="B270">
        <v>98</v>
      </c>
      <c r="C270" t="s">
        <v>521</v>
      </c>
      <c r="D270" t="s">
        <v>61</v>
      </c>
      <c r="E270" t="s">
        <v>92</v>
      </c>
      <c r="F270">
        <v>812480</v>
      </c>
      <c r="G270" t="str">
        <f>"00140629"</f>
        <v>00140629</v>
      </c>
      <c r="H270" t="s">
        <v>165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 t="s">
        <v>522</v>
      </c>
    </row>
    <row r="271" spans="1:27" x14ac:dyDescent="0.25">
      <c r="H271">
        <v>605</v>
      </c>
    </row>
    <row r="272" spans="1:27" x14ac:dyDescent="0.25">
      <c r="A272">
        <v>133</v>
      </c>
      <c r="B272">
        <v>231</v>
      </c>
      <c r="C272" t="s">
        <v>523</v>
      </c>
      <c r="D272" t="s">
        <v>350</v>
      </c>
      <c r="E272" t="s">
        <v>48</v>
      </c>
      <c r="F272" t="s">
        <v>524</v>
      </c>
      <c r="G272" t="str">
        <f>"00185595"</f>
        <v>00185595</v>
      </c>
      <c r="H272" t="s">
        <v>395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5</v>
      </c>
      <c r="W272">
        <v>35</v>
      </c>
      <c r="X272">
        <v>0</v>
      </c>
      <c r="Z272">
        <v>0</v>
      </c>
      <c r="AA272" t="s">
        <v>525</v>
      </c>
    </row>
    <row r="273" spans="1:27" x14ac:dyDescent="0.25">
      <c r="H273">
        <v>605</v>
      </c>
    </row>
    <row r="274" spans="1:27" x14ac:dyDescent="0.25">
      <c r="A274">
        <v>134</v>
      </c>
      <c r="B274">
        <v>194</v>
      </c>
      <c r="C274" t="s">
        <v>526</v>
      </c>
      <c r="D274" t="s">
        <v>527</v>
      </c>
      <c r="E274" t="s">
        <v>528</v>
      </c>
      <c r="F274" t="s">
        <v>529</v>
      </c>
      <c r="G274" t="str">
        <f>"201412005721"</f>
        <v>201412005721</v>
      </c>
      <c r="H274" t="s">
        <v>530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30</v>
      </c>
      <c r="O274">
        <v>30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Z274">
        <v>0</v>
      </c>
      <c r="AA274" t="s">
        <v>531</v>
      </c>
    </row>
    <row r="275" spans="1:27" x14ac:dyDescent="0.25">
      <c r="H275">
        <v>605</v>
      </c>
    </row>
    <row r="276" spans="1:27" x14ac:dyDescent="0.25">
      <c r="A276">
        <v>135</v>
      </c>
      <c r="B276">
        <v>521</v>
      </c>
      <c r="C276" t="s">
        <v>532</v>
      </c>
      <c r="D276" t="s">
        <v>44</v>
      </c>
      <c r="E276" t="s">
        <v>15</v>
      </c>
      <c r="F276" t="s">
        <v>533</v>
      </c>
      <c r="G276" t="str">
        <f>"201504000559"</f>
        <v>201504000559</v>
      </c>
      <c r="H276">
        <v>660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5</v>
      </c>
      <c r="W276">
        <v>35</v>
      </c>
      <c r="X276">
        <v>0</v>
      </c>
      <c r="Z276">
        <v>0</v>
      </c>
      <c r="AA276">
        <v>695</v>
      </c>
    </row>
    <row r="277" spans="1:27" x14ac:dyDescent="0.25">
      <c r="H277">
        <v>605</v>
      </c>
    </row>
    <row r="278" spans="1:27" x14ac:dyDescent="0.25">
      <c r="A278">
        <v>136</v>
      </c>
      <c r="B278">
        <v>274</v>
      </c>
      <c r="C278" t="s">
        <v>534</v>
      </c>
      <c r="D278" t="s">
        <v>37</v>
      </c>
      <c r="E278" t="s">
        <v>128</v>
      </c>
      <c r="F278" t="s">
        <v>535</v>
      </c>
      <c r="G278" t="str">
        <f>"201409000661"</f>
        <v>201409000661</v>
      </c>
      <c r="H278" t="s">
        <v>504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Z278">
        <v>0</v>
      </c>
      <c r="AA278" t="s">
        <v>536</v>
      </c>
    </row>
    <row r="279" spans="1:27" x14ac:dyDescent="0.25">
      <c r="H279">
        <v>605</v>
      </c>
    </row>
    <row r="280" spans="1:27" x14ac:dyDescent="0.25">
      <c r="A280">
        <v>137</v>
      </c>
      <c r="B280">
        <v>126</v>
      </c>
      <c r="C280" t="s">
        <v>537</v>
      </c>
      <c r="D280" t="s">
        <v>66</v>
      </c>
      <c r="E280" t="s">
        <v>97</v>
      </c>
      <c r="F280" t="s">
        <v>538</v>
      </c>
      <c r="G280" t="str">
        <f>"00182202"</f>
        <v>00182202</v>
      </c>
      <c r="H280" t="s">
        <v>539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30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Z280">
        <v>0</v>
      </c>
      <c r="AA280" t="s">
        <v>540</v>
      </c>
    </row>
    <row r="281" spans="1:27" x14ac:dyDescent="0.25">
      <c r="H281">
        <v>605</v>
      </c>
    </row>
    <row r="282" spans="1:27" x14ac:dyDescent="0.25">
      <c r="A282">
        <v>138</v>
      </c>
      <c r="B282">
        <v>160</v>
      </c>
      <c r="C282" t="s">
        <v>541</v>
      </c>
      <c r="D282" t="s">
        <v>502</v>
      </c>
      <c r="E282" t="s">
        <v>154</v>
      </c>
      <c r="F282" t="s">
        <v>542</v>
      </c>
      <c r="G282" t="str">
        <f>"201406006582"</f>
        <v>201406006582</v>
      </c>
      <c r="H282" t="s">
        <v>543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Z282">
        <v>0</v>
      </c>
      <c r="AA282" t="s">
        <v>543</v>
      </c>
    </row>
    <row r="283" spans="1:27" x14ac:dyDescent="0.25">
      <c r="H283">
        <v>605</v>
      </c>
    </row>
    <row r="284" spans="1:27" x14ac:dyDescent="0.25">
      <c r="A284">
        <v>139</v>
      </c>
      <c r="B284">
        <v>67</v>
      </c>
      <c r="C284" t="s">
        <v>544</v>
      </c>
      <c r="D284" t="s">
        <v>545</v>
      </c>
      <c r="E284" t="s">
        <v>233</v>
      </c>
      <c r="F284" t="s">
        <v>546</v>
      </c>
      <c r="G284" t="str">
        <f>"201410010273"</f>
        <v>201410010273</v>
      </c>
      <c r="H284" t="s">
        <v>547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Z284">
        <v>0</v>
      </c>
      <c r="AA284" t="s">
        <v>548</v>
      </c>
    </row>
    <row r="285" spans="1:27" x14ac:dyDescent="0.25">
      <c r="H285">
        <v>605</v>
      </c>
    </row>
    <row r="286" spans="1:27" x14ac:dyDescent="0.25">
      <c r="A286">
        <v>140</v>
      </c>
      <c r="B286">
        <v>18</v>
      </c>
      <c r="C286" t="s">
        <v>549</v>
      </c>
      <c r="D286" t="s">
        <v>459</v>
      </c>
      <c r="E286" t="s">
        <v>44</v>
      </c>
      <c r="F286" t="s">
        <v>550</v>
      </c>
      <c r="G286" t="str">
        <f>"201604003537"</f>
        <v>201604003537</v>
      </c>
      <c r="H286" t="s">
        <v>509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Z286">
        <v>0</v>
      </c>
      <c r="AA286" t="s">
        <v>509</v>
      </c>
    </row>
    <row r="287" spans="1:27" x14ac:dyDescent="0.25">
      <c r="H287" t="s">
        <v>182</v>
      </c>
    </row>
    <row r="288" spans="1:27" x14ac:dyDescent="0.25">
      <c r="A288">
        <v>141</v>
      </c>
      <c r="B288">
        <v>459</v>
      </c>
      <c r="C288" t="s">
        <v>551</v>
      </c>
      <c r="D288" t="s">
        <v>110</v>
      </c>
      <c r="E288" t="s">
        <v>21</v>
      </c>
      <c r="F288" t="s">
        <v>552</v>
      </c>
      <c r="G288" t="str">
        <f>"201410000350"</f>
        <v>201410000350</v>
      </c>
      <c r="H288" t="s">
        <v>130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Z288">
        <v>0</v>
      </c>
      <c r="AA288" t="s">
        <v>130</v>
      </c>
    </row>
    <row r="289" spans="1:27" x14ac:dyDescent="0.25">
      <c r="H289">
        <v>605</v>
      </c>
    </row>
    <row r="290" spans="1:27" x14ac:dyDescent="0.25">
      <c r="A290">
        <v>142</v>
      </c>
      <c r="B290">
        <v>50</v>
      </c>
      <c r="C290" t="s">
        <v>553</v>
      </c>
      <c r="D290" t="s">
        <v>128</v>
      </c>
      <c r="E290" t="s">
        <v>154</v>
      </c>
      <c r="F290" t="s">
        <v>554</v>
      </c>
      <c r="G290" t="str">
        <f>"201412003437"</f>
        <v>201412003437</v>
      </c>
      <c r="H290" t="s">
        <v>494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Z290">
        <v>0</v>
      </c>
      <c r="AA290" t="s">
        <v>494</v>
      </c>
    </row>
    <row r="291" spans="1:27" x14ac:dyDescent="0.25">
      <c r="H291">
        <v>605</v>
      </c>
    </row>
    <row r="292" spans="1:27" x14ac:dyDescent="0.25">
      <c r="A292">
        <v>143</v>
      </c>
      <c r="B292">
        <v>19</v>
      </c>
      <c r="C292" t="s">
        <v>555</v>
      </c>
      <c r="D292" t="s">
        <v>110</v>
      </c>
      <c r="E292" t="s">
        <v>211</v>
      </c>
      <c r="F292" t="s">
        <v>556</v>
      </c>
      <c r="G292" t="str">
        <f>"00009084"</f>
        <v>00009084</v>
      </c>
      <c r="H292" t="s">
        <v>494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Z292">
        <v>0</v>
      </c>
      <c r="AA292" t="s">
        <v>494</v>
      </c>
    </row>
    <row r="293" spans="1:27" x14ac:dyDescent="0.25">
      <c r="H293">
        <v>605</v>
      </c>
    </row>
    <row r="294" spans="1:27" x14ac:dyDescent="0.25">
      <c r="A294">
        <v>144</v>
      </c>
      <c r="B294">
        <v>515</v>
      </c>
      <c r="C294" t="s">
        <v>557</v>
      </c>
      <c r="D294" t="s">
        <v>44</v>
      </c>
      <c r="E294" t="s">
        <v>558</v>
      </c>
      <c r="F294" t="s">
        <v>559</v>
      </c>
      <c r="G294" t="str">
        <f>"00181479"</f>
        <v>00181479</v>
      </c>
      <c r="H294" t="s">
        <v>415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Z294">
        <v>0</v>
      </c>
      <c r="AA294" t="s">
        <v>415</v>
      </c>
    </row>
    <row r="295" spans="1:27" x14ac:dyDescent="0.25">
      <c r="H295">
        <v>605</v>
      </c>
    </row>
    <row r="296" spans="1:27" x14ac:dyDescent="0.25">
      <c r="A296">
        <v>145</v>
      </c>
      <c r="B296">
        <v>389</v>
      </c>
      <c r="C296" t="s">
        <v>560</v>
      </c>
      <c r="D296" t="s">
        <v>561</v>
      </c>
      <c r="E296" t="s">
        <v>562</v>
      </c>
      <c r="F296" t="s">
        <v>563</v>
      </c>
      <c r="G296" t="str">
        <f>"201411000178"</f>
        <v>201411000178</v>
      </c>
      <c r="H296" t="s">
        <v>322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Z296">
        <v>0</v>
      </c>
      <c r="AA296" t="s">
        <v>322</v>
      </c>
    </row>
    <row r="297" spans="1:27" x14ac:dyDescent="0.25">
      <c r="H297">
        <v>605</v>
      </c>
    </row>
    <row r="299" spans="1:27" x14ac:dyDescent="0.25">
      <c r="A299" t="s">
        <v>564</v>
      </c>
    </row>
    <row r="300" spans="1:27" x14ac:dyDescent="0.25">
      <c r="A300" t="s">
        <v>565</v>
      </c>
    </row>
    <row r="301" spans="1:27" x14ac:dyDescent="0.25">
      <c r="A301" t="s">
        <v>566</v>
      </c>
    </row>
    <row r="302" spans="1:27" x14ac:dyDescent="0.25">
      <c r="A302" t="s">
        <v>567</v>
      </c>
    </row>
    <row r="303" spans="1:27" x14ac:dyDescent="0.25">
      <c r="A303" t="s">
        <v>568</v>
      </c>
    </row>
    <row r="304" spans="1:27" x14ac:dyDescent="0.25">
      <c r="A304" t="s">
        <v>569</v>
      </c>
    </row>
    <row r="305" spans="1:1" x14ac:dyDescent="0.25">
      <c r="A305" t="s">
        <v>570</v>
      </c>
    </row>
    <row r="306" spans="1:1" x14ac:dyDescent="0.25">
      <c r="A306" t="s">
        <v>571</v>
      </c>
    </row>
    <row r="307" spans="1:1" x14ac:dyDescent="0.25">
      <c r="A307" t="s">
        <v>572</v>
      </c>
    </row>
    <row r="308" spans="1:1" x14ac:dyDescent="0.25">
      <c r="A308" t="s">
        <v>573</v>
      </c>
    </row>
    <row r="309" spans="1:1" x14ac:dyDescent="0.25">
      <c r="A309" t="s">
        <v>574</v>
      </c>
    </row>
    <row r="310" spans="1:1" x14ac:dyDescent="0.25">
      <c r="A310" t="s">
        <v>575</v>
      </c>
    </row>
    <row r="311" spans="1:1" x14ac:dyDescent="0.25">
      <c r="A311" t="s">
        <v>576</v>
      </c>
    </row>
    <row r="312" spans="1:1" x14ac:dyDescent="0.25">
      <c r="A312" t="s">
        <v>577</v>
      </c>
    </row>
    <row r="313" spans="1:1" x14ac:dyDescent="0.25">
      <c r="A313" t="s">
        <v>578</v>
      </c>
    </row>
    <row r="314" spans="1:1" x14ac:dyDescent="0.25">
      <c r="A314" t="s">
        <v>579</v>
      </c>
    </row>
    <row r="315" spans="1:1" x14ac:dyDescent="0.25">
      <c r="A315" t="s">
        <v>580</v>
      </c>
    </row>
    <row r="316" spans="1:1" x14ac:dyDescent="0.25">
      <c r="A316" t="s">
        <v>581</v>
      </c>
    </row>
    <row r="317" spans="1:1" x14ac:dyDescent="0.25">
      <c r="A317" t="s">
        <v>582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2018-05-09T06:14:12Z</dcterms:created>
  <dcterms:modified xsi:type="dcterms:W3CDTF">2018-05-09T06:14:13Z</dcterms:modified>
</cp:coreProperties>
</file>