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46" i="1" l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<sst xmlns="http://schemas.openxmlformats.org/spreadsheetml/2006/main" count="816" uniqueCount="552">
  <si>
    <t>ΠΛΗΡΩΣΗ ΘΕΣΕΩΝ ΜΕ ΣΕΙΡΑ ΠΡΟΤΕΡΑΙΟΤΗΤΑΣ (ΑΡΘΡΟ 18/Ν. 2190/1994) ΠΡΟΚΗΡΥΞΗ : 9Κ/2017</t>
  </si>
  <si>
    <t>ΣΕΙΡΑ ΚΑΤΑΤΑΞΗΣ (ΚΥΡΙΟΣ)</t>
  </si>
  <si>
    <t>ΠΑΝΕΠΙΣΤΗΜΙΑΚΗΣ ΕΚΠΑΙΔΕΥΣΗΣ (ΠΕ)</t>
  </si>
  <si>
    <t>ΕΙΔΙΚΗ ΚΑΤΗΓΟΡΙΑ Α΄ ΧΩΡΙΣ ΕΜΠΕΙΡΙΑ</t>
  </si>
  <si>
    <t>ΠΕ ΕΦΟΡΙΑΚΩΝ (ΜΕ ΠΤΥΧΙΟ ΟΙΚΟΝΟΜΙΚΩΝ)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</si>
  <si>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</si>
  <si>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</si>
  <si>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</si>
  <si>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</si>
  <si>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</si>
  <si>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</si>
  <si>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</si>
  <si>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</si>
  <si>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ΡΙΖΟΣ</t>
  </si>
  <si>
    <t>ΑΝΑΣΤΑΣΙΟΣ</t>
  </si>
  <si>
    <t>ΠΑΝΑΓΙΩΤΗΣ</t>
  </si>
  <si>
    <t>ΑΜ607994</t>
  </si>
  <si>
    <t>761,2</t>
  </si>
  <si>
    <t>1461,2</t>
  </si>
  <si>
    <t>ΚΑΡΑΝΑΣΤΑΣΗΣ</t>
  </si>
  <si>
    <t>ΔΗΜΗΤΡΙΟΣ</t>
  </si>
  <si>
    <t>ΙΩΑΝΝΗΣ</t>
  </si>
  <si>
    <t>Φ337509</t>
  </si>
  <si>
    <t>106-105</t>
  </si>
  <si>
    <t>ΝΙΚΟΛΑΟΥ</t>
  </si>
  <si>
    <t>ΑΕ724564</t>
  </si>
  <si>
    <t>801,9</t>
  </si>
  <si>
    <t>1281,9</t>
  </si>
  <si>
    <t>105-106-104-102-103-101</t>
  </si>
  <si>
    <t>ΚΥΡΙΤΣΗ</t>
  </si>
  <si>
    <t>ΚΩΝΣΤΑΝΤΙΝΑ</t>
  </si>
  <si>
    <t>ΒΑΣΙΛΕΙΟΣ</t>
  </si>
  <si>
    <t>ΑΙ520538</t>
  </si>
  <si>
    <t>870,1</t>
  </si>
  <si>
    <t>1170,1</t>
  </si>
  <si>
    <t>106-104-105</t>
  </si>
  <si>
    <t>ΓΚΟΥΛΙΑΜΑΚΗΣ</t>
  </si>
  <si>
    <t>ΣΩΤΗΡΙΟΣ</t>
  </si>
  <si>
    <t>ΑΝΤΩΝΙΟΣ</t>
  </si>
  <si>
    <t>ΑΒ715866</t>
  </si>
  <si>
    <t>812,9</t>
  </si>
  <si>
    <t>1162,9</t>
  </si>
  <si>
    <t>104-105-106</t>
  </si>
  <si>
    <t>ΗΛΙΑΣ</t>
  </si>
  <si>
    <t>ΝΙΚΟΛΑΟΣ</t>
  </si>
  <si>
    <t>ΑΘΑΝΑΣΙΟΣ</t>
  </si>
  <si>
    <t>ΑΗ989318</t>
  </si>
  <si>
    <t>817,3</t>
  </si>
  <si>
    <t>1147,3</t>
  </si>
  <si>
    <t>106-105-104</t>
  </si>
  <si>
    <t>ΓΙΑΝΝΟΥΛΗ</t>
  </si>
  <si>
    <t>ΠΑΝΑΓΙΩΤΑ</t>
  </si>
  <si>
    <t>ΑΡΓΥΡΙΟΣ</t>
  </si>
  <si>
    <t>ΑΕ186368</t>
  </si>
  <si>
    <t>821,7</t>
  </si>
  <si>
    <t>1141,7</t>
  </si>
  <si>
    <t>ΣΤΑΜΚΟΣ</t>
  </si>
  <si>
    <t>ΚΩΝΣΤΑΝΤΙΝΟΣ</t>
  </si>
  <si>
    <t>ΣΤΕΦΑΝΟΣ</t>
  </si>
  <si>
    <t>Χ389594</t>
  </si>
  <si>
    <t>862,4</t>
  </si>
  <si>
    <t>1132,4</t>
  </si>
  <si>
    <t>104-106-105</t>
  </si>
  <si>
    <t>ΚΟΛΕΤΣΟΥ</t>
  </si>
  <si>
    <t>ΜΑΡΙΑ</t>
  </si>
  <si>
    <t>ΘΕΟΔΩΡΟΣ</t>
  </si>
  <si>
    <t>ΑΕ150982</t>
  </si>
  <si>
    <t>1101,9</t>
  </si>
  <si>
    <t>ΝΤΕΡΖΙΩΤΟΥ</t>
  </si>
  <si>
    <t>ΙΦΙΓΕΝΕΙΑ</t>
  </si>
  <si>
    <t>ΑΡΙΣΤΕΙΔΗΣ</t>
  </si>
  <si>
    <t>Φ084925</t>
  </si>
  <si>
    <t>789,8</t>
  </si>
  <si>
    <t>1089,8</t>
  </si>
  <si>
    <t>ΚΩΝΣΤΑΝΤΟΠΟΥΛΟΥ</t>
  </si>
  <si>
    <t>ΕΙΡΗΝΗ</t>
  </si>
  <si>
    <t>Χ301318</t>
  </si>
  <si>
    <t>796,4</t>
  </si>
  <si>
    <t>1086,4</t>
  </si>
  <si>
    <t>105-106-104</t>
  </si>
  <si>
    <t>ΝΑΚΑ</t>
  </si>
  <si>
    <t>ΓΕΩΡΓΙΟΣ</t>
  </si>
  <si>
    <t>Π543837</t>
  </si>
  <si>
    <t>1014,2</t>
  </si>
  <si>
    <t>1084,2</t>
  </si>
  <si>
    <t>105-106</t>
  </si>
  <si>
    <t>ΚΑΤΣΟΥΔΑ</t>
  </si>
  <si>
    <t>ΑΛΕΞΑΝΔΡΟΣ</t>
  </si>
  <si>
    <t>ΑΙ104391</t>
  </si>
  <si>
    <t>656,7</t>
  </si>
  <si>
    <t>1076,7</t>
  </si>
  <si>
    <t>ΠΟΛΥΧΡΟΝΑΚΗΣ</t>
  </si>
  <si>
    <t>ΣΤΑΥΡΟΣ</t>
  </si>
  <si>
    <t>ΑΙ621655</t>
  </si>
  <si>
    <t>806,3</t>
  </si>
  <si>
    <t>1076,3</t>
  </si>
  <si>
    <t>106-104</t>
  </si>
  <si>
    <t>ΜΠΑΝΤΑΒΑΝΗΣ</t>
  </si>
  <si>
    <t>ΝΕΚΤΑΡΙΟΣ</t>
  </si>
  <si>
    <t>ΓΡΗΓΟΡΙΟΣ</t>
  </si>
  <si>
    <t>ΑΙ069860</t>
  </si>
  <si>
    <t>702,9</t>
  </si>
  <si>
    <t>1062,9</t>
  </si>
  <si>
    <t>ΚΑΡΟΥΝΤΖΟΥ</t>
  </si>
  <si>
    <t>ΙΩΑΝΝΑ</t>
  </si>
  <si>
    <t>ΑΕ514298</t>
  </si>
  <si>
    <t>790,9</t>
  </si>
  <si>
    <t>1060,9</t>
  </si>
  <si>
    <t>ΣΚΕΡΛΕΤΗΣ</t>
  </si>
  <si>
    <t>ΘΕΟΔΟΣΙΟΣ</t>
  </si>
  <si>
    <t>ΑΖ685211</t>
  </si>
  <si>
    <t>755,7</t>
  </si>
  <si>
    <t>1055,7</t>
  </si>
  <si>
    <t>ΓΚΑΒΑΡΔΙΝΑΣ</t>
  </si>
  <si>
    <t>ΧΑΡΑΛΑΜΠΟΣ</t>
  </si>
  <si>
    <t>ΧΑΡΙΛΑΟΣ</t>
  </si>
  <si>
    <t>ΑΚ750171</t>
  </si>
  <si>
    <t>808,5</t>
  </si>
  <si>
    <t>1038,5</t>
  </si>
  <si>
    <t>ΤΕΛΕΧΑΣ</t>
  </si>
  <si>
    <t>ΑΓΓΕΛΟΣ</t>
  </si>
  <si>
    <t>ΑΗ664520</t>
  </si>
  <si>
    <t>776,6</t>
  </si>
  <si>
    <t>1036,6</t>
  </si>
  <si>
    <t>ΜΕΝΗ</t>
  </si>
  <si>
    <t>ΑΝΑΣΤΑΣΙΑ</t>
  </si>
  <si>
    <t>ΑΥΓΟΥΣΤΙΝΟΣ</t>
  </si>
  <si>
    <t>ΑΗ934195</t>
  </si>
  <si>
    <t>749,1</t>
  </si>
  <si>
    <t>1029,1</t>
  </si>
  <si>
    <t>ΜΠΟΥΡΕΛΟΥ</t>
  </si>
  <si>
    <t>ΑΡΓΥΡΩ</t>
  </si>
  <si>
    <t>Π627025</t>
  </si>
  <si>
    <t>ΔΟΥΛΓΕΡΑΚΗΣ</t>
  </si>
  <si>
    <t>ΜΙΧΑΗΛ</t>
  </si>
  <si>
    <t>Τ494667</t>
  </si>
  <si>
    <t>718,3</t>
  </si>
  <si>
    <t>1018,3</t>
  </si>
  <si>
    <t>ΝΑΛΜΠΑΝΤΗ</t>
  </si>
  <si>
    <t>ΜΑΓΔΑΛΗΝΗ</t>
  </si>
  <si>
    <t>ΑΖ841107</t>
  </si>
  <si>
    <t>716,1</t>
  </si>
  <si>
    <t>1016,1</t>
  </si>
  <si>
    <t>104-106</t>
  </si>
  <si>
    <t>ΤΖΙΤΖΙΡΗΣ</t>
  </si>
  <si>
    <t>ΧΡΥΣΟΣΤΟΜΟΣ</t>
  </si>
  <si>
    <t>Χ071779</t>
  </si>
  <si>
    <t>672,1</t>
  </si>
  <si>
    <t>1002,1</t>
  </si>
  <si>
    <t>ΚΟΤΣΙΦΑΚΗΣ</t>
  </si>
  <si>
    <t>Χ999426</t>
  </si>
  <si>
    <t>988,3</t>
  </si>
  <si>
    <t>ΒΟΡΓΙΑΤΖΙΔΗΣ</t>
  </si>
  <si>
    <t>ΑΒ888880</t>
  </si>
  <si>
    <t>927,3</t>
  </si>
  <si>
    <t>987,3</t>
  </si>
  <si>
    <t>ΡΕΝΤΖΕΠΗΣ</t>
  </si>
  <si>
    <t>ΦΩΤΙΟΣ</t>
  </si>
  <si>
    <t>ΑΑ307145</t>
  </si>
  <si>
    <t>734,8</t>
  </si>
  <si>
    <t>984,8</t>
  </si>
  <si>
    <t>ΠΑΠΑΔΟΠΟΥΛΟΣ</t>
  </si>
  <si>
    <t>ΑΖ849027</t>
  </si>
  <si>
    <t>ΑΡΑΠΑΚΟΣ</t>
  </si>
  <si>
    <t>ΑΒ511356</t>
  </si>
  <si>
    <t>972,9</t>
  </si>
  <si>
    <t>ΜΑΥΡΟΜΑΤΗΣ</t>
  </si>
  <si>
    <t>ΙΠΠΟΚΡΑΤΗΣ</t>
  </si>
  <si>
    <t>ΑΕ114881</t>
  </si>
  <si>
    <t>645,7</t>
  </si>
  <si>
    <t>965,7</t>
  </si>
  <si>
    <t>ΤΖΙΑΤΖΙΑ</t>
  </si>
  <si>
    <t>ΑΛΚΗΣΤΙΣ</t>
  </si>
  <si>
    <t>ΑΠΟΣΤΟΛΟΣ</t>
  </si>
  <si>
    <t>Τ500090</t>
  </si>
  <si>
    <t>709,5</t>
  </si>
  <si>
    <t>949,5</t>
  </si>
  <si>
    <t>ΖΕΛΙΟΥ</t>
  </si>
  <si>
    <t>ΛΗΔΑ</t>
  </si>
  <si>
    <t>ΠΑΥΛΟΣ</t>
  </si>
  <si>
    <t>ΑΗ763521</t>
  </si>
  <si>
    <t>687,5</t>
  </si>
  <si>
    <t>937,5</t>
  </si>
  <si>
    <t>ΦΡΕΡΗΣ</t>
  </si>
  <si>
    <t>ΑΚ460513</t>
  </si>
  <si>
    <t>705,1</t>
  </si>
  <si>
    <t>935,1</t>
  </si>
  <si>
    <t>ΚΑΡΑΒΟΤΑ</t>
  </si>
  <si>
    <t>ΑΓΓΕΛΙΚΗ</t>
  </si>
  <si>
    <t>Χ292363</t>
  </si>
  <si>
    <t>664,4</t>
  </si>
  <si>
    <t>934,4</t>
  </si>
  <si>
    <t>ΜΠΟΥΓΑΣ</t>
  </si>
  <si>
    <t>ΛΥΚΟΥΡΓΟΣ</t>
  </si>
  <si>
    <t>ΑΚ362676</t>
  </si>
  <si>
    <t>ΒΟΟΓΙΑΤΖΗ</t>
  </si>
  <si>
    <t>ΕΛΕΝΗ</t>
  </si>
  <si>
    <t>ΑΝ199110</t>
  </si>
  <si>
    <t>917,3</t>
  </si>
  <si>
    <t>ΜΑΡΟΥΛΗ</t>
  </si>
  <si>
    <t>ΧΡΥΣΑΝΘΗ</t>
  </si>
  <si>
    <t>ΒΑΙΤΣΗΣ</t>
  </si>
  <si>
    <t>ΑΖ259025</t>
  </si>
  <si>
    <t>643,5</t>
  </si>
  <si>
    <t>913,5</t>
  </si>
  <si>
    <t>ΨΗΡΟΓΙΑΝΝΗ</t>
  </si>
  <si>
    <t>ΓΕΩΡΓΙΑ</t>
  </si>
  <si>
    <t>ΑΙ615028</t>
  </si>
  <si>
    <t>ΣΤΑΥΡΟΠΟΥΛΟΣ</t>
  </si>
  <si>
    <t>ΑΗ619831</t>
  </si>
  <si>
    <t>635,8</t>
  </si>
  <si>
    <t>905,8</t>
  </si>
  <si>
    <t>ΚΑΡΑΛΗΣ</t>
  </si>
  <si>
    <t>ΑΜ011723</t>
  </si>
  <si>
    <t>782,1</t>
  </si>
  <si>
    <t>902,1</t>
  </si>
  <si>
    <t>ΚΡΙΑΡΑΣ</t>
  </si>
  <si>
    <t>ΑΜ026088</t>
  </si>
  <si>
    <t>891,7</t>
  </si>
  <si>
    <t>ΝΑΖΙΡΗ</t>
  </si>
  <si>
    <t>ΒΑΣΙΛΙΚΗ ΜΑΡΙΑ</t>
  </si>
  <si>
    <t>ΒΕΛΙΣΣΑΡΙΟΣ ΑΠΟΣΤΟΛΟΣ</t>
  </si>
  <si>
    <t>Χ924793</t>
  </si>
  <si>
    <t>840,4</t>
  </si>
  <si>
    <t>890,4</t>
  </si>
  <si>
    <t>ΜΠΕΡΕΔΗΜΑ</t>
  </si>
  <si>
    <t>ΑΜΑΛΙΑ</t>
  </si>
  <si>
    <t>ΑΖ526415</t>
  </si>
  <si>
    <t>784,3</t>
  </si>
  <si>
    <t>884,3</t>
  </si>
  <si>
    <t>ΠΑΠΑΚΑΛΟΣ</t>
  </si>
  <si>
    <t xml:space="preserve">ΒΑΣΙΛΕΙΟΣ </t>
  </si>
  <si>
    <t>Σ539929</t>
  </si>
  <si>
    <t>601,7</t>
  </si>
  <si>
    <t>871,7</t>
  </si>
  <si>
    <t>ΜΑΓΚΛΑΡΑ</t>
  </si>
  <si>
    <t>ΑΚ685013</t>
  </si>
  <si>
    <t>793,1</t>
  </si>
  <si>
    <t>863,1</t>
  </si>
  <si>
    <t>ΒΕΝΤΟΥΡΗ</t>
  </si>
  <si>
    <t>ΖΑΜΠΕΤΑ</t>
  </si>
  <si>
    <t>ΘΕΜΙΣΤΟΚΛΗΣ</t>
  </si>
  <si>
    <t>ΑΑ041354</t>
  </si>
  <si>
    <t>ΣΠΥΡΟΥ</t>
  </si>
  <si>
    <t>ΓΑΡΥΦΑΛΛΙΑ</t>
  </si>
  <si>
    <t>ΑΙ638784</t>
  </si>
  <si>
    <t>854,8</t>
  </si>
  <si>
    <t>ΠΕΤΡΟΥΛΑΣ</t>
  </si>
  <si>
    <t>ΜΙΧΑΛΗΣ</t>
  </si>
  <si>
    <t>ΠΕΤΡΟΣ</t>
  </si>
  <si>
    <t>ΑΒ287869</t>
  </si>
  <si>
    <t>ΣΦΗΚΑ</t>
  </si>
  <si>
    <t>ΣΕΡΑΦΕΙΜ</t>
  </si>
  <si>
    <t>ΑΖ781976</t>
  </si>
  <si>
    <t>685,3</t>
  </si>
  <si>
    <t>835,3</t>
  </si>
  <si>
    <t>ΧΡΙΣΤΑΚΟΠΟΥΛΟΣ</t>
  </si>
  <si>
    <t>ΑΜ160334</t>
  </si>
  <si>
    <t>831,9</t>
  </si>
  <si>
    <t>ΜΠΑΡΤΖΩΚΗΣ</t>
  </si>
  <si>
    <t>ΘΩΜΑΣ</t>
  </si>
  <si>
    <t>ΑΚ378836</t>
  </si>
  <si>
    <t>691,9</t>
  </si>
  <si>
    <t>ΛΑΖΑΡΗ</t>
  </si>
  <si>
    <t>ΣΟΦΙΑ</t>
  </si>
  <si>
    <t>Ν074643</t>
  </si>
  <si>
    <t>609,4</t>
  </si>
  <si>
    <t>829,4</t>
  </si>
  <si>
    <t>ΕΥΣΤΑΘΙΟΥ</t>
  </si>
  <si>
    <t>ΑΛΙΚΗ</t>
  </si>
  <si>
    <t>ΑΙ638097</t>
  </si>
  <si>
    <t>818,3</t>
  </si>
  <si>
    <t>ΠΑΛΛΗ</t>
  </si>
  <si>
    <t>ΑΚ802811</t>
  </si>
  <si>
    <t>735,9</t>
  </si>
  <si>
    <t>815,9</t>
  </si>
  <si>
    <t>ΠΑΠΑΓΙΑΝΝΟΠΟΥΛΟΣ</t>
  </si>
  <si>
    <t>ΘΕΟΦΑΝΗΣ</t>
  </si>
  <si>
    <t>ΑΖ725722</t>
  </si>
  <si>
    <t>743,6</t>
  </si>
  <si>
    <t>813,6</t>
  </si>
  <si>
    <t>ΜΑΡΑΓΚΟΠΟΥΛΟΥ</t>
  </si>
  <si>
    <t>ΑΖ510930</t>
  </si>
  <si>
    <t>778,8</t>
  </si>
  <si>
    <t>808,8</t>
  </si>
  <si>
    <t>ΣΦΕΤΟΥΔΗΣ</t>
  </si>
  <si>
    <t>ΣΤΕΡΓΙΟΣ</t>
  </si>
  <si>
    <t>Χ051115</t>
  </si>
  <si>
    <t>806,6</t>
  </si>
  <si>
    <t>ΚΑΤΣΩΡΑ</t>
  </si>
  <si>
    <t>ΑΝΝΑ</t>
  </si>
  <si>
    <t>ΑΑ378111</t>
  </si>
  <si>
    <t>775,5</t>
  </si>
  <si>
    <t>805,5</t>
  </si>
  <si>
    <t>ΑΝΔΡΙΝΟΠΟΥΛΟΣ</t>
  </si>
  <si>
    <t>ΑΕ544277</t>
  </si>
  <si>
    <t>804,8</t>
  </si>
  <si>
    <t>ΜΟΥΡΚΟΥΣΗΣ</t>
  </si>
  <si>
    <t>ΕΥΑΓΓΕΛΟΣ</t>
  </si>
  <si>
    <t>Σ631617</t>
  </si>
  <si>
    <t>ΣΠΥΡΙΔΩΝ</t>
  </si>
  <si>
    <t>ΑΚ030057</t>
  </si>
  <si>
    <t>ΦΩΤΑΚΗ</t>
  </si>
  <si>
    <t>ΔΗΜΗΤΡΑ</t>
  </si>
  <si>
    <t>ΑΚ414566</t>
  </si>
  <si>
    <t>791,2</t>
  </si>
  <si>
    <t>ΒΛΑΧΟΣ</t>
  </si>
  <si>
    <t>ΒΙΚΤΩΡ-ΣΠΥΡΙΔΩΝ</t>
  </si>
  <si>
    <t>ΑΚ212648</t>
  </si>
  <si>
    <t>756,8</t>
  </si>
  <si>
    <t>786,8</t>
  </si>
  <si>
    <t>ΣΤΟΛΑΚΗ</t>
  </si>
  <si>
    <t>ΑΘΑΝΑΣΙΑ</t>
  </si>
  <si>
    <t>Σ209648</t>
  </si>
  <si>
    <t>786,7</t>
  </si>
  <si>
    <t>ΠΑΠΑΜΙΧΑΛΟΠΟΥΛΟΥ</t>
  </si>
  <si>
    <t>ΑΙΙΜΙΛΙΑ</t>
  </si>
  <si>
    <t>ΑΒ056102</t>
  </si>
  <si>
    <t>785,3</t>
  </si>
  <si>
    <t>ΓΙΑΝΝΑΚΗΣ</t>
  </si>
  <si>
    <t>ΑΝΔΡΕΑΣ</t>
  </si>
  <si>
    <t>Χ015419</t>
  </si>
  <si>
    <t>ΚΡΗΤΙΚΟΣ</t>
  </si>
  <si>
    <t>ΑΖ944492</t>
  </si>
  <si>
    <t>753,5</t>
  </si>
  <si>
    <t>783,5</t>
  </si>
  <si>
    <t>ΒΕΛΚΟΠΟΥΛΟΣ</t>
  </si>
  <si>
    <t>Χ452728</t>
  </si>
  <si>
    <t>712,8</t>
  </si>
  <si>
    <t>782,8</t>
  </si>
  <si>
    <t>ΜΠΕΡΤΟΛΗΣ</t>
  </si>
  <si>
    <t>ΑΜ511894</t>
  </si>
  <si>
    <t>657,8</t>
  </si>
  <si>
    <t>777,8</t>
  </si>
  <si>
    <t>ΒΕΡΓΟΥ</t>
  </si>
  <si>
    <t>ΑΙΚΑΤΕΡΙΝΗ</t>
  </si>
  <si>
    <t>ΑΙ032403</t>
  </si>
  <si>
    <t>706,2</t>
  </si>
  <si>
    <t>766,2</t>
  </si>
  <si>
    <t>ΚΟΥΤΟΥΜΠΑΣ</t>
  </si>
  <si>
    <t>ΚΩΝΣΤΑΝΤΙΝΟΣ ΧΡΥΣΟΒ</t>
  </si>
  <si>
    <t>ΑΚ971215</t>
  </si>
  <si>
    <t>733,7</t>
  </si>
  <si>
    <t>763,7</t>
  </si>
  <si>
    <t>ΚΑΡΑΓΕΩΡΓΙΟΥ</t>
  </si>
  <si>
    <t>ΑΒ177282</t>
  </si>
  <si>
    <t>732,6</t>
  </si>
  <si>
    <t>762,6</t>
  </si>
  <si>
    <t>ΒΑΓΙΑ</t>
  </si>
  <si>
    <t>ΑΝΝΕΤΑ</t>
  </si>
  <si>
    <t>Χ190303</t>
  </si>
  <si>
    <t>761,9</t>
  </si>
  <si>
    <t>ΒΟΡΓΙΑ</t>
  </si>
  <si>
    <t>Π845445</t>
  </si>
  <si>
    <t>723,8</t>
  </si>
  <si>
    <t>753,8</t>
  </si>
  <si>
    <t>ΠΑΝΑΓΟΣ</t>
  </si>
  <si>
    <t>Τ572380</t>
  </si>
  <si>
    <t>ΚΟΚΚΟΣΗ</t>
  </si>
  <si>
    <t>ΖΑΧΑΡΕΝΙΑ</t>
  </si>
  <si>
    <t>ΔΗΜΗΤΡΗΣ</t>
  </si>
  <si>
    <t>Χ612271</t>
  </si>
  <si>
    <t>679,8</t>
  </si>
  <si>
    <t>749,8</t>
  </si>
  <si>
    <t>ΓΙΑΝΝΟΠΟΥΛΟΣ</t>
  </si>
  <si>
    <t>ΑΛΕΞΙΟΣ</t>
  </si>
  <si>
    <t>ΑΙ216588</t>
  </si>
  <si>
    <t>746,1</t>
  </si>
  <si>
    <t>ΙΟΡΔΑΝΙΔΟΥ</t>
  </si>
  <si>
    <t>ΑΜ658385</t>
  </si>
  <si>
    <t>674,3</t>
  </si>
  <si>
    <t>744,3</t>
  </si>
  <si>
    <t>ΠΑΝΑΓΙΩΤΙΔΟΥ</t>
  </si>
  <si>
    <t>ΑΒ127251</t>
  </si>
  <si>
    <t>742,8</t>
  </si>
  <si>
    <t>ΖΑΧΟΠΟΥΛΟΥ</t>
  </si>
  <si>
    <t>ΑΕ207961</t>
  </si>
  <si>
    <t>739,5</t>
  </si>
  <si>
    <t>ΝΙΚΟΛΟΠΟΥΛΟΥ</t>
  </si>
  <si>
    <t>ΑΜ114055</t>
  </si>
  <si>
    <t>708,4</t>
  </si>
  <si>
    <t>738,4</t>
  </si>
  <si>
    <t>ΝΟΥΝΟΥ</t>
  </si>
  <si>
    <t>ΑΗ478619</t>
  </si>
  <si>
    <t>707,3</t>
  </si>
  <si>
    <t>737,3</t>
  </si>
  <si>
    <t>ΛΑΜΠΡΟΣ</t>
  </si>
  <si>
    <t>Χ781537</t>
  </si>
  <si>
    <t>699,6</t>
  </si>
  <si>
    <t>729,6</t>
  </si>
  <si>
    <t>ΜΑΤΣΑΡΙΔΗΣ</t>
  </si>
  <si>
    <t>ΑΜ250871</t>
  </si>
  <si>
    <t>727,8</t>
  </si>
  <si>
    <t>ΚΑΡΑΜΑΝΩΛΑΣ</t>
  </si>
  <si>
    <t>ΧΑΡΙΣΙΟΣ</t>
  </si>
  <si>
    <t>ΑΜ852277</t>
  </si>
  <si>
    <t>724,4</t>
  </si>
  <si>
    <t>ΑΒΗΤΙΔΗΣ</t>
  </si>
  <si>
    <t>ΔΗΜΟΣΘΕΝΗΣ</t>
  </si>
  <si>
    <t>ΑΖ025424</t>
  </si>
  <si>
    <t>721,9</t>
  </si>
  <si>
    <t>ΡΟΥΤΗΣ</t>
  </si>
  <si>
    <t>ΜΕΛΕΤΙΟΣ</t>
  </si>
  <si>
    <t>Χ502420</t>
  </si>
  <si>
    <t>ΣΙΑΠΟΣ</t>
  </si>
  <si>
    <t>ΛΑΖΑΡΟΣ ΠΑΝΑΓΙΩΤΗΣ</t>
  </si>
  <si>
    <t>ΑΒ409662</t>
  </si>
  <si>
    <t>651,2</t>
  </si>
  <si>
    <t>721,2</t>
  </si>
  <si>
    <t>ΜΑΡΚΟΥ</t>
  </si>
  <si>
    <t>Χ516862</t>
  </si>
  <si>
    <t>689,7</t>
  </si>
  <si>
    <t>719,7</t>
  </si>
  <si>
    <t>ΧΑΤΖΗΦΩΤΙΑΔΗΣ</t>
  </si>
  <si>
    <t>ΛΕΩΝΙΔΑΣ</t>
  </si>
  <si>
    <t>ΑΚ540048</t>
  </si>
  <si>
    <t>658,9</t>
  </si>
  <si>
    <t>718,9</t>
  </si>
  <si>
    <t>ΓΟΥΣΙΟΣ</t>
  </si>
  <si>
    <t>ΑΝ211671</t>
  </si>
  <si>
    <t>688,6</t>
  </si>
  <si>
    <t>718,6</t>
  </si>
  <si>
    <t>ΤΖΙΝΑ</t>
  </si>
  <si>
    <t>ΕΥΑΓΓΕΛΙΑ-ΖΩΗ</t>
  </si>
  <si>
    <t>ΧΡΗΣΤΟΣ</t>
  </si>
  <si>
    <t>Χ775396</t>
  </si>
  <si>
    <t>717,5</t>
  </si>
  <si>
    <t>ΜΑΡΚΑΝΤΩΝΑΤΟΣ</t>
  </si>
  <si>
    <t>ΑΡΙΣΤΟΜΕΝΗΣ</t>
  </si>
  <si>
    <t>ΓΕΡΑΣΙΜΟΣ</t>
  </si>
  <si>
    <t>Χ296454</t>
  </si>
  <si>
    <t>665,5</t>
  </si>
  <si>
    <t>715,5</t>
  </si>
  <si>
    <t>ΒΑΙΟΠΟΥΛΟΥ</t>
  </si>
  <si>
    <t>ΑΒ834767</t>
  </si>
  <si>
    <t>ΛΟΥΛΟΥΔΗ</t>
  </si>
  <si>
    <t>ΑΖ018724</t>
  </si>
  <si>
    <t>ΛΙΤΟΠΟΥΛΟΥ</t>
  </si>
  <si>
    <t>ΒΑΡΒΑΡΑ</t>
  </si>
  <si>
    <t>Φ359042</t>
  </si>
  <si>
    <t>680,9</t>
  </si>
  <si>
    <t>710,9</t>
  </si>
  <si>
    <t>ΤΣΕΡΠΕΣ</t>
  </si>
  <si>
    <t>ΑΒ793165</t>
  </si>
  <si>
    <t>673,2</t>
  </si>
  <si>
    <t>703,2</t>
  </si>
  <si>
    <t>ΚΟΝΤΟΓΙΑΝΝΗΣ</t>
  </si>
  <si>
    <t>ΑΕ247175</t>
  </si>
  <si>
    <t>667,7</t>
  </si>
  <si>
    <t>697,7</t>
  </si>
  <si>
    <t>ΤΟΥΛΟΠΟΥΛΟΣ</t>
  </si>
  <si>
    <t>Ρ349948</t>
  </si>
  <si>
    <t>694,4</t>
  </si>
  <si>
    <t>ΚΑΤΣΑΝΕΒΑ</t>
  </si>
  <si>
    <t>ΙΩΣΗΦ</t>
  </si>
  <si>
    <t>ΑΚ529187</t>
  </si>
  <si>
    <t>661,1</t>
  </si>
  <si>
    <t>691,1</t>
  </si>
  <si>
    <t>ΜΑΡΚΑΚΗΣ</t>
  </si>
  <si>
    <t>ΑΒ502107</t>
  </si>
  <si>
    <t>686,7</t>
  </si>
  <si>
    <t>ΑΓΓΕΛΗΣ</t>
  </si>
  <si>
    <t>ΑΙ205094</t>
  </si>
  <si>
    <t>655,6</t>
  </si>
  <si>
    <t>685,6</t>
  </si>
  <si>
    <t>ΓΑΛΗΝΟΥ</t>
  </si>
  <si>
    <t>ΙΟΥΛΙΑ</t>
  </si>
  <si>
    <t>ΑΚ053863</t>
  </si>
  <si>
    <t>623,7</t>
  </si>
  <si>
    <t>683,7</t>
  </si>
  <si>
    <t>ΚΩΝΣΤΑΝΤΙΝΙΔΗ</t>
  </si>
  <si>
    <t>ΑΝΤΩΝΙΑ</t>
  </si>
  <si>
    <t>ΑΗ526018</t>
  </si>
  <si>
    <t>653,4</t>
  </si>
  <si>
    <t>683,4</t>
  </si>
  <si>
    <t>ΚΑΡΒΟΥΝΗ</t>
  </si>
  <si>
    <t>ΑΙ297639</t>
  </si>
  <si>
    <t>ΟΙΚΟΝΟΜΟΥ</t>
  </si>
  <si>
    <t>ΑΑ114348</t>
  </si>
  <si>
    <t>647,9</t>
  </si>
  <si>
    <t>677,9</t>
  </si>
  <si>
    <t>ΜΠΑΣΟΥΚΟΣ</t>
  </si>
  <si>
    <t>ΑΗ990750</t>
  </si>
  <si>
    <t>644,6</t>
  </si>
  <si>
    <t>674,6</t>
  </si>
  <si>
    <t>ΠΑΠΑΣΤΑΜΑΤΗ</t>
  </si>
  <si>
    <t>Ρ278196</t>
  </si>
  <si>
    <t>639,1</t>
  </si>
  <si>
    <t>669,1</t>
  </si>
  <si>
    <t>ΚΑΛΠΟΥΖΟΣ</t>
  </si>
  <si>
    <t>Φ341142</t>
  </si>
  <si>
    <t>665,8</t>
  </si>
  <si>
    <t>ΓΚΟΡΙΤΣΑΣ</t>
  </si>
  <si>
    <t>ΑΕ748407</t>
  </si>
  <si>
    <t>ΓΕΩΡΓΙΟΥ</t>
  </si>
  <si>
    <t>ΑΜ187969</t>
  </si>
  <si>
    <t>634,7</t>
  </si>
  <si>
    <t>664,7</t>
  </si>
  <si>
    <t>ΚΟΥΚΟΥΛΕΤΣΟΣ</t>
  </si>
  <si>
    <t>ΦΙΛΙΠΠΟΣ</t>
  </si>
  <si>
    <t>Φ138766</t>
  </si>
  <si>
    <t>603,9</t>
  </si>
  <si>
    <t>663,9</t>
  </si>
  <si>
    <t>ΓΙΩΤΑΚΗΣ</t>
  </si>
  <si>
    <t>ΧΡΥΣΟΒΑΛΑΝΤΗΣ</t>
  </si>
  <si>
    <t>Χ651041</t>
  </si>
  <si>
    <t>622,6</t>
  </si>
  <si>
    <t>652,6</t>
  </si>
  <si>
    <t>ΛΙΒΑΝΟΣ</t>
  </si>
  <si>
    <t>ΑΖ203304</t>
  </si>
  <si>
    <t>619,3</t>
  </si>
  <si>
    <t>649,3</t>
  </si>
  <si>
    <t>ΣΟΙΛΕΜΕΖΗΣ</t>
  </si>
  <si>
    <t>ΑΚ423740</t>
  </si>
  <si>
    <t>617,1</t>
  </si>
  <si>
    <t>647,1</t>
  </si>
  <si>
    <t>ΣΑΡΑΝΤΗΣ</t>
  </si>
  <si>
    <t>ΑΒ107641</t>
  </si>
  <si>
    <t>ΣΠΗΛΙΟΠΟΥΛΟΣ</t>
  </si>
  <si>
    <t>ΑΑ318961</t>
  </si>
  <si>
    <t>613,8</t>
  </si>
  <si>
    <t>643,8</t>
  </si>
  <si>
    <t>ΚΟΣΜΟΠΟΥΛΟΣ</t>
  </si>
  <si>
    <t>ΧΡΙΣΤΟΦΟΡΟΣ</t>
  </si>
  <si>
    <t>ΑΜ528893</t>
  </si>
  <si>
    <t>611,6</t>
  </si>
  <si>
    <t>641,6</t>
  </si>
  <si>
    <t>ΤΖΩΡΤΖΑΤΟΥ</t>
  </si>
  <si>
    <t>AΓΓΕΛΙΚΗ</t>
  </si>
  <si>
    <t>ΑΗ532212</t>
  </si>
  <si>
    <t>610,5</t>
  </si>
  <si>
    <t>640,5</t>
  </si>
  <si>
    <t>ΚΥΡΙΑΚΟΠΟΥΛΟΣ</t>
  </si>
  <si>
    <t>Φ338234</t>
  </si>
  <si>
    <t>631,7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</si>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</sst>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5"/>
  <sheetViews>
    <sheetView tabSelected="1" workbookViewId="0"/>
  </sheetViews>
  <sheetFormatPr defaultRowHeight="15" x14ac:dyDescent="0.25"/>
  <sheetData>
    <row r="1" spans="1:25" x14ac:dyDescent="0.25">
      <c r="A1" t="s">
        <v>0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A4" t="s">
        <v>3</v>
      </c>
    </row>
    <row r="5" spans="1:25" x14ac:dyDescent="0.25">
      <c r="A5" t="s">
        <v>4</v>
      </c>
    </row>
    <row r="7" spans="1:25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 t="s">
        <v>12</v>
      </c>
    </row>
    <row r="8" spans="1:25" x14ac:dyDescent="0.25">
      <c r="A8">
        <v>1</v>
      </c>
      <c r="B8">
        <v>6453</v>
      </c>
      <c r="C8" t="s">
        <v>13</v>
      </c>
      <c r="D8" t="s">
        <v>14</v>
      </c>
      <c r="E8" t="s">
        <v>15</v>
      </c>
      <c r="F8" t="s">
        <v>16</v>
      </c>
      <c r="G8" t="str">
        <f>"00208787"</f>
        <v>00208787</v>
      </c>
      <c r="H8" t="s">
        <v>17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30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 t="s">
        <v>18</v>
      </c>
    </row>
    <row r="9" spans="1:25" x14ac:dyDescent="0.25">
      <c r="H9">
        <v>106</v>
      </c>
    </row>
    <row r="10" spans="1:25" x14ac:dyDescent="0.25">
      <c r="A10">
        <v>2</v>
      </c>
      <c r="B10">
        <v>3321</v>
      </c>
      <c r="C10" t="s">
        <v>19</v>
      </c>
      <c r="D10" t="s">
        <v>20</v>
      </c>
      <c r="E10" t="s">
        <v>21</v>
      </c>
      <c r="F10" t="s">
        <v>22</v>
      </c>
      <c r="G10" t="str">
        <f>"00124162"</f>
        <v>00124162</v>
      </c>
      <c r="H10">
        <v>781</v>
      </c>
      <c r="I10">
        <v>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>
        <v>1451</v>
      </c>
    </row>
    <row r="11" spans="1:25" x14ac:dyDescent="0.25">
      <c r="H11" t="s">
        <v>23</v>
      </c>
    </row>
    <row r="12" spans="1:25" x14ac:dyDescent="0.25">
      <c r="A12">
        <v>3</v>
      </c>
      <c r="B12">
        <v>6071</v>
      </c>
      <c r="C12" t="s">
        <v>24</v>
      </c>
      <c r="D12" t="s">
        <v>20</v>
      </c>
      <c r="E12" t="s">
        <v>21</v>
      </c>
      <c r="F12" t="s">
        <v>25</v>
      </c>
      <c r="G12" t="str">
        <f>"201406018514"</f>
        <v>201406018514</v>
      </c>
      <c r="H12" t="s">
        <v>26</v>
      </c>
      <c r="I12">
        <v>150</v>
      </c>
      <c r="J12">
        <v>0</v>
      </c>
      <c r="K12">
        <v>0</v>
      </c>
      <c r="L12">
        <v>260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 t="s">
        <v>27</v>
      </c>
    </row>
    <row r="13" spans="1:25" x14ac:dyDescent="0.25">
      <c r="H13" t="s">
        <v>28</v>
      </c>
    </row>
    <row r="14" spans="1:25" x14ac:dyDescent="0.25">
      <c r="A14">
        <v>4</v>
      </c>
      <c r="B14">
        <v>1792</v>
      </c>
      <c r="C14" t="s">
        <v>29</v>
      </c>
      <c r="D14" t="s">
        <v>30</v>
      </c>
      <c r="E14" t="s">
        <v>31</v>
      </c>
      <c r="F14" t="s">
        <v>32</v>
      </c>
      <c r="G14" t="str">
        <f>"201406015079"</f>
        <v>201406015079</v>
      </c>
      <c r="H14" t="s">
        <v>33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30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 t="s">
        <v>34</v>
      </c>
    </row>
    <row r="15" spans="1:25" x14ac:dyDescent="0.25">
      <c r="H15" t="s">
        <v>35</v>
      </c>
    </row>
    <row r="16" spans="1:25" x14ac:dyDescent="0.25">
      <c r="A16">
        <v>5</v>
      </c>
      <c r="B16">
        <v>560</v>
      </c>
      <c r="C16" t="s">
        <v>36</v>
      </c>
      <c r="D16" t="s">
        <v>37</v>
      </c>
      <c r="E16" t="s">
        <v>38</v>
      </c>
      <c r="F16" t="s">
        <v>39</v>
      </c>
      <c r="G16" t="str">
        <f>"201406011490"</f>
        <v>201406011490</v>
      </c>
      <c r="H16" t="s">
        <v>40</v>
      </c>
      <c r="I16">
        <v>0</v>
      </c>
      <c r="J16">
        <v>0</v>
      </c>
      <c r="K16">
        <v>0</v>
      </c>
      <c r="L16">
        <v>200</v>
      </c>
      <c r="M16">
        <v>0</v>
      </c>
      <c r="N16">
        <v>50</v>
      </c>
      <c r="O16">
        <v>0</v>
      </c>
      <c r="P16">
        <v>0</v>
      </c>
      <c r="Q16">
        <v>70</v>
      </c>
      <c r="R16">
        <v>30</v>
      </c>
      <c r="S16">
        <v>0</v>
      </c>
      <c r="T16">
        <v>0</v>
      </c>
      <c r="U16">
        <v>0</v>
      </c>
      <c r="V16">
        <v>0</v>
      </c>
      <c r="X16">
        <v>0</v>
      </c>
      <c r="Y16" t="s">
        <v>41</v>
      </c>
    </row>
    <row r="17" spans="1:25" x14ac:dyDescent="0.25">
      <c r="H17" t="s">
        <v>42</v>
      </c>
    </row>
    <row r="18" spans="1:25" x14ac:dyDescent="0.25">
      <c r="A18">
        <v>6</v>
      </c>
      <c r="B18">
        <v>2382</v>
      </c>
      <c r="C18" t="s">
        <v>43</v>
      </c>
      <c r="D18" t="s">
        <v>44</v>
      </c>
      <c r="E18" t="s">
        <v>45</v>
      </c>
      <c r="F18" t="s">
        <v>46</v>
      </c>
      <c r="G18" t="str">
        <f>"201102000372"</f>
        <v>201102000372</v>
      </c>
      <c r="H18" t="s">
        <v>47</v>
      </c>
      <c r="I18">
        <v>0</v>
      </c>
      <c r="J18">
        <v>0</v>
      </c>
      <c r="K18">
        <v>0</v>
      </c>
      <c r="L18">
        <v>260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X18">
        <v>0</v>
      </c>
      <c r="Y18" t="s">
        <v>48</v>
      </c>
    </row>
    <row r="19" spans="1:25" x14ac:dyDescent="0.25">
      <c r="H19" t="s">
        <v>49</v>
      </c>
    </row>
    <row r="20" spans="1:25" x14ac:dyDescent="0.25">
      <c r="A20">
        <v>7</v>
      </c>
      <c r="B20">
        <v>1664</v>
      </c>
      <c r="C20" t="s">
        <v>50</v>
      </c>
      <c r="D20" t="s">
        <v>51</v>
      </c>
      <c r="E20" t="s">
        <v>52</v>
      </c>
      <c r="F20" t="s">
        <v>53</v>
      </c>
      <c r="G20" t="str">
        <f>"201406012430"</f>
        <v>201406012430</v>
      </c>
      <c r="H20" t="s">
        <v>54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50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3</v>
      </c>
      <c r="Y20" t="s">
        <v>55</v>
      </c>
    </row>
    <row r="21" spans="1:25" x14ac:dyDescent="0.25">
      <c r="H21" t="s">
        <v>42</v>
      </c>
    </row>
    <row r="22" spans="1:25" x14ac:dyDescent="0.25">
      <c r="A22">
        <v>8</v>
      </c>
      <c r="B22">
        <v>2187</v>
      </c>
      <c r="C22" t="s">
        <v>56</v>
      </c>
      <c r="D22" t="s">
        <v>57</v>
      </c>
      <c r="E22" t="s">
        <v>58</v>
      </c>
      <c r="F22" t="s">
        <v>59</v>
      </c>
      <c r="G22" t="str">
        <f>"200910000321"</f>
        <v>200910000321</v>
      </c>
      <c r="H22" t="s">
        <v>60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 t="s">
        <v>61</v>
      </c>
    </row>
    <row r="23" spans="1:25" x14ac:dyDescent="0.25">
      <c r="H23" t="s">
        <v>62</v>
      </c>
    </row>
    <row r="24" spans="1:25" x14ac:dyDescent="0.25">
      <c r="A24">
        <v>9</v>
      </c>
      <c r="B24">
        <v>4881</v>
      </c>
      <c r="C24" t="s">
        <v>63</v>
      </c>
      <c r="D24" t="s">
        <v>64</v>
      </c>
      <c r="E24" t="s">
        <v>65</v>
      </c>
      <c r="F24" t="s">
        <v>66</v>
      </c>
      <c r="G24" t="str">
        <f>"00184166"</f>
        <v>00184166</v>
      </c>
      <c r="H24" t="s">
        <v>26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30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 t="s">
        <v>67</v>
      </c>
    </row>
    <row r="25" spans="1:25" x14ac:dyDescent="0.25">
      <c r="H25" t="s">
        <v>23</v>
      </c>
    </row>
    <row r="26" spans="1:25" x14ac:dyDescent="0.25">
      <c r="A26">
        <v>10</v>
      </c>
      <c r="B26">
        <v>3830</v>
      </c>
      <c r="C26" t="s">
        <v>68</v>
      </c>
      <c r="D26" t="s">
        <v>69</v>
      </c>
      <c r="E26" t="s">
        <v>70</v>
      </c>
      <c r="F26" t="s">
        <v>71</v>
      </c>
      <c r="G26" t="str">
        <f>"200907000228"</f>
        <v>200907000228</v>
      </c>
      <c r="H26" t="s">
        <v>72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30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0</v>
      </c>
      <c r="Y26" t="s">
        <v>73</v>
      </c>
    </row>
    <row r="27" spans="1:25" x14ac:dyDescent="0.25">
      <c r="H27">
        <v>106</v>
      </c>
    </row>
    <row r="28" spans="1:25" x14ac:dyDescent="0.25">
      <c r="A28">
        <v>11</v>
      </c>
      <c r="B28">
        <v>506</v>
      </c>
      <c r="C28" t="s">
        <v>74</v>
      </c>
      <c r="D28" t="s">
        <v>75</v>
      </c>
      <c r="E28" t="s">
        <v>57</v>
      </c>
      <c r="F28" t="s">
        <v>76</v>
      </c>
      <c r="G28" t="str">
        <f>"201304005669"</f>
        <v>201304005669</v>
      </c>
      <c r="H28" t="s">
        <v>77</v>
      </c>
      <c r="I28">
        <v>0</v>
      </c>
      <c r="J28">
        <v>0</v>
      </c>
      <c r="K28">
        <v>0</v>
      </c>
      <c r="L28">
        <v>260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X28">
        <v>0</v>
      </c>
      <c r="Y28" t="s">
        <v>78</v>
      </c>
    </row>
    <row r="29" spans="1:25" x14ac:dyDescent="0.25">
      <c r="H29" t="s">
        <v>79</v>
      </c>
    </row>
    <row r="30" spans="1:25" x14ac:dyDescent="0.25">
      <c r="A30">
        <v>12</v>
      </c>
      <c r="B30">
        <v>1511</v>
      </c>
      <c r="C30" t="s">
        <v>80</v>
      </c>
      <c r="D30" t="s">
        <v>75</v>
      </c>
      <c r="E30" t="s">
        <v>81</v>
      </c>
      <c r="F30" t="s">
        <v>82</v>
      </c>
      <c r="G30" t="str">
        <f>"00203482"</f>
        <v>00203482</v>
      </c>
      <c r="H30" t="s">
        <v>83</v>
      </c>
      <c r="I30">
        <v>0</v>
      </c>
      <c r="J30">
        <v>0</v>
      </c>
      <c r="K30">
        <v>0</v>
      </c>
      <c r="L30">
        <v>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X30">
        <v>0</v>
      </c>
      <c r="Y30" t="s">
        <v>84</v>
      </c>
    </row>
    <row r="31" spans="1:25" x14ac:dyDescent="0.25">
      <c r="H31" t="s">
        <v>85</v>
      </c>
    </row>
    <row r="32" spans="1:25" x14ac:dyDescent="0.25">
      <c r="A32">
        <v>13</v>
      </c>
      <c r="B32">
        <v>1230</v>
      </c>
      <c r="C32" t="s">
        <v>86</v>
      </c>
      <c r="D32" t="s">
        <v>30</v>
      </c>
      <c r="E32" t="s">
        <v>87</v>
      </c>
      <c r="F32" t="s">
        <v>88</v>
      </c>
      <c r="G32" t="str">
        <f>"201409006699"</f>
        <v>201409006699</v>
      </c>
      <c r="H32" t="s">
        <v>89</v>
      </c>
      <c r="I32">
        <v>150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0</v>
      </c>
      <c r="Y32" t="s">
        <v>90</v>
      </c>
    </row>
    <row r="33" spans="1:25" x14ac:dyDescent="0.25">
      <c r="H33" t="s">
        <v>85</v>
      </c>
    </row>
    <row r="34" spans="1:25" x14ac:dyDescent="0.25">
      <c r="A34">
        <v>14</v>
      </c>
      <c r="B34">
        <v>1769</v>
      </c>
      <c r="C34" t="s">
        <v>91</v>
      </c>
      <c r="D34" t="s">
        <v>92</v>
      </c>
      <c r="E34" t="s">
        <v>21</v>
      </c>
      <c r="F34" t="s">
        <v>93</v>
      </c>
      <c r="G34" t="str">
        <f>"00182880"</f>
        <v>00182880</v>
      </c>
      <c r="H34" t="s">
        <v>94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X34">
        <v>0</v>
      </c>
      <c r="Y34" t="s">
        <v>95</v>
      </c>
    </row>
    <row r="35" spans="1:25" x14ac:dyDescent="0.25">
      <c r="H35" t="s">
        <v>96</v>
      </c>
    </row>
    <row r="36" spans="1:25" x14ac:dyDescent="0.25">
      <c r="A36">
        <v>15</v>
      </c>
      <c r="B36">
        <v>3551</v>
      </c>
      <c r="C36" t="s">
        <v>97</v>
      </c>
      <c r="D36" t="s">
        <v>98</v>
      </c>
      <c r="E36" t="s">
        <v>99</v>
      </c>
      <c r="F36" t="s">
        <v>100</v>
      </c>
      <c r="G36" t="str">
        <f>"201412005675"</f>
        <v>201412005675</v>
      </c>
      <c r="H36" t="s">
        <v>101</v>
      </c>
      <c r="I36">
        <v>0</v>
      </c>
      <c r="J36">
        <v>0</v>
      </c>
      <c r="K36">
        <v>0</v>
      </c>
      <c r="L36">
        <v>260</v>
      </c>
      <c r="M36">
        <v>0</v>
      </c>
      <c r="N36">
        <v>70</v>
      </c>
      <c r="O36">
        <v>0</v>
      </c>
      <c r="P36">
        <v>30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0</v>
      </c>
      <c r="Y36" t="s">
        <v>102</v>
      </c>
    </row>
    <row r="37" spans="1:25" x14ac:dyDescent="0.25">
      <c r="H37" t="s">
        <v>23</v>
      </c>
    </row>
    <row r="38" spans="1:25" x14ac:dyDescent="0.25">
      <c r="A38">
        <v>16</v>
      </c>
      <c r="B38">
        <v>3324</v>
      </c>
      <c r="C38" t="s">
        <v>103</v>
      </c>
      <c r="D38" t="s">
        <v>104</v>
      </c>
      <c r="E38" t="s">
        <v>45</v>
      </c>
      <c r="F38" t="s">
        <v>105</v>
      </c>
      <c r="G38" t="str">
        <f>"201304000110"</f>
        <v>201304000110</v>
      </c>
      <c r="H38" t="s">
        <v>106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X38">
        <v>0</v>
      </c>
      <c r="Y38" t="s">
        <v>107</v>
      </c>
    </row>
    <row r="39" spans="1:25" x14ac:dyDescent="0.25">
      <c r="H39" t="s">
        <v>35</v>
      </c>
    </row>
    <row r="40" spans="1:25" x14ac:dyDescent="0.25">
      <c r="A40">
        <v>17</v>
      </c>
      <c r="B40">
        <v>1330</v>
      </c>
      <c r="C40" t="s">
        <v>108</v>
      </c>
      <c r="D40" t="s">
        <v>109</v>
      </c>
      <c r="E40" t="s">
        <v>44</v>
      </c>
      <c r="F40" t="s">
        <v>110</v>
      </c>
      <c r="G40" t="str">
        <f>"00161403"</f>
        <v>00161403</v>
      </c>
      <c r="H40" t="s">
        <v>111</v>
      </c>
      <c r="I40">
        <v>0</v>
      </c>
      <c r="J40">
        <v>0</v>
      </c>
      <c r="K40">
        <v>0</v>
      </c>
      <c r="L40">
        <v>200</v>
      </c>
      <c r="M40">
        <v>30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X40">
        <v>0</v>
      </c>
      <c r="Y40" t="s">
        <v>112</v>
      </c>
    </row>
    <row r="41" spans="1:25" x14ac:dyDescent="0.25">
      <c r="H41" t="s">
        <v>62</v>
      </c>
    </row>
    <row r="42" spans="1:25" x14ac:dyDescent="0.25">
      <c r="A42">
        <v>18</v>
      </c>
      <c r="B42">
        <v>5532</v>
      </c>
      <c r="C42" t="s">
        <v>113</v>
      </c>
      <c r="D42" t="s">
        <v>114</v>
      </c>
      <c r="E42" t="s">
        <v>115</v>
      </c>
      <c r="F42" t="s">
        <v>116</v>
      </c>
      <c r="G42" t="str">
        <f>"201402008096"</f>
        <v>201402008096</v>
      </c>
      <c r="H42" t="s">
        <v>117</v>
      </c>
      <c r="I42">
        <v>0</v>
      </c>
      <c r="J42">
        <v>0</v>
      </c>
      <c r="K42">
        <v>0</v>
      </c>
      <c r="L42">
        <v>200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X42">
        <v>0</v>
      </c>
      <c r="Y42" t="s">
        <v>118</v>
      </c>
    </row>
    <row r="43" spans="1:25" x14ac:dyDescent="0.25">
      <c r="H43" t="s">
        <v>96</v>
      </c>
    </row>
    <row r="44" spans="1:25" x14ac:dyDescent="0.25">
      <c r="A44">
        <v>19</v>
      </c>
      <c r="B44">
        <v>31</v>
      </c>
      <c r="C44" t="s">
        <v>119</v>
      </c>
      <c r="D44" t="s">
        <v>81</v>
      </c>
      <c r="E44" t="s">
        <v>120</v>
      </c>
      <c r="F44" t="s">
        <v>121</v>
      </c>
      <c r="G44" t="str">
        <f>"201303000051"</f>
        <v>201303000051</v>
      </c>
      <c r="H44" t="s">
        <v>122</v>
      </c>
      <c r="I44">
        <v>0</v>
      </c>
      <c r="J44">
        <v>0</v>
      </c>
      <c r="K44">
        <v>0</v>
      </c>
      <c r="L44">
        <v>200</v>
      </c>
      <c r="M44">
        <v>30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X44">
        <v>0</v>
      </c>
      <c r="Y44" t="s">
        <v>123</v>
      </c>
    </row>
    <row r="45" spans="1:25" x14ac:dyDescent="0.25">
      <c r="H45" t="s">
        <v>42</v>
      </c>
    </row>
    <row r="46" spans="1:25" x14ac:dyDescent="0.25">
      <c r="A46">
        <v>20</v>
      </c>
      <c r="B46">
        <v>5132</v>
      </c>
      <c r="C46" t="s">
        <v>124</v>
      </c>
      <c r="D46" t="s">
        <v>125</v>
      </c>
      <c r="E46" t="s">
        <v>126</v>
      </c>
      <c r="F46" t="s">
        <v>127</v>
      </c>
      <c r="G46" t="str">
        <f>"201406000491"</f>
        <v>201406000491</v>
      </c>
      <c r="H46" t="s">
        <v>128</v>
      </c>
      <c r="I46">
        <v>0</v>
      </c>
      <c r="J46">
        <v>0</v>
      </c>
      <c r="K46">
        <v>0</v>
      </c>
      <c r="L46">
        <v>200</v>
      </c>
      <c r="M46">
        <v>0</v>
      </c>
      <c r="N46">
        <v>30</v>
      </c>
      <c r="O46">
        <v>50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X46">
        <v>0</v>
      </c>
      <c r="Y46" t="s">
        <v>129</v>
      </c>
    </row>
    <row r="47" spans="1:25" x14ac:dyDescent="0.25">
      <c r="H47" t="s">
        <v>35</v>
      </c>
    </row>
    <row r="48" spans="1:25" x14ac:dyDescent="0.25">
      <c r="A48">
        <v>21</v>
      </c>
      <c r="B48">
        <v>2253</v>
      </c>
      <c r="C48" t="s">
        <v>130</v>
      </c>
      <c r="D48" t="s">
        <v>131</v>
      </c>
      <c r="E48" t="s">
        <v>57</v>
      </c>
      <c r="F48" t="s">
        <v>132</v>
      </c>
      <c r="G48" t="str">
        <f>"200712000665"</f>
        <v>200712000665</v>
      </c>
      <c r="H48">
        <v>880</v>
      </c>
      <c r="I48">
        <v>0</v>
      </c>
      <c r="J48">
        <v>0</v>
      </c>
      <c r="K48">
        <v>0</v>
      </c>
      <c r="L48">
        <v>0</v>
      </c>
      <c r="M48">
        <v>0</v>
      </c>
      <c r="N48">
        <v>70</v>
      </c>
      <c r="O48">
        <v>0</v>
      </c>
      <c r="P48">
        <v>70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X48">
        <v>0</v>
      </c>
      <c r="Y48">
        <v>1020</v>
      </c>
    </row>
    <row r="49" spans="1:25" x14ac:dyDescent="0.25">
      <c r="H49" t="s">
        <v>23</v>
      </c>
    </row>
    <row r="50" spans="1:25" x14ac:dyDescent="0.25">
      <c r="A50">
        <v>22</v>
      </c>
      <c r="B50">
        <v>4344</v>
      </c>
      <c r="C50" t="s">
        <v>133</v>
      </c>
      <c r="D50" t="s">
        <v>81</v>
      </c>
      <c r="E50" t="s">
        <v>134</v>
      </c>
      <c r="F50" t="s">
        <v>135</v>
      </c>
      <c r="G50" t="str">
        <f>"201406006478"</f>
        <v>201406006478</v>
      </c>
      <c r="H50" t="s">
        <v>136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30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X50">
        <v>0</v>
      </c>
      <c r="Y50" t="s">
        <v>137</v>
      </c>
    </row>
    <row r="51" spans="1:25" x14ac:dyDescent="0.25">
      <c r="H51" t="s">
        <v>35</v>
      </c>
    </row>
    <row r="52" spans="1:25" x14ac:dyDescent="0.25">
      <c r="A52">
        <v>23</v>
      </c>
      <c r="B52">
        <v>6270</v>
      </c>
      <c r="C52" t="s">
        <v>138</v>
      </c>
      <c r="D52" t="s">
        <v>139</v>
      </c>
      <c r="E52" t="s">
        <v>21</v>
      </c>
      <c r="F52" t="s">
        <v>140</v>
      </c>
      <c r="G52" t="str">
        <f>"200802007178"</f>
        <v>200802007178</v>
      </c>
      <c r="H52" t="s">
        <v>141</v>
      </c>
      <c r="I52">
        <v>0</v>
      </c>
      <c r="J52">
        <v>0</v>
      </c>
      <c r="K52">
        <v>0</v>
      </c>
      <c r="L52">
        <v>200</v>
      </c>
      <c r="M52">
        <v>0</v>
      </c>
      <c r="N52">
        <v>70</v>
      </c>
      <c r="O52">
        <v>30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0</v>
      </c>
      <c r="Y52" t="s">
        <v>142</v>
      </c>
    </row>
    <row r="53" spans="1:25" x14ac:dyDescent="0.25">
      <c r="H53" t="s">
        <v>143</v>
      </c>
    </row>
    <row r="54" spans="1:25" x14ac:dyDescent="0.25">
      <c r="A54">
        <v>24</v>
      </c>
      <c r="B54">
        <v>4773</v>
      </c>
      <c r="C54" t="s">
        <v>144</v>
      </c>
      <c r="D54" t="s">
        <v>15</v>
      </c>
      <c r="E54" t="s">
        <v>145</v>
      </c>
      <c r="F54" t="s">
        <v>146</v>
      </c>
      <c r="G54" t="str">
        <f>"201406000739"</f>
        <v>201406000739</v>
      </c>
      <c r="H54" t="s">
        <v>147</v>
      </c>
      <c r="I54">
        <v>0</v>
      </c>
      <c r="J54">
        <v>0</v>
      </c>
      <c r="K54">
        <v>0</v>
      </c>
      <c r="L54">
        <v>260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0</v>
      </c>
      <c r="Y54" t="s">
        <v>148</v>
      </c>
    </row>
    <row r="55" spans="1:25" x14ac:dyDescent="0.25">
      <c r="H55" t="s">
        <v>23</v>
      </c>
    </row>
    <row r="56" spans="1:25" x14ac:dyDescent="0.25">
      <c r="A56">
        <v>25</v>
      </c>
      <c r="B56">
        <v>4292</v>
      </c>
      <c r="C56" t="s">
        <v>149</v>
      </c>
      <c r="D56" t="s">
        <v>44</v>
      </c>
      <c r="E56" t="s">
        <v>21</v>
      </c>
      <c r="F56" t="s">
        <v>150</v>
      </c>
      <c r="G56" t="str">
        <f>"201305000043"</f>
        <v>201305000043</v>
      </c>
      <c r="H56" t="s">
        <v>136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0</v>
      </c>
      <c r="Y56" t="s">
        <v>151</v>
      </c>
    </row>
    <row r="57" spans="1:25" x14ac:dyDescent="0.25">
      <c r="H57">
        <v>106</v>
      </c>
    </row>
    <row r="58" spans="1:25" x14ac:dyDescent="0.25">
      <c r="A58">
        <v>26</v>
      </c>
      <c r="B58">
        <v>464</v>
      </c>
      <c r="C58" t="s">
        <v>152</v>
      </c>
      <c r="D58" t="s">
        <v>31</v>
      </c>
      <c r="E58" t="s">
        <v>87</v>
      </c>
      <c r="F58" t="s">
        <v>153</v>
      </c>
      <c r="G58" t="str">
        <f>"00046054"</f>
        <v>00046054</v>
      </c>
      <c r="H58" t="s">
        <v>154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30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1</v>
      </c>
      <c r="Y58" t="s">
        <v>155</v>
      </c>
    </row>
    <row r="59" spans="1:25" x14ac:dyDescent="0.25">
      <c r="H59" t="s">
        <v>143</v>
      </c>
    </row>
    <row r="60" spans="1:25" x14ac:dyDescent="0.25">
      <c r="A60">
        <v>27</v>
      </c>
      <c r="B60">
        <v>310</v>
      </c>
      <c r="C60" t="s">
        <v>156</v>
      </c>
      <c r="D60" t="s">
        <v>157</v>
      </c>
      <c r="E60" t="s">
        <v>57</v>
      </c>
      <c r="F60" t="s">
        <v>158</v>
      </c>
      <c r="G60" t="str">
        <f>"00120428"</f>
        <v>00120428</v>
      </c>
      <c r="H60" t="s">
        <v>159</v>
      </c>
      <c r="I60">
        <v>0</v>
      </c>
      <c r="J60">
        <v>0</v>
      </c>
      <c r="K60">
        <v>0</v>
      </c>
      <c r="L60">
        <v>200</v>
      </c>
      <c r="M60">
        <v>0</v>
      </c>
      <c r="N60">
        <v>50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X60">
        <v>0</v>
      </c>
      <c r="Y60" t="s">
        <v>160</v>
      </c>
    </row>
    <row r="61" spans="1:25" x14ac:dyDescent="0.25">
      <c r="H61">
        <v>106</v>
      </c>
    </row>
    <row r="62" spans="1:25" x14ac:dyDescent="0.25">
      <c r="A62">
        <v>28</v>
      </c>
      <c r="B62">
        <v>4079</v>
      </c>
      <c r="C62" t="s">
        <v>161</v>
      </c>
      <c r="D62" t="s">
        <v>44</v>
      </c>
      <c r="E62" t="s">
        <v>20</v>
      </c>
      <c r="F62" t="s">
        <v>162</v>
      </c>
      <c r="G62" t="str">
        <f>"201304000001"</f>
        <v>201304000001</v>
      </c>
      <c r="H62">
        <v>704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X62">
        <v>0</v>
      </c>
      <c r="Y62">
        <v>974</v>
      </c>
    </row>
    <row r="63" spans="1:25" x14ac:dyDescent="0.25">
      <c r="H63" t="s">
        <v>62</v>
      </c>
    </row>
    <row r="64" spans="1:25" x14ac:dyDescent="0.25">
      <c r="A64">
        <v>29</v>
      </c>
      <c r="B64">
        <v>4827</v>
      </c>
      <c r="C64" t="s">
        <v>163</v>
      </c>
      <c r="D64" t="s">
        <v>15</v>
      </c>
      <c r="E64" t="s">
        <v>57</v>
      </c>
      <c r="F64" t="s">
        <v>164</v>
      </c>
      <c r="G64" t="str">
        <f>"201506000794"</f>
        <v>201506000794</v>
      </c>
      <c r="H64" t="s">
        <v>101</v>
      </c>
      <c r="I64">
        <v>0</v>
      </c>
      <c r="J64">
        <v>0</v>
      </c>
      <c r="K64">
        <v>0</v>
      </c>
      <c r="L64">
        <v>200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X64">
        <v>3</v>
      </c>
      <c r="Y64" t="s">
        <v>165</v>
      </c>
    </row>
    <row r="65" spans="1:25" x14ac:dyDescent="0.25">
      <c r="H65" t="s">
        <v>79</v>
      </c>
    </row>
    <row r="66" spans="1:25" x14ac:dyDescent="0.25">
      <c r="A66">
        <v>30</v>
      </c>
      <c r="B66">
        <v>5112</v>
      </c>
      <c r="C66" t="s">
        <v>166</v>
      </c>
      <c r="D66" t="s">
        <v>21</v>
      </c>
      <c r="E66" t="s">
        <v>167</v>
      </c>
      <c r="F66" t="s">
        <v>168</v>
      </c>
      <c r="G66" t="str">
        <f>"00195392"</f>
        <v>00195392</v>
      </c>
      <c r="H66" t="s">
        <v>169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0</v>
      </c>
      <c r="P66">
        <v>50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X66">
        <v>0</v>
      </c>
      <c r="Y66" t="s">
        <v>170</v>
      </c>
    </row>
    <row r="67" spans="1:25" x14ac:dyDescent="0.25">
      <c r="H67" t="s">
        <v>42</v>
      </c>
    </row>
    <row r="68" spans="1:25" x14ac:dyDescent="0.25">
      <c r="A68">
        <v>31</v>
      </c>
      <c r="B68">
        <v>3571</v>
      </c>
      <c r="C68" t="s">
        <v>171</v>
      </c>
      <c r="D68" t="s">
        <v>172</v>
      </c>
      <c r="E68" t="s">
        <v>173</v>
      </c>
      <c r="F68" t="s">
        <v>174</v>
      </c>
      <c r="G68" t="str">
        <f>"201405000631"</f>
        <v>201405000631</v>
      </c>
      <c r="H68" t="s">
        <v>175</v>
      </c>
      <c r="I68">
        <v>0</v>
      </c>
      <c r="J68">
        <v>0</v>
      </c>
      <c r="K68">
        <v>0</v>
      </c>
      <c r="L68">
        <v>0</v>
      </c>
      <c r="M68">
        <v>100</v>
      </c>
      <c r="N68">
        <v>70</v>
      </c>
      <c r="O68">
        <v>70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X68">
        <v>0</v>
      </c>
      <c r="Y68" t="s">
        <v>176</v>
      </c>
    </row>
    <row r="69" spans="1:25" x14ac:dyDescent="0.25">
      <c r="H69" t="s">
        <v>49</v>
      </c>
    </row>
    <row r="70" spans="1:25" x14ac:dyDescent="0.25">
      <c r="A70">
        <v>32</v>
      </c>
      <c r="B70">
        <v>4190</v>
      </c>
      <c r="C70" t="s">
        <v>177</v>
      </c>
      <c r="D70" t="s">
        <v>178</v>
      </c>
      <c r="E70" t="s">
        <v>179</v>
      </c>
      <c r="F70" t="s">
        <v>180</v>
      </c>
      <c r="G70" t="str">
        <f>"00114717"</f>
        <v>00114717</v>
      </c>
      <c r="H70" t="s">
        <v>181</v>
      </c>
      <c r="I70">
        <v>0</v>
      </c>
      <c r="J70">
        <v>0</v>
      </c>
      <c r="K70">
        <v>0</v>
      </c>
      <c r="L70">
        <v>200</v>
      </c>
      <c r="M70">
        <v>0</v>
      </c>
      <c r="N70">
        <v>50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X70">
        <v>0</v>
      </c>
      <c r="Y70" t="s">
        <v>182</v>
      </c>
    </row>
    <row r="71" spans="1:25" x14ac:dyDescent="0.25">
      <c r="H71" t="s">
        <v>35</v>
      </c>
    </row>
    <row r="72" spans="1:25" x14ac:dyDescent="0.25">
      <c r="A72">
        <v>33</v>
      </c>
      <c r="B72">
        <v>5185</v>
      </c>
      <c r="C72" t="s">
        <v>183</v>
      </c>
      <c r="D72" t="s">
        <v>81</v>
      </c>
      <c r="E72" t="s">
        <v>38</v>
      </c>
      <c r="F72" t="s">
        <v>184</v>
      </c>
      <c r="G72" t="str">
        <f>"201409006138"</f>
        <v>201409006138</v>
      </c>
      <c r="H72" t="s">
        <v>185</v>
      </c>
      <c r="I72">
        <v>0</v>
      </c>
      <c r="J72">
        <v>0</v>
      </c>
      <c r="K72">
        <v>0</v>
      </c>
      <c r="L72">
        <v>200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X72">
        <v>0</v>
      </c>
      <c r="Y72" t="s">
        <v>186</v>
      </c>
    </row>
    <row r="73" spans="1:25" x14ac:dyDescent="0.25">
      <c r="H73" t="s">
        <v>35</v>
      </c>
    </row>
    <row r="74" spans="1:25" x14ac:dyDescent="0.25">
      <c r="A74">
        <v>34</v>
      </c>
      <c r="B74">
        <v>3910</v>
      </c>
      <c r="C74" t="s">
        <v>187</v>
      </c>
      <c r="D74" t="s">
        <v>188</v>
      </c>
      <c r="E74" t="s">
        <v>20</v>
      </c>
      <c r="F74" t="s">
        <v>189</v>
      </c>
      <c r="G74" t="str">
        <f>"201409004363"</f>
        <v>201409004363</v>
      </c>
      <c r="H74" t="s">
        <v>190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X74">
        <v>0</v>
      </c>
      <c r="Y74" t="s">
        <v>191</v>
      </c>
    </row>
    <row r="75" spans="1:25" x14ac:dyDescent="0.25">
      <c r="H75" t="s">
        <v>143</v>
      </c>
    </row>
    <row r="76" spans="1:25" x14ac:dyDescent="0.25">
      <c r="A76">
        <v>35</v>
      </c>
      <c r="B76">
        <v>1057</v>
      </c>
      <c r="C76" t="s">
        <v>192</v>
      </c>
      <c r="D76" t="s">
        <v>193</v>
      </c>
      <c r="E76" t="s">
        <v>14</v>
      </c>
      <c r="F76" t="s">
        <v>194</v>
      </c>
      <c r="G76" t="str">
        <f>"00115844"</f>
        <v>00115844</v>
      </c>
      <c r="H76">
        <v>660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X76">
        <v>0</v>
      </c>
      <c r="Y76">
        <v>930</v>
      </c>
    </row>
    <row r="77" spans="1:25" x14ac:dyDescent="0.25">
      <c r="H77" t="s">
        <v>35</v>
      </c>
    </row>
    <row r="78" spans="1:25" x14ac:dyDescent="0.25">
      <c r="A78">
        <v>36</v>
      </c>
      <c r="B78">
        <v>5071</v>
      </c>
      <c r="C78" t="s">
        <v>195</v>
      </c>
      <c r="D78" t="s">
        <v>196</v>
      </c>
      <c r="E78" t="s">
        <v>44</v>
      </c>
      <c r="F78" t="s">
        <v>197</v>
      </c>
      <c r="G78" t="str">
        <f>"00161610"</f>
        <v>00161610</v>
      </c>
      <c r="H78" t="s">
        <v>47</v>
      </c>
      <c r="I78">
        <v>0</v>
      </c>
      <c r="J78">
        <v>0</v>
      </c>
      <c r="K78">
        <v>0</v>
      </c>
      <c r="L78">
        <v>0</v>
      </c>
      <c r="M78">
        <v>0</v>
      </c>
      <c r="N78">
        <v>70</v>
      </c>
      <c r="O78">
        <v>30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X78">
        <v>0</v>
      </c>
      <c r="Y78" t="s">
        <v>198</v>
      </c>
    </row>
    <row r="79" spans="1:25" x14ac:dyDescent="0.25">
      <c r="H79" t="s">
        <v>62</v>
      </c>
    </row>
    <row r="80" spans="1:25" x14ac:dyDescent="0.25">
      <c r="A80">
        <v>37</v>
      </c>
      <c r="B80">
        <v>4636</v>
      </c>
      <c r="C80" t="s">
        <v>199</v>
      </c>
      <c r="D80" t="s">
        <v>200</v>
      </c>
      <c r="E80" t="s">
        <v>201</v>
      </c>
      <c r="F80" t="s">
        <v>202</v>
      </c>
      <c r="G80" t="str">
        <f>"00193571"</f>
        <v>00193571</v>
      </c>
      <c r="H80" t="s">
        <v>203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X80">
        <v>0</v>
      </c>
      <c r="Y80" t="s">
        <v>204</v>
      </c>
    </row>
    <row r="81" spans="1:25" x14ac:dyDescent="0.25">
      <c r="H81" t="s">
        <v>23</v>
      </c>
    </row>
    <row r="82" spans="1:25" x14ac:dyDescent="0.25">
      <c r="A82">
        <v>38</v>
      </c>
      <c r="B82">
        <v>2053</v>
      </c>
      <c r="C82" t="s">
        <v>205</v>
      </c>
      <c r="D82" t="s">
        <v>206</v>
      </c>
      <c r="E82" t="s">
        <v>45</v>
      </c>
      <c r="F82" t="s">
        <v>207</v>
      </c>
      <c r="G82" t="str">
        <f>"00045431"</f>
        <v>00045431</v>
      </c>
      <c r="H82" t="s">
        <v>203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X82">
        <v>3</v>
      </c>
      <c r="Y82" t="s">
        <v>204</v>
      </c>
    </row>
    <row r="83" spans="1:25" x14ac:dyDescent="0.25">
      <c r="H83" t="s">
        <v>85</v>
      </c>
    </row>
    <row r="84" spans="1:25" x14ac:dyDescent="0.25">
      <c r="A84">
        <v>39</v>
      </c>
      <c r="B84">
        <v>6218</v>
      </c>
      <c r="C84" t="s">
        <v>208</v>
      </c>
      <c r="D84" t="s">
        <v>44</v>
      </c>
      <c r="E84" t="s">
        <v>81</v>
      </c>
      <c r="F84" t="s">
        <v>209</v>
      </c>
      <c r="G84" t="str">
        <f>"201304005896"</f>
        <v>201304005896</v>
      </c>
      <c r="H84" t="s">
        <v>210</v>
      </c>
      <c r="I84">
        <v>0</v>
      </c>
      <c r="J84">
        <v>0</v>
      </c>
      <c r="K84">
        <v>0</v>
      </c>
      <c r="L84">
        <v>200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X84">
        <v>0</v>
      </c>
      <c r="Y84" t="s">
        <v>211</v>
      </c>
    </row>
    <row r="85" spans="1:25" x14ac:dyDescent="0.25">
      <c r="H85" t="s">
        <v>35</v>
      </c>
    </row>
    <row r="86" spans="1:25" x14ac:dyDescent="0.25">
      <c r="A86">
        <v>40</v>
      </c>
      <c r="B86">
        <v>6225</v>
      </c>
      <c r="C86" t="s">
        <v>212</v>
      </c>
      <c r="D86" t="s">
        <v>81</v>
      </c>
      <c r="E86" t="s">
        <v>114</v>
      </c>
      <c r="F86" t="s">
        <v>213</v>
      </c>
      <c r="G86" t="str">
        <f>"201602000002"</f>
        <v>201602000002</v>
      </c>
      <c r="H86" t="s">
        <v>214</v>
      </c>
      <c r="I86">
        <v>0</v>
      </c>
      <c r="J86">
        <v>0</v>
      </c>
      <c r="K86">
        <v>0</v>
      </c>
      <c r="L86">
        <v>0</v>
      </c>
      <c r="M86">
        <v>0</v>
      </c>
      <c r="N86">
        <v>70</v>
      </c>
      <c r="O86">
        <v>0</v>
      </c>
      <c r="P86">
        <v>0</v>
      </c>
      <c r="Q86">
        <v>50</v>
      </c>
      <c r="R86">
        <v>0</v>
      </c>
      <c r="S86">
        <v>0</v>
      </c>
      <c r="T86">
        <v>0</v>
      </c>
      <c r="U86">
        <v>0</v>
      </c>
      <c r="V86">
        <v>0</v>
      </c>
      <c r="X86">
        <v>0</v>
      </c>
      <c r="Y86" t="s">
        <v>215</v>
      </c>
    </row>
    <row r="87" spans="1:25" x14ac:dyDescent="0.25">
      <c r="H87" t="s">
        <v>35</v>
      </c>
    </row>
    <row r="88" spans="1:25" x14ac:dyDescent="0.25">
      <c r="A88">
        <v>41</v>
      </c>
      <c r="B88">
        <v>937</v>
      </c>
      <c r="C88" t="s">
        <v>216</v>
      </c>
      <c r="D88" t="s">
        <v>15</v>
      </c>
      <c r="E88" t="s">
        <v>21</v>
      </c>
      <c r="F88" t="s">
        <v>217</v>
      </c>
      <c r="G88" t="str">
        <f>"201601000458"</f>
        <v>201601000458</v>
      </c>
      <c r="H88" t="s">
        <v>54</v>
      </c>
      <c r="I88">
        <v>0</v>
      </c>
      <c r="J88">
        <v>0</v>
      </c>
      <c r="K88">
        <v>0</v>
      </c>
      <c r="L88">
        <v>0</v>
      </c>
      <c r="M88">
        <v>0</v>
      </c>
      <c r="N88">
        <v>70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X88">
        <v>2</v>
      </c>
      <c r="Y88" t="s">
        <v>218</v>
      </c>
    </row>
    <row r="89" spans="1:25" x14ac:dyDescent="0.25">
      <c r="H89" t="s">
        <v>42</v>
      </c>
    </row>
    <row r="90" spans="1:25" x14ac:dyDescent="0.25">
      <c r="A90">
        <v>42</v>
      </c>
      <c r="B90">
        <v>5437</v>
      </c>
      <c r="C90" t="s">
        <v>219</v>
      </c>
      <c r="D90" t="s">
        <v>220</v>
      </c>
      <c r="E90" t="s">
        <v>221</v>
      </c>
      <c r="F90" t="s">
        <v>222</v>
      </c>
      <c r="G90" t="str">
        <f>"201405002154"</f>
        <v>201405002154</v>
      </c>
      <c r="H90" t="s">
        <v>223</v>
      </c>
      <c r="I90">
        <v>0</v>
      </c>
      <c r="J90">
        <v>0</v>
      </c>
      <c r="K90">
        <v>0</v>
      </c>
      <c r="L90">
        <v>0</v>
      </c>
      <c r="M90">
        <v>0</v>
      </c>
      <c r="N90">
        <v>50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X90">
        <v>0</v>
      </c>
      <c r="Y90" t="s">
        <v>224</v>
      </c>
    </row>
    <row r="91" spans="1:25" x14ac:dyDescent="0.25">
      <c r="H91" t="s">
        <v>62</v>
      </c>
    </row>
    <row r="92" spans="1:25" x14ac:dyDescent="0.25">
      <c r="A92">
        <v>43</v>
      </c>
      <c r="B92">
        <v>4563</v>
      </c>
      <c r="C92" t="s">
        <v>225</v>
      </c>
      <c r="D92" t="s">
        <v>226</v>
      </c>
      <c r="E92" t="s">
        <v>81</v>
      </c>
      <c r="F92" t="s">
        <v>227</v>
      </c>
      <c r="G92" t="str">
        <f>"200712003490"</f>
        <v>200712003490</v>
      </c>
      <c r="H92" t="s">
        <v>228</v>
      </c>
      <c r="I92">
        <v>0</v>
      </c>
      <c r="J92">
        <v>0</v>
      </c>
      <c r="K92">
        <v>0</v>
      </c>
      <c r="L92">
        <v>0</v>
      </c>
      <c r="M92">
        <v>0</v>
      </c>
      <c r="N92">
        <v>70</v>
      </c>
      <c r="O92">
        <v>0</v>
      </c>
      <c r="P92">
        <v>0</v>
      </c>
      <c r="Q92">
        <v>0</v>
      </c>
      <c r="R92">
        <v>30</v>
      </c>
      <c r="S92">
        <v>0</v>
      </c>
      <c r="T92">
        <v>0</v>
      </c>
      <c r="U92">
        <v>0</v>
      </c>
      <c r="V92">
        <v>0</v>
      </c>
      <c r="X92">
        <v>0</v>
      </c>
      <c r="Y92" t="s">
        <v>229</v>
      </c>
    </row>
    <row r="93" spans="1:25" x14ac:dyDescent="0.25">
      <c r="H93" t="s">
        <v>35</v>
      </c>
    </row>
    <row r="94" spans="1:25" x14ac:dyDescent="0.25">
      <c r="A94">
        <v>44</v>
      </c>
      <c r="B94">
        <v>5982</v>
      </c>
      <c r="C94" t="s">
        <v>230</v>
      </c>
      <c r="D94" t="s">
        <v>231</v>
      </c>
      <c r="E94" t="s">
        <v>15</v>
      </c>
      <c r="F94" t="s">
        <v>232</v>
      </c>
      <c r="G94" t="str">
        <f>"00147482"</f>
        <v>00147482</v>
      </c>
      <c r="H94" t="s">
        <v>233</v>
      </c>
      <c r="I94">
        <v>0</v>
      </c>
      <c r="J94">
        <v>0</v>
      </c>
      <c r="K94">
        <v>0</v>
      </c>
      <c r="L94">
        <v>200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X94">
        <v>0</v>
      </c>
      <c r="Y94" t="s">
        <v>234</v>
      </c>
    </row>
    <row r="95" spans="1:25" x14ac:dyDescent="0.25">
      <c r="H95">
        <v>106</v>
      </c>
    </row>
    <row r="96" spans="1:25" x14ac:dyDescent="0.25">
      <c r="A96">
        <v>45</v>
      </c>
      <c r="B96">
        <v>1829</v>
      </c>
      <c r="C96" t="s">
        <v>235</v>
      </c>
      <c r="D96" t="s">
        <v>64</v>
      </c>
      <c r="E96" t="s">
        <v>21</v>
      </c>
      <c r="F96" t="s">
        <v>236</v>
      </c>
      <c r="G96" t="str">
        <f>"201402009064"</f>
        <v>201402009064</v>
      </c>
      <c r="H96" t="s">
        <v>237</v>
      </c>
      <c r="I96">
        <v>0</v>
      </c>
      <c r="J96">
        <v>0</v>
      </c>
      <c r="K96">
        <v>0</v>
      </c>
      <c r="L96">
        <v>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X96">
        <v>0</v>
      </c>
      <c r="Y96" t="s">
        <v>238</v>
      </c>
    </row>
    <row r="97" spans="1:25" x14ac:dyDescent="0.25">
      <c r="H97">
        <v>106</v>
      </c>
    </row>
    <row r="98" spans="1:25" x14ac:dyDescent="0.25">
      <c r="A98">
        <v>46</v>
      </c>
      <c r="B98">
        <v>78</v>
      </c>
      <c r="C98" t="s">
        <v>239</v>
      </c>
      <c r="D98" t="s">
        <v>240</v>
      </c>
      <c r="E98" t="s">
        <v>241</v>
      </c>
      <c r="F98" t="s">
        <v>242</v>
      </c>
      <c r="G98" t="str">
        <f>"201405000104"</f>
        <v>201405000104</v>
      </c>
      <c r="H98">
        <v>858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X98">
        <v>0</v>
      </c>
      <c r="Y98">
        <v>858</v>
      </c>
    </row>
    <row r="99" spans="1:25" x14ac:dyDescent="0.25">
      <c r="H99">
        <v>106</v>
      </c>
    </row>
    <row r="100" spans="1:25" x14ac:dyDescent="0.25">
      <c r="A100">
        <v>47</v>
      </c>
      <c r="B100">
        <v>1930</v>
      </c>
      <c r="C100" t="s">
        <v>243</v>
      </c>
      <c r="D100" t="s">
        <v>244</v>
      </c>
      <c r="E100" t="s">
        <v>15</v>
      </c>
      <c r="F100" t="s">
        <v>245</v>
      </c>
      <c r="G100" t="str">
        <f>"201305000032"</f>
        <v>201305000032</v>
      </c>
      <c r="H100" t="s">
        <v>159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50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70</v>
      </c>
      <c r="U100">
        <v>0</v>
      </c>
      <c r="V100">
        <v>0</v>
      </c>
      <c r="X100">
        <v>0</v>
      </c>
      <c r="Y100" t="s">
        <v>246</v>
      </c>
    </row>
    <row r="101" spans="1:25" x14ac:dyDescent="0.25">
      <c r="H101">
        <v>106</v>
      </c>
    </row>
    <row r="102" spans="1:25" x14ac:dyDescent="0.25">
      <c r="A102">
        <v>48</v>
      </c>
      <c r="B102">
        <v>3950</v>
      </c>
      <c r="C102" t="s">
        <v>247</v>
      </c>
      <c r="D102" t="s">
        <v>248</v>
      </c>
      <c r="E102" t="s">
        <v>249</v>
      </c>
      <c r="F102" t="s">
        <v>250</v>
      </c>
      <c r="G102" t="str">
        <f>"201401000752"</f>
        <v>201401000752</v>
      </c>
      <c r="H102">
        <v>649</v>
      </c>
      <c r="I102">
        <v>0</v>
      </c>
      <c r="J102">
        <v>0</v>
      </c>
      <c r="K102">
        <v>0</v>
      </c>
      <c r="L102">
        <v>0</v>
      </c>
      <c r="M102">
        <v>100</v>
      </c>
      <c r="N102">
        <v>70</v>
      </c>
      <c r="O102">
        <v>30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X102">
        <v>0</v>
      </c>
      <c r="Y102">
        <v>849</v>
      </c>
    </row>
    <row r="103" spans="1:25" x14ac:dyDescent="0.25">
      <c r="H103">
        <v>106</v>
      </c>
    </row>
    <row r="104" spans="1:25" x14ac:dyDescent="0.25">
      <c r="A104">
        <v>49</v>
      </c>
      <c r="B104">
        <v>4004</v>
      </c>
      <c r="C104" t="s">
        <v>251</v>
      </c>
      <c r="D104" t="s">
        <v>75</v>
      </c>
      <c r="E104" t="s">
        <v>252</v>
      </c>
      <c r="F104" t="s">
        <v>253</v>
      </c>
      <c r="G104" t="str">
        <f>"00117827"</f>
        <v>00117827</v>
      </c>
      <c r="H104" t="s">
        <v>254</v>
      </c>
      <c r="I104">
        <v>0</v>
      </c>
      <c r="J104">
        <v>0</v>
      </c>
      <c r="K104">
        <v>0</v>
      </c>
      <c r="L104">
        <v>0</v>
      </c>
      <c r="M104">
        <v>100</v>
      </c>
      <c r="N104">
        <v>50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X104">
        <v>0</v>
      </c>
      <c r="Y104" t="s">
        <v>255</v>
      </c>
    </row>
    <row r="105" spans="1:25" x14ac:dyDescent="0.25">
      <c r="H105" t="s">
        <v>42</v>
      </c>
    </row>
    <row r="106" spans="1:25" x14ac:dyDescent="0.25">
      <c r="A106">
        <v>50</v>
      </c>
      <c r="B106">
        <v>1707</v>
      </c>
      <c r="C106" t="s">
        <v>256</v>
      </c>
      <c r="D106" t="s">
        <v>249</v>
      </c>
      <c r="E106" t="s">
        <v>45</v>
      </c>
      <c r="F106" t="s">
        <v>257</v>
      </c>
      <c r="G106" t="str">
        <f>"201406009013"</f>
        <v>201406009013</v>
      </c>
      <c r="H106" t="s">
        <v>26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X106">
        <v>0</v>
      </c>
      <c r="Y106" t="s">
        <v>258</v>
      </c>
    </row>
    <row r="107" spans="1:25" x14ac:dyDescent="0.25">
      <c r="H107" t="s">
        <v>42</v>
      </c>
    </row>
    <row r="108" spans="1:25" x14ac:dyDescent="0.25">
      <c r="A108">
        <v>51</v>
      </c>
      <c r="B108">
        <v>4782</v>
      </c>
      <c r="C108" t="s">
        <v>259</v>
      </c>
      <c r="D108" t="s">
        <v>21</v>
      </c>
      <c r="E108" t="s">
        <v>260</v>
      </c>
      <c r="F108" t="s">
        <v>261</v>
      </c>
      <c r="G108" t="str">
        <f>"201304002440"</f>
        <v>201304002440</v>
      </c>
      <c r="H108" t="s">
        <v>262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70</v>
      </c>
      <c r="O108">
        <v>0</v>
      </c>
      <c r="P108">
        <v>70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X108">
        <v>0</v>
      </c>
      <c r="Y108" t="s">
        <v>258</v>
      </c>
    </row>
    <row r="109" spans="1:25" x14ac:dyDescent="0.25">
      <c r="H109" t="s">
        <v>42</v>
      </c>
    </row>
    <row r="110" spans="1:25" x14ac:dyDescent="0.25">
      <c r="A110">
        <v>52</v>
      </c>
      <c r="B110">
        <v>2424</v>
      </c>
      <c r="C110" t="s">
        <v>263</v>
      </c>
      <c r="D110" t="s">
        <v>264</v>
      </c>
      <c r="E110" t="s">
        <v>20</v>
      </c>
      <c r="F110" t="s">
        <v>265</v>
      </c>
      <c r="G110" t="str">
        <f>"201410010511"</f>
        <v>201410010511</v>
      </c>
      <c r="H110" t="s">
        <v>266</v>
      </c>
      <c r="I110">
        <v>150</v>
      </c>
      <c r="J110">
        <v>0</v>
      </c>
      <c r="K110">
        <v>0</v>
      </c>
      <c r="L110">
        <v>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X110">
        <v>0</v>
      </c>
      <c r="Y110" t="s">
        <v>267</v>
      </c>
    </row>
    <row r="111" spans="1:25" x14ac:dyDescent="0.25">
      <c r="H111" t="s">
        <v>23</v>
      </c>
    </row>
    <row r="112" spans="1:25" x14ac:dyDescent="0.25">
      <c r="A112">
        <v>53</v>
      </c>
      <c r="B112">
        <v>3675</v>
      </c>
      <c r="C112" t="s">
        <v>268</v>
      </c>
      <c r="D112" t="s">
        <v>269</v>
      </c>
      <c r="E112" t="s">
        <v>58</v>
      </c>
      <c r="F112" t="s">
        <v>270</v>
      </c>
      <c r="G112" t="str">
        <f>"00107232"</f>
        <v>00107232</v>
      </c>
      <c r="H112" t="s">
        <v>136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70</v>
      </c>
      <c r="O112">
        <v>0</v>
      </c>
      <c r="P112">
        <v>0</v>
      </c>
      <c r="Q112">
        <v>30</v>
      </c>
      <c r="R112">
        <v>0</v>
      </c>
      <c r="S112">
        <v>0</v>
      </c>
      <c r="T112">
        <v>0</v>
      </c>
      <c r="U112">
        <v>0</v>
      </c>
      <c r="V112">
        <v>0</v>
      </c>
      <c r="X112">
        <v>0</v>
      </c>
      <c r="Y112" t="s">
        <v>271</v>
      </c>
    </row>
    <row r="113" spans="1:25" x14ac:dyDescent="0.25">
      <c r="H113">
        <v>106</v>
      </c>
    </row>
    <row r="114" spans="1:25" x14ac:dyDescent="0.25">
      <c r="A114">
        <v>54</v>
      </c>
      <c r="B114">
        <v>3597</v>
      </c>
      <c r="C114" t="s">
        <v>272</v>
      </c>
      <c r="D114" t="s">
        <v>64</v>
      </c>
      <c r="E114" t="s">
        <v>81</v>
      </c>
      <c r="F114" t="s">
        <v>273</v>
      </c>
      <c r="G114" t="str">
        <f>"201402007805"</f>
        <v>201402007805</v>
      </c>
      <c r="H114" t="s">
        <v>274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50</v>
      </c>
      <c r="U114">
        <v>0</v>
      </c>
      <c r="V114">
        <v>0</v>
      </c>
      <c r="X114">
        <v>0</v>
      </c>
      <c r="Y114" t="s">
        <v>275</v>
      </c>
    </row>
    <row r="115" spans="1:25" x14ac:dyDescent="0.25">
      <c r="H115" t="s">
        <v>23</v>
      </c>
    </row>
    <row r="116" spans="1:25" x14ac:dyDescent="0.25">
      <c r="A116">
        <v>55</v>
      </c>
      <c r="B116">
        <v>1951</v>
      </c>
      <c r="C116" t="s">
        <v>276</v>
      </c>
      <c r="D116" t="s">
        <v>277</v>
      </c>
      <c r="E116" t="s">
        <v>81</v>
      </c>
      <c r="F116" t="s">
        <v>278</v>
      </c>
      <c r="G116" t="str">
        <f>"201406001145"</f>
        <v>201406001145</v>
      </c>
      <c r="H116" t="s">
        <v>279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X116">
        <v>0</v>
      </c>
      <c r="Y116" t="s">
        <v>280</v>
      </c>
    </row>
    <row r="117" spans="1:25" x14ac:dyDescent="0.25">
      <c r="H117" t="s">
        <v>79</v>
      </c>
    </row>
    <row r="118" spans="1:25" x14ac:dyDescent="0.25">
      <c r="A118">
        <v>56</v>
      </c>
      <c r="B118">
        <v>4121</v>
      </c>
      <c r="C118" t="s">
        <v>281</v>
      </c>
      <c r="D118" t="s">
        <v>64</v>
      </c>
      <c r="E118" t="s">
        <v>81</v>
      </c>
      <c r="F118" t="s">
        <v>282</v>
      </c>
      <c r="G118" t="str">
        <f>"00193679"</f>
        <v>00193679</v>
      </c>
      <c r="H118" t="s">
        <v>283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X118">
        <v>0</v>
      </c>
      <c r="Y118" t="s">
        <v>284</v>
      </c>
    </row>
    <row r="119" spans="1:25" x14ac:dyDescent="0.25">
      <c r="H119">
        <v>106</v>
      </c>
    </row>
    <row r="120" spans="1:25" x14ac:dyDescent="0.25">
      <c r="A120">
        <v>57</v>
      </c>
      <c r="B120">
        <v>3302</v>
      </c>
      <c r="C120" t="s">
        <v>285</v>
      </c>
      <c r="D120" t="s">
        <v>20</v>
      </c>
      <c r="E120" t="s">
        <v>286</v>
      </c>
      <c r="F120" t="s">
        <v>287</v>
      </c>
      <c r="G120" t="str">
        <f>"201406001905"</f>
        <v>201406001905</v>
      </c>
      <c r="H120" t="s">
        <v>122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X120">
        <v>2</v>
      </c>
      <c r="Y120" t="s">
        <v>288</v>
      </c>
    </row>
    <row r="121" spans="1:25" x14ac:dyDescent="0.25">
      <c r="H121">
        <v>106</v>
      </c>
    </row>
    <row r="122" spans="1:25" x14ac:dyDescent="0.25">
      <c r="A122">
        <v>58</v>
      </c>
      <c r="B122">
        <v>4847</v>
      </c>
      <c r="C122" t="s">
        <v>289</v>
      </c>
      <c r="D122" t="s">
        <v>290</v>
      </c>
      <c r="E122" t="s">
        <v>31</v>
      </c>
      <c r="F122" t="s">
        <v>291</v>
      </c>
      <c r="G122" t="str">
        <f>"201304005593"</f>
        <v>201304005593</v>
      </c>
      <c r="H122" t="s">
        <v>292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X122">
        <v>0</v>
      </c>
      <c r="Y122" t="s">
        <v>293</v>
      </c>
    </row>
    <row r="123" spans="1:25" x14ac:dyDescent="0.25">
      <c r="H123" t="s">
        <v>143</v>
      </c>
    </row>
    <row r="124" spans="1:25" x14ac:dyDescent="0.25">
      <c r="A124">
        <v>59</v>
      </c>
      <c r="B124">
        <v>6335</v>
      </c>
      <c r="C124" t="s">
        <v>294</v>
      </c>
      <c r="D124" t="s">
        <v>44</v>
      </c>
      <c r="E124" t="s">
        <v>21</v>
      </c>
      <c r="F124" t="s">
        <v>295</v>
      </c>
      <c r="G124" t="str">
        <f>"00103336"</f>
        <v>00103336</v>
      </c>
      <c r="H124" t="s">
        <v>159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X124">
        <v>0</v>
      </c>
      <c r="Y124" t="s">
        <v>296</v>
      </c>
    </row>
    <row r="125" spans="1:25" x14ac:dyDescent="0.25">
      <c r="H125">
        <v>106</v>
      </c>
    </row>
    <row r="126" spans="1:25" x14ac:dyDescent="0.25">
      <c r="A126">
        <v>60</v>
      </c>
      <c r="B126">
        <v>1738</v>
      </c>
      <c r="C126" t="s">
        <v>297</v>
      </c>
      <c r="D126" t="s">
        <v>298</v>
      </c>
      <c r="E126" t="s">
        <v>31</v>
      </c>
      <c r="F126" t="s">
        <v>299</v>
      </c>
      <c r="G126" t="str">
        <f>"201503000608"</f>
        <v>201503000608</v>
      </c>
      <c r="H126">
        <v>682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70</v>
      </c>
      <c r="O126">
        <v>50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X126">
        <v>0</v>
      </c>
      <c r="Y126">
        <v>802</v>
      </c>
    </row>
    <row r="127" spans="1:25" x14ac:dyDescent="0.25">
      <c r="H127" t="s">
        <v>23</v>
      </c>
    </row>
    <row r="128" spans="1:25" x14ac:dyDescent="0.25">
      <c r="A128">
        <v>61</v>
      </c>
      <c r="B128">
        <v>625</v>
      </c>
      <c r="C128" t="s">
        <v>24</v>
      </c>
      <c r="D128" t="s">
        <v>300</v>
      </c>
      <c r="E128" t="s">
        <v>87</v>
      </c>
      <c r="F128" t="s">
        <v>301</v>
      </c>
      <c r="G128" t="str">
        <f>"00190942"</f>
        <v>00190942</v>
      </c>
      <c r="H128">
        <v>770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X128">
        <v>0</v>
      </c>
      <c r="Y128">
        <v>800</v>
      </c>
    </row>
    <row r="129" spans="1:25" x14ac:dyDescent="0.25">
      <c r="H129">
        <v>106</v>
      </c>
    </row>
    <row r="130" spans="1:25" x14ac:dyDescent="0.25">
      <c r="A130">
        <v>62</v>
      </c>
      <c r="B130">
        <v>5974</v>
      </c>
      <c r="C130" t="s">
        <v>302</v>
      </c>
      <c r="D130" t="s">
        <v>303</v>
      </c>
      <c r="E130" t="s">
        <v>173</v>
      </c>
      <c r="F130" t="s">
        <v>304</v>
      </c>
      <c r="G130" t="str">
        <f>"201406006269"</f>
        <v>201406006269</v>
      </c>
      <c r="H130" t="s">
        <v>17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X130">
        <v>0</v>
      </c>
      <c r="Y130" t="s">
        <v>305</v>
      </c>
    </row>
    <row r="131" spans="1:25" x14ac:dyDescent="0.25">
      <c r="H131" t="s">
        <v>143</v>
      </c>
    </row>
    <row r="132" spans="1:25" x14ac:dyDescent="0.25">
      <c r="A132">
        <v>63</v>
      </c>
      <c r="B132">
        <v>139</v>
      </c>
      <c r="C132" t="s">
        <v>306</v>
      </c>
      <c r="D132" t="s">
        <v>307</v>
      </c>
      <c r="E132" t="s">
        <v>21</v>
      </c>
      <c r="F132" t="s">
        <v>308</v>
      </c>
      <c r="G132" t="str">
        <f>"201402011100"</f>
        <v>201402011100</v>
      </c>
      <c r="H132" t="s">
        <v>309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X132">
        <v>0</v>
      </c>
      <c r="Y132" t="s">
        <v>310</v>
      </c>
    </row>
    <row r="133" spans="1:25" x14ac:dyDescent="0.25">
      <c r="H133" t="s">
        <v>35</v>
      </c>
    </row>
    <row r="134" spans="1:25" x14ac:dyDescent="0.25">
      <c r="A134">
        <v>64</v>
      </c>
      <c r="B134">
        <v>5870</v>
      </c>
      <c r="C134" t="s">
        <v>311</v>
      </c>
      <c r="D134" t="s">
        <v>312</v>
      </c>
      <c r="E134" t="s">
        <v>157</v>
      </c>
      <c r="F134" t="s">
        <v>313</v>
      </c>
      <c r="G134" t="str">
        <f>"00195662"</f>
        <v>00195662</v>
      </c>
      <c r="H134" t="s">
        <v>89</v>
      </c>
      <c r="I134">
        <v>0</v>
      </c>
      <c r="J134">
        <v>0</v>
      </c>
      <c r="K134">
        <v>0</v>
      </c>
      <c r="L134">
        <v>0</v>
      </c>
      <c r="M134">
        <v>100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X134">
        <v>0</v>
      </c>
      <c r="Y134" t="s">
        <v>314</v>
      </c>
    </row>
    <row r="135" spans="1:25" x14ac:dyDescent="0.25">
      <c r="H135">
        <v>106</v>
      </c>
    </row>
    <row r="136" spans="1:25" x14ac:dyDescent="0.25">
      <c r="A136">
        <v>65</v>
      </c>
      <c r="B136">
        <v>4365</v>
      </c>
      <c r="C136" t="s">
        <v>315</v>
      </c>
      <c r="D136" t="s">
        <v>316</v>
      </c>
      <c r="E136" t="s">
        <v>134</v>
      </c>
      <c r="F136" t="s">
        <v>317</v>
      </c>
      <c r="G136" t="str">
        <f>"201402003948"</f>
        <v>201402003948</v>
      </c>
      <c r="H136" t="s">
        <v>254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70</v>
      </c>
      <c r="O136">
        <v>0</v>
      </c>
      <c r="P136">
        <v>30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X136">
        <v>0</v>
      </c>
      <c r="Y136" t="s">
        <v>318</v>
      </c>
    </row>
    <row r="137" spans="1:25" x14ac:dyDescent="0.25">
      <c r="H137" t="s">
        <v>49</v>
      </c>
    </row>
    <row r="138" spans="1:25" x14ac:dyDescent="0.25">
      <c r="A138">
        <v>66</v>
      </c>
      <c r="B138">
        <v>4923</v>
      </c>
      <c r="C138" t="s">
        <v>319</v>
      </c>
      <c r="D138" t="s">
        <v>15</v>
      </c>
      <c r="E138" t="s">
        <v>320</v>
      </c>
      <c r="F138" t="s">
        <v>321</v>
      </c>
      <c r="G138" t="str">
        <f>"201406002324"</f>
        <v>201406002324</v>
      </c>
      <c r="H138">
        <v>715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X138">
        <v>0</v>
      </c>
      <c r="Y138">
        <v>785</v>
      </c>
    </row>
    <row r="139" spans="1:25" x14ac:dyDescent="0.25">
      <c r="H139" t="s">
        <v>96</v>
      </c>
    </row>
    <row r="140" spans="1:25" x14ac:dyDescent="0.25">
      <c r="A140">
        <v>67</v>
      </c>
      <c r="B140">
        <v>2050</v>
      </c>
      <c r="C140" t="s">
        <v>322</v>
      </c>
      <c r="D140" t="s">
        <v>298</v>
      </c>
      <c r="E140" t="s">
        <v>134</v>
      </c>
      <c r="F140" t="s">
        <v>323</v>
      </c>
      <c r="G140" t="str">
        <f>"00191039"</f>
        <v>00191039</v>
      </c>
      <c r="H140" t="s">
        <v>324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X140">
        <v>0</v>
      </c>
      <c r="Y140" t="s">
        <v>325</v>
      </c>
    </row>
    <row r="141" spans="1:25" x14ac:dyDescent="0.25">
      <c r="H141" t="s">
        <v>23</v>
      </c>
    </row>
    <row r="142" spans="1:25" x14ac:dyDescent="0.25">
      <c r="A142">
        <v>68</v>
      </c>
      <c r="B142">
        <v>5248</v>
      </c>
      <c r="C142" t="s">
        <v>326</v>
      </c>
      <c r="D142" t="s">
        <v>120</v>
      </c>
      <c r="E142" t="s">
        <v>20</v>
      </c>
      <c r="F142" t="s">
        <v>327</v>
      </c>
      <c r="G142" t="str">
        <f>"00124757"</f>
        <v>00124757</v>
      </c>
      <c r="H142" t="s">
        <v>328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X142">
        <v>0</v>
      </c>
      <c r="Y142" t="s">
        <v>329</v>
      </c>
    </row>
    <row r="143" spans="1:25" x14ac:dyDescent="0.25">
      <c r="H143" t="s">
        <v>62</v>
      </c>
    </row>
    <row r="144" spans="1:25" x14ac:dyDescent="0.25">
      <c r="A144">
        <v>69</v>
      </c>
      <c r="B144">
        <v>1733</v>
      </c>
      <c r="C144" t="s">
        <v>330</v>
      </c>
      <c r="D144" t="s">
        <v>300</v>
      </c>
      <c r="E144" t="s">
        <v>57</v>
      </c>
      <c r="F144" t="s">
        <v>331</v>
      </c>
      <c r="G144" t="str">
        <f>"00150326"</f>
        <v>00150326</v>
      </c>
      <c r="H144" t="s">
        <v>332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70</v>
      </c>
      <c r="O144">
        <v>0</v>
      </c>
      <c r="P144">
        <v>50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X144">
        <v>1</v>
      </c>
      <c r="Y144" t="s">
        <v>333</v>
      </c>
    </row>
    <row r="145" spans="1:25" x14ac:dyDescent="0.25">
      <c r="H145" t="s">
        <v>85</v>
      </c>
    </row>
    <row r="146" spans="1:25" x14ac:dyDescent="0.25">
      <c r="A146">
        <v>70</v>
      </c>
      <c r="B146">
        <v>603</v>
      </c>
      <c r="C146" t="s">
        <v>334</v>
      </c>
      <c r="D146" t="s">
        <v>335</v>
      </c>
      <c r="E146" t="s">
        <v>57</v>
      </c>
      <c r="F146" t="s">
        <v>336</v>
      </c>
      <c r="G146" t="str">
        <f>"201410000663"</f>
        <v>201410000663</v>
      </c>
      <c r="H146" t="s">
        <v>337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30</v>
      </c>
      <c r="O146">
        <v>30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X146">
        <v>0</v>
      </c>
      <c r="Y146" t="s">
        <v>338</v>
      </c>
    </row>
    <row r="147" spans="1:25" x14ac:dyDescent="0.25">
      <c r="H147">
        <v>106</v>
      </c>
    </row>
    <row r="148" spans="1:25" x14ac:dyDescent="0.25">
      <c r="A148">
        <v>71</v>
      </c>
      <c r="B148">
        <v>3296</v>
      </c>
      <c r="C148" t="s">
        <v>339</v>
      </c>
      <c r="D148" t="s">
        <v>340</v>
      </c>
      <c r="E148" t="s">
        <v>114</v>
      </c>
      <c r="F148" t="s">
        <v>341</v>
      </c>
      <c r="G148" t="str">
        <f>"00148109"</f>
        <v>00148109</v>
      </c>
      <c r="H148" t="s">
        <v>342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X148">
        <v>0</v>
      </c>
      <c r="Y148" t="s">
        <v>343</v>
      </c>
    </row>
    <row r="149" spans="1:25" x14ac:dyDescent="0.25">
      <c r="H149" t="s">
        <v>143</v>
      </c>
    </row>
    <row r="150" spans="1:25" x14ac:dyDescent="0.25">
      <c r="A150">
        <v>72</v>
      </c>
      <c r="B150">
        <v>735</v>
      </c>
      <c r="C150" t="s">
        <v>344</v>
      </c>
      <c r="D150" t="s">
        <v>298</v>
      </c>
      <c r="E150" t="s">
        <v>81</v>
      </c>
      <c r="F150" t="s">
        <v>345</v>
      </c>
      <c r="G150" t="str">
        <f>"00176625"</f>
        <v>00176625</v>
      </c>
      <c r="H150" t="s">
        <v>346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X150">
        <v>0</v>
      </c>
      <c r="Y150" t="s">
        <v>347</v>
      </c>
    </row>
    <row r="151" spans="1:25" x14ac:dyDescent="0.25">
      <c r="H151" t="s">
        <v>143</v>
      </c>
    </row>
    <row r="152" spans="1:25" x14ac:dyDescent="0.25">
      <c r="A152">
        <v>73</v>
      </c>
      <c r="B152">
        <v>1199</v>
      </c>
      <c r="C152" t="s">
        <v>348</v>
      </c>
      <c r="D152" t="s">
        <v>349</v>
      </c>
      <c r="E152" t="s">
        <v>81</v>
      </c>
      <c r="F152" t="s">
        <v>350</v>
      </c>
      <c r="G152" t="str">
        <f>"200802008133"</f>
        <v>200802008133</v>
      </c>
      <c r="H152" t="s">
        <v>262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X152">
        <v>0</v>
      </c>
      <c r="Y152" t="s">
        <v>351</v>
      </c>
    </row>
    <row r="153" spans="1:25" x14ac:dyDescent="0.25">
      <c r="H153" t="s">
        <v>42</v>
      </c>
    </row>
    <row r="154" spans="1:25" x14ac:dyDescent="0.25">
      <c r="A154">
        <v>74</v>
      </c>
      <c r="B154">
        <v>742</v>
      </c>
      <c r="C154" t="s">
        <v>352</v>
      </c>
      <c r="D154" t="s">
        <v>335</v>
      </c>
      <c r="E154" t="s">
        <v>81</v>
      </c>
      <c r="F154" t="s">
        <v>353</v>
      </c>
      <c r="G154" t="str">
        <f>"201402005010"</f>
        <v>201402005010</v>
      </c>
      <c r="H154" t="s">
        <v>354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X154">
        <v>0</v>
      </c>
      <c r="Y154" t="s">
        <v>355</v>
      </c>
    </row>
    <row r="155" spans="1:25" x14ac:dyDescent="0.25">
      <c r="H155" t="s">
        <v>49</v>
      </c>
    </row>
    <row r="156" spans="1:25" x14ac:dyDescent="0.25">
      <c r="A156">
        <v>75</v>
      </c>
      <c r="B156">
        <v>1655</v>
      </c>
      <c r="C156" t="s">
        <v>356</v>
      </c>
      <c r="D156" t="s">
        <v>21</v>
      </c>
      <c r="E156" t="s">
        <v>15</v>
      </c>
      <c r="F156" t="s">
        <v>357</v>
      </c>
      <c r="G156" t="str">
        <f>"200811001137"</f>
        <v>200811001137</v>
      </c>
      <c r="H156">
        <v>682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X156">
        <v>0</v>
      </c>
      <c r="Y156">
        <v>752</v>
      </c>
    </row>
    <row r="157" spans="1:25" x14ac:dyDescent="0.25">
      <c r="H157" t="s">
        <v>85</v>
      </c>
    </row>
    <row r="158" spans="1:25" x14ac:dyDescent="0.25">
      <c r="A158">
        <v>76</v>
      </c>
      <c r="B158">
        <v>2366</v>
      </c>
      <c r="C158" t="s">
        <v>358</v>
      </c>
      <c r="D158" t="s">
        <v>359</v>
      </c>
      <c r="E158" t="s">
        <v>360</v>
      </c>
      <c r="F158" t="s">
        <v>361</v>
      </c>
      <c r="G158" t="str">
        <f>"00104830"</f>
        <v>00104830</v>
      </c>
      <c r="H158" t="s">
        <v>362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X158">
        <v>0</v>
      </c>
      <c r="Y158" t="s">
        <v>363</v>
      </c>
    </row>
    <row r="159" spans="1:25" x14ac:dyDescent="0.25">
      <c r="H159">
        <v>106</v>
      </c>
    </row>
    <row r="160" spans="1:25" x14ac:dyDescent="0.25">
      <c r="A160">
        <v>77</v>
      </c>
      <c r="B160">
        <v>2036</v>
      </c>
      <c r="C160" t="s">
        <v>364</v>
      </c>
      <c r="D160" t="s">
        <v>365</v>
      </c>
      <c r="E160" t="s">
        <v>173</v>
      </c>
      <c r="F160" t="s">
        <v>366</v>
      </c>
      <c r="G160" t="str">
        <f>"00011865"</f>
        <v>00011865</v>
      </c>
      <c r="H160" t="s">
        <v>141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X160">
        <v>0</v>
      </c>
      <c r="Y160" t="s">
        <v>367</v>
      </c>
    </row>
    <row r="161" spans="1:25" x14ac:dyDescent="0.25">
      <c r="H161" t="s">
        <v>96</v>
      </c>
    </row>
    <row r="162" spans="1:25" x14ac:dyDescent="0.25">
      <c r="A162">
        <v>78</v>
      </c>
      <c r="B162">
        <v>1305</v>
      </c>
      <c r="C162" t="s">
        <v>368</v>
      </c>
      <c r="D162" t="s">
        <v>64</v>
      </c>
      <c r="E162" t="s">
        <v>65</v>
      </c>
      <c r="F162" t="s">
        <v>369</v>
      </c>
      <c r="G162" t="str">
        <f>"201511036093"</f>
        <v>201511036093</v>
      </c>
      <c r="H162" t="s">
        <v>370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X162">
        <v>0</v>
      </c>
      <c r="Y162" t="s">
        <v>371</v>
      </c>
    </row>
    <row r="163" spans="1:25" x14ac:dyDescent="0.25">
      <c r="H163" t="s">
        <v>143</v>
      </c>
    </row>
    <row r="164" spans="1:25" x14ac:dyDescent="0.25">
      <c r="A164">
        <v>79</v>
      </c>
      <c r="B164">
        <v>486</v>
      </c>
      <c r="C164" t="s">
        <v>372</v>
      </c>
      <c r="D164" t="s">
        <v>51</v>
      </c>
      <c r="E164" t="s">
        <v>81</v>
      </c>
      <c r="F164" t="s">
        <v>373</v>
      </c>
      <c r="G164" t="str">
        <f>"00209018"</f>
        <v>00209018</v>
      </c>
      <c r="H164" t="s">
        <v>328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30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X164">
        <v>0</v>
      </c>
      <c r="Y164" t="s">
        <v>374</v>
      </c>
    </row>
    <row r="165" spans="1:25" x14ac:dyDescent="0.25">
      <c r="H165" t="s">
        <v>35</v>
      </c>
    </row>
    <row r="166" spans="1:25" x14ac:dyDescent="0.25">
      <c r="A166">
        <v>80</v>
      </c>
      <c r="B166">
        <v>3120</v>
      </c>
      <c r="C166" t="s">
        <v>375</v>
      </c>
      <c r="D166" t="s">
        <v>125</v>
      </c>
      <c r="E166" t="s">
        <v>45</v>
      </c>
      <c r="F166" t="s">
        <v>376</v>
      </c>
      <c r="G166" t="str">
        <f>"201304006099"</f>
        <v>201304006099</v>
      </c>
      <c r="H166" t="s">
        <v>175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X166">
        <v>0</v>
      </c>
      <c r="Y166" t="s">
        <v>377</v>
      </c>
    </row>
    <row r="167" spans="1:25" x14ac:dyDescent="0.25">
      <c r="H167" t="s">
        <v>143</v>
      </c>
    </row>
    <row r="168" spans="1:25" x14ac:dyDescent="0.25">
      <c r="A168">
        <v>81</v>
      </c>
      <c r="B168">
        <v>3716</v>
      </c>
      <c r="C168" t="s">
        <v>378</v>
      </c>
      <c r="D168" t="s">
        <v>188</v>
      </c>
      <c r="E168" t="s">
        <v>44</v>
      </c>
      <c r="F168" t="s">
        <v>379</v>
      </c>
      <c r="G168" t="str">
        <f>"00209148"</f>
        <v>00209148</v>
      </c>
      <c r="H168" t="s">
        <v>380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30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X168">
        <v>0</v>
      </c>
      <c r="Y168" t="s">
        <v>381</v>
      </c>
    </row>
    <row r="169" spans="1:25" x14ac:dyDescent="0.25">
      <c r="H169" t="s">
        <v>85</v>
      </c>
    </row>
    <row r="170" spans="1:25" x14ac:dyDescent="0.25">
      <c r="A170">
        <v>82</v>
      </c>
      <c r="B170">
        <v>4271</v>
      </c>
      <c r="C170" t="s">
        <v>382</v>
      </c>
      <c r="D170" t="s">
        <v>290</v>
      </c>
      <c r="E170" t="s">
        <v>44</v>
      </c>
      <c r="F170" t="s">
        <v>383</v>
      </c>
      <c r="G170" t="str">
        <f>"00150424"</f>
        <v>00150424</v>
      </c>
      <c r="H170" t="s">
        <v>384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30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X170">
        <v>0</v>
      </c>
      <c r="Y170" t="s">
        <v>385</v>
      </c>
    </row>
    <row r="171" spans="1:25" x14ac:dyDescent="0.25">
      <c r="H171" t="s">
        <v>23</v>
      </c>
    </row>
    <row r="172" spans="1:25" x14ac:dyDescent="0.25">
      <c r="A172">
        <v>83</v>
      </c>
      <c r="B172">
        <v>4242</v>
      </c>
      <c r="C172" t="s">
        <v>179</v>
      </c>
      <c r="D172" t="s">
        <v>386</v>
      </c>
      <c r="E172" t="s">
        <v>57</v>
      </c>
      <c r="F172" t="s">
        <v>387</v>
      </c>
      <c r="G172" t="str">
        <f>"201304004169"</f>
        <v>201304004169</v>
      </c>
      <c r="H172" t="s">
        <v>388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X172">
        <v>0</v>
      </c>
      <c r="Y172" t="s">
        <v>389</v>
      </c>
    </row>
    <row r="173" spans="1:25" x14ac:dyDescent="0.25">
      <c r="H173" t="s">
        <v>143</v>
      </c>
    </row>
    <row r="174" spans="1:25" x14ac:dyDescent="0.25">
      <c r="A174">
        <v>84</v>
      </c>
      <c r="B174">
        <v>2159</v>
      </c>
      <c r="C174" t="s">
        <v>390</v>
      </c>
      <c r="D174" t="s">
        <v>173</v>
      </c>
      <c r="E174" t="s">
        <v>57</v>
      </c>
      <c r="F174" t="s">
        <v>391</v>
      </c>
      <c r="G174" t="str">
        <f>"00127913"</f>
        <v>00127913</v>
      </c>
      <c r="H174" t="s">
        <v>332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X174">
        <v>0</v>
      </c>
      <c r="Y174" t="s">
        <v>392</v>
      </c>
    </row>
    <row r="175" spans="1:25" x14ac:dyDescent="0.25">
      <c r="H175" t="s">
        <v>143</v>
      </c>
    </row>
    <row r="176" spans="1:25" x14ac:dyDescent="0.25">
      <c r="A176">
        <v>85</v>
      </c>
      <c r="B176">
        <v>3436</v>
      </c>
      <c r="C176" t="s">
        <v>393</v>
      </c>
      <c r="D176" t="s">
        <v>394</v>
      </c>
      <c r="E176" t="s">
        <v>57</v>
      </c>
      <c r="F176" t="s">
        <v>395</v>
      </c>
      <c r="G176" t="str">
        <f>"00202525"</f>
        <v>00202525</v>
      </c>
      <c r="H176" t="s">
        <v>190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30</v>
      </c>
      <c r="O176">
        <v>0</v>
      </c>
      <c r="P176">
        <v>30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X176">
        <v>0</v>
      </c>
      <c r="Y176" t="s">
        <v>396</v>
      </c>
    </row>
    <row r="177" spans="1:25" x14ac:dyDescent="0.25">
      <c r="H177" t="s">
        <v>143</v>
      </c>
    </row>
    <row r="178" spans="1:25" x14ac:dyDescent="0.25">
      <c r="A178">
        <v>86</v>
      </c>
      <c r="B178">
        <v>672</v>
      </c>
      <c r="C178" t="s">
        <v>397</v>
      </c>
      <c r="D178" t="s">
        <v>398</v>
      </c>
      <c r="E178" t="s">
        <v>65</v>
      </c>
      <c r="F178" t="s">
        <v>399</v>
      </c>
      <c r="G178" t="str">
        <f>"00153871"</f>
        <v>00153871</v>
      </c>
      <c r="H178" t="s">
        <v>262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X178">
        <v>0</v>
      </c>
      <c r="Y178" t="s">
        <v>400</v>
      </c>
    </row>
    <row r="179" spans="1:25" x14ac:dyDescent="0.25">
      <c r="H179">
        <v>106</v>
      </c>
    </row>
    <row r="180" spans="1:25" x14ac:dyDescent="0.25">
      <c r="A180">
        <v>87</v>
      </c>
      <c r="B180">
        <v>1622</v>
      </c>
      <c r="C180" t="s">
        <v>401</v>
      </c>
      <c r="D180" t="s">
        <v>20</v>
      </c>
      <c r="E180" t="s">
        <v>402</v>
      </c>
      <c r="F180" t="s">
        <v>403</v>
      </c>
      <c r="G180" t="str">
        <f>"00014027"</f>
        <v>00014027</v>
      </c>
      <c r="H180" t="s">
        <v>262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X180">
        <v>0</v>
      </c>
      <c r="Y180" t="s">
        <v>400</v>
      </c>
    </row>
    <row r="181" spans="1:25" x14ac:dyDescent="0.25">
      <c r="H181">
        <v>106</v>
      </c>
    </row>
    <row r="182" spans="1:25" x14ac:dyDescent="0.25">
      <c r="A182">
        <v>88</v>
      </c>
      <c r="B182">
        <v>6308</v>
      </c>
      <c r="C182" t="s">
        <v>404</v>
      </c>
      <c r="D182" t="s">
        <v>405</v>
      </c>
      <c r="E182" t="s">
        <v>15</v>
      </c>
      <c r="F182" t="s">
        <v>406</v>
      </c>
      <c r="G182" t="str">
        <f>"00161392"</f>
        <v>00161392</v>
      </c>
      <c r="H182" t="s">
        <v>407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X182">
        <v>0</v>
      </c>
      <c r="Y182" t="s">
        <v>408</v>
      </c>
    </row>
    <row r="183" spans="1:25" x14ac:dyDescent="0.25">
      <c r="H183" t="s">
        <v>96</v>
      </c>
    </row>
    <row r="184" spans="1:25" x14ac:dyDescent="0.25">
      <c r="A184">
        <v>89</v>
      </c>
      <c r="B184">
        <v>6046</v>
      </c>
      <c r="C184" t="s">
        <v>409</v>
      </c>
      <c r="D184" t="s">
        <v>290</v>
      </c>
      <c r="E184" t="s">
        <v>81</v>
      </c>
      <c r="F184" t="s">
        <v>410</v>
      </c>
      <c r="G184" t="str">
        <f>"201410005364"</f>
        <v>201410005364</v>
      </c>
      <c r="H184" t="s">
        <v>411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X184">
        <v>0</v>
      </c>
      <c r="Y184" t="s">
        <v>412</v>
      </c>
    </row>
    <row r="185" spans="1:25" x14ac:dyDescent="0.25">
      <c r="H185" t="s">
        <v>23</v>
      </c>
    </row>
    <row r="186" spans="1:25" x14ac:dyDescent="0.25">
      <c r="A186">
        <v>90</v>
      </c>
      <c r="B186">
        <v>2365</v>
      </c>
      <c r="C186" t="s">
        <v>413</v>
      </c>
      <c r="D186" t="s">
        <v>414</v>
      </c>
      <c r="E186" t="s">
        <v>57</v>
      </c>
      <c r="F186" t="s">
        <v>415</v>
      </c>
      <c r="G186" t="str">
        <f>"201304005741"</f>
        <v>201304005741</v>
      </c>
      <c r="H186" t="s">
        <v>416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30</v>
      </c>
      <c r="O186">
        <v>30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X186">
        <v>0</v>
      </c>
      <c r="Y186" t="s">
        <v>417</v>
      </c>
    </row>
    <row r="187" spans="1:25" x14ac:dyDescent="0.25">
      <c r="H187" t="s">
        <v>23</v>
      </c>
    </row>
    <row r="188" spans="1:25" x14ac:dyDescent="0.25">
      <c r="A188">
        <v>91</v>
      </c>
      <c r="B188">
        <v>3790</v>
      </c>
      <c r="C188" t="s">
        <v>418</v>
      </c>
      <c r="D188" t="s">
        <v>286</v>
      </c>
      <c r="E188" t="s">
        <v>15</v>
      </c>
      <c r="F188" t="s">
        <v>419</v>
      </c>
      <c r="G188" t="str">
        <f>"201506001038"</f>
        <v>201506001038</v>
      </c>
      <c r="H188" t="s">
        <v>420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X188">
        <v>0</v>
      </c>
      <c r="Y188" t="s">
        <v>421</v>
      </c>
    </row>
    <row r="189" spans="1:25" x14ac:dyDescent="0.25">
      <c r="H189" t="s">
        <v>62</v>
      </c>
    </row>
    <row r="190" spans="1:25" x14ac:dyDescent="0.25">
      <c r="A190">
        <v>92</v>
      </c>
      <c r="B190">
        <v>1535</v>
      </c>
      <c r="C190" t="s">
        <v>422</v>
      </c>
      <c r="D190" t="s">
        <v>423</v>
      </c>
      <c r="E190" t="s">
        <v>424</v>
      </c>
      <c r="F190" t="s">
        <v>425</v>
      </c>
      <c r="G190" t="str">
        <f>"00148265"</f>
        <v>00148265</v>
      </c>
      <c r="H190" t="s">
        <v>181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X190">
        <v>0</v>
      </c>
      <c r="Y190" t="s">
        <v>426</v>
      </c>
    </row>
    <row r="191" spans="1:25" x14ac:dyDescent="0.25">
      <c r="H191" t="s">
        <v>49</v>
      </c>
    </row>
    <row r="192" spans="1:25" x14ac:dyDescent="0.25">
      <c r="A192">
        <v>93</v>
      </c>
      <c r="B192">
        <v>5897</v>
      </c>
      <c r="C192" t="s">
        <v>427</v>
      </c>
      <c r="D192" t="s">
        <v>428</v>
      </c>
      <c r="E192" t="s">
        <v>429</v>
      </c>
      <c r="F192" t="s">
        <v>430</v>
      </c>
      <c r="G192" t="str">
        <f>"201409002025"</f>
        <v>201409002025</v>
      </c>
      <c r="H192" t="s">
        <v>431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50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X192">
        <v>0</v>
      </c>
      <c r="Y192" t="s">
        <v>432</v>
      </c>
    </row>
    <row r="193" spans="1:25" x14ac:dyDescent="0.25">
      <c r="H193" t="s">
        <v>143</v>
      </c>
    </row>
    <row r="194" spans="1:25" x14ac:dyDescent="0.25">
      <c r="A194">
        <v>94</v>
      </c>
      <c r="B194">
        <v>1454</v>
      </c>
      <c r="C194" t="s">
        <v>433</v>
      </c>
      <c r="D194" t="s">
        <v>64</v>
      </c>
      <c r="E194" t="s">
        <v>38</v>
      </c>
      <c r="F194" t="s">
        <v>434</v>
      </c>
      <c r="G194" t="str">
        <f>"201511033936"</f>
        <v>201511033936</v>
      </c>
      <c r="H194" t="s">
        <v>431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50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X194">
        <v>0</v>
      </c>
      <c r="Y194" t="s">
        <v>432</v>
      </c>
    </row>
    <row r="195" spans="1:25" x14ac:dyDescent="0.25">
      <c r="H195" t="s">
        <v>42</v>
      </c>
    </row>
    <row r="196" spans="1:25" x14ac:dyDescent="0.25">
      <c r="A196">
        <v>95</v>
      </c>
      <c r="B196">
        <v>2084</v>
      </c>
      <c r="C196" t="s">
        <v>435</v>
      </c>
      <c r="D196" t="s">
        <v>335</v>
      </c>
      <c r="E196" t="s">
        <v>38</v>
      </c>
      <c r="F196" t="s">
        <v>436</v>
      </c>
      <c r="G196" t="str">
        <f>"201409003195"</f>
        <v>201409003195</v>
      </c>
      <c r="H196">
        <v>682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X196">
        <v>3</v>
      </c>
      <c r="Y196">
        <v>712</v>
      </c>
    </row>
    <row r="197" spans="1:25" x14ac:dyDescent="0.25">
      <c r="H197" t="s">
        <v>23</v>
      </c>
    </row>
    <row r="198" spans="1:25" x14ac:dyDescent="0.25">
      <c r="A198">
        <v>96</v>
      </c>
      <c r="B198">
        <v>3036</v>
      </c>
      <c r="C198" t="s">
        <v>437</v>
      </c>
      <c r="D198" t="s">
        <v>438</v>
      </c>
      <c r="E198" t="s">
        <v>81</v>
      </c>
      <c r="F198" t="s">
        <v>439</v>
      </c>
      <c r="G198" t="str">
        <f>"00198810"</f>
        <v>00198810</v>
      </c>
      <c r="H198" t="s">
        <v>440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X198">
        <v>0</v>
      </c>
      <c r="Y198" t="s">
        <v>441</v>
      </c>
    </row>
    <row r="199" spans="1:25" x14ac:dyDescent="0.25">
      <c r="H199">
        <v>106</v>
      </c>
    </row>
    <row r="200" spans="1:25" x14ac:dyDescent="0.25">
      <c r="A200">
        <v>97</v>
      </c>
      <c r="B200">
        <v>2125</v>
      </c>
      <c r="C200" t="s">
        <v>442</v>
      </c>
      <c r="D200" t="s">
        <v>43</v>
      </c>
      <c r="E200" t="s">
        <v>57</v>
      </c>
      <c r="F200" t="s">
        <v>443</v>
      </c>
      <c r="G200" t="str">
        <f>"201504003447"</f>
        <v>201504003447</v>
      </c>
      <c r="H200" t="s">
        <v>444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X200">
        <v>0</v>
      </c>
      <c r="Y200" t="s">
        <v>445</v>
      </c>
    </row>
    <row r="201" spans="1:25" x14ac:dyDescent="0.25">
      <c r="H201" t="s">
        <v>96</v>
      </c>
    </row>
    <row r="202" spans="1:25" x14ac:dyDescent="0.25">
      <c r="A202">
        <v>98</v>
      </c>
      <c r="B202">
        <v>2438</v>
      </c>
      <c r="C202" t="s">
        <v>446</v>
      </c>
      <c r="D202" t="s">
        <v>44</v>
      </c>
      <c r="E202" t="s">
        <v>20</v>
      </c>
      <c r="F202" t="s">
        <v>447</v>
      </c>
      <c r="G202" t="str">
        <f>"00136870"</f>
        <v>00136870</v>
      </c>
      <c r="H202" t="s">
        <v>448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X202">
        <v>2</v>
      </c>
      <c r="Y202" t="s">
        <v>449</v>
      </c>
    </row>
    <row r="203" spans="1:25" x14ac:dyDescent="0.25">
      <c r="H203" t="s">
        <v>42</v>
      </c>
    </row>
    <row r="204" spans="1:25" x14ac:dyDescent="0.25">
      <c r="A204">
        <v>99</v>
      </c>
      <c r="B204">
        <v>118</v>
      </c>
      <c r="C204" t="s">
        <v>450</v>
      </c>
      <c r="D204" t="s">
        <v>37</v>
      </c>
      <c r="E204" t="s">
        <v>300</v>
      </c>
      <c r="F204" t="s">
        <v>451</v>
      </c>
      <c r="G204" t="str">
        <f>"201511013039"</f>
        <v>201511013039</v>
      </c>
      <c r="H204" t="s">
        <v>190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X204">
        <v>0</v>
      </c>
      <c r="Y204" t="s">
        <v>452</v>
      </c>
    </row>
    <row r="205" spans="1:25" x14ac:dyDescent="0.25">
      <c r="H205" t="s">
        <v>35</v>
      </c>
    </row>
    <row r="206" spans="1:25" x14ac:dyDescent="0.25">
      <c r="A206">
        <v>100</v>
      </c>
      <c r="B206">
        <v>3725</v>
      </c>
      <c r="C206" t="s">
        <v>453</v>
      </c>
      <c r="D206" t="s">
        <v>125</v>
      </c>
      <c r="E206" t="s">
        <v>454</v>
      </c>
      <c r="F206" t="s">
        <v>455</v>
      </c>
      <c r="G206" t="str">
        <f>"00012902"</f>
        <v>00012902</v>
      </c>
      <c r="H206" t="s">
        <v>456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X206">
        <v>3</v>
      </c>
      <c r="Y206" t="s">
        <v>457</v>
      </c>
    </row>
    <row r="207" spans="1:25" x14ac:dyDescent="0.25">
      <c r="H207" t="s">
        <v>23</v>
      </c>
    </row>
    <row r="208" spans="1:25" x14ac:dyDescent="0.25">
      <c r="A208">
        <v>101</v>
      </c>
      <c r="B208">
        <v>4902</v>
      </c>
      <c r="C208" t="s">
        <v>458</v>
      </c>
      <c r="D208" t="s">
        <v>114</v>
      </c>
      <c r="E208" t="s">
        <v>81</v>
      </c>
      <c r="F208" t="s">
        <v>459</v>
      </c>
      <c r="G208" t="str">
        <f>"201512003185"</f>
        <v>201512003185</v>
      </c>
      <c r="H208" t="s">
        <v>89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30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X208">
        <v>0</v>
      </c>
      <c r="Y208" t="s">
        <v>460</v>
      </c>
    </row>
    <row r="209" spans="1:25" x14ac:dyDescent="0.25">
      <c r="H209" t="s">
        <v>35</v>
      </c>
    </row>
    <row r="210" spans="1:25" x14ac:dyDescent="0.25">
      <c r="A210">
        <v>102</v>
      </c>
      <c r="B210">
        <v>507</v>
      </c>
      <c r="C210" t="s">
        <v>461</v>
      </c>
      <c r="D210" t="s">
        <v>320</v>
      </c>
      <c r="E210" t="s">
        <v>58</v>
      </c>
      <c r="F210" t="s">
        <v>462</v>
      </c>
      <c r="G210" t="str">
        <f>"00206439"</f>
        <v>00206439</v>
      </c>
      <c r="H210" t="s">
        <v>463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X210">
        <v>0</v>
      </c>
      <c r="Y210" t="s">
        <v>464</v>
      </c>
    </row>
    <row r="211" spans="1:25" x14ac:dyDescent="0.25">
      <c r="H211">
        <v>106</v>
      </c>
    </row>
    <row r="212" spans="1:25" x14ac:dyDescent="0.25">
      <c r="A212">
        <v>103</v>
      </c>
      <c r="B212">
        <v>3197</v>
      </c>
      <c r="C212" t="s">
        <v>465</v>
      </c>
      <c r="D212" t="s">
        <v>466</v>
      </c>
      <c r="E212" t="s">
        <v>38</v>
      </c>
      <c r="F212" t="s">
        <v>467</v>
      </c>
      <c r="G212" t="str">
        <f>"201410012600"</f>
        <v>201410012600</v>
      </c>
      <c r="H212" t="s">
        <v>468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30</v>
      </c>
      <c r="O212">
        <v>30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X212">
        <v>0</v>
      </c>
      <c r="Y212" t="s">
        <v>469</v>
      </c>
    </row>
    <row r="213" spans="1:25" x14ac:dyDescent="0.25">
      <c r="H213" t="s">
        <v>23</v>
      </c>
    </row>
    <row r="214" spans="1:25" x14ac:dyDescent="0.25">
      <c r="A214">
        <v>104</v>
      </c>
      <c r="B214">
        <v>3589</v>
      </c>
      <c r="C214" t="s">
        <v>470</v>
      </c>
      <c r="D214" t="s">
        <v>471</v>
      </c>
      <c r="E214" t="s">
        <v>179</v>
      </c>
      <c r="F214" t="s">
        <v>472</v>
      </c>
      <c r="G214" t="str">
        <f>"201304001897"</f>
        <v>201304001897</v>
      </c>
      <c r="H214" t="s">
        <v>473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X214">
        <v>0</v>
      </c>
      <c r="Y214" t="s">
        <v>474</v>
      </c>
    </row>
    <row r="215" spans="1:25" x14ac:dyDescent="0.25">
      <c r="H215" t="s">
        <v>23</v>
      </c>
    </row>
    <row r="216" spans="1:25" x14ac:dyDescent="0.25">
      <c r="A216">
        <v>105</v>
      </c>
      <c r="B216">
        <v>4193</v>
      </c>
      <c r="C216" t="s">
        <v>475</v>
      </c>
      <c r="D216" t="s">
        <v>196</v>
      </c>
      <c r="E216" t="s">
        <v>21</v>
      </c>
      <c r="F216" t="s">
        <v>476</v>
      </c>
      <c r="G216" t="str">
        <f>"201410002853"</f>
        <v>201410002853</v>
      </c>
      <c r="H216">
        <v>583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70</v>
      </c>
      <c r="O216">
        <v>0</v>
      </c>
      <c r="P216">
        <v>30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X216">
        <v>0</v>
      </c>
      <c r="Y216">
        <v>683</v>
      </c>
    </row>
    <row r="217" spans="1:25" x14ac:dyDescent="0.25">
      <c r="H217" t="s">
        <v>49</v>
      </c>
    </row>
    <row r="218" spans="1:25" x14ac:dyDescent="0.25">
      <c r="A218">
        <v>106</v>
      </c>
      <c r="B218">
        <v>4894</v>
      </c>
      <c r="C218" t="s">
        <v>477</v>
      </c>
      <c r="D218" t="s">
        <v>57</v>
      </c>
      <c r="E218" t="s">
        <v>15</v>
      </c>
      <c r="F218" t="s">
        <v>478</v>
      </c>
      <c r="G218" t="str">
        <f>"200712000186"</f>
        <v>200712000186</v>
      </c>
      <c r="H218" t="s">
        <v>479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X218">
        <v>0</v>
      </c>
      <c r="Y218" t="s">
        <v>480</v>
      </c>
    </row>
    <row r="219" spans="1:25" x14ac:dyDescent="0.25">
      <c r="H219">
        <v>106</v>
      </c>
    </row>
    <row r="220" spans="1:25" x14ac:dyDescent="0.25">
      <c r="A220">
        <v>107</v>
      </c>
      <c r="B220">
        <v>6126</v>
      </c>
      <c r="C220" t="s">
        <v>481</v>
      </c>
      <c r="D220" t="s">
        <v>14</v>
      </c>
      <c r="E220" t="s">
        <v>31</v>
      </c>
      <c r="F220" t="s">
        <v>482</v>
      </c>
      <c r="G220" t="str">
        <f>"00175062"</f>
        <v>00175062</v>
      </c>
      <c r="H220" t="s">
        <v>483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X220">
        <v>0</v>
      </c>
      <c r="Y220" t="s">
        <v>484</v>
      </c>
    </row>
    <row r="221" spans="1:25" x14ac:dyDescent="0.25">
      <c r="H221" t="s">
        <v>49</v>
      </c>
    </row>
    <row r="222" spans="1:25" x14ac:dyDescent="0.25">
      <c r="A222">
        <v>108</v>
      </c>
      <c r="B222">
        <v>4895</v>
      </c>
      <c r="C222" t="s">
        <v>485</v>
      </c>
      <c r="D222" t="s">
        <v>64</v>
      </c>
      <c r="E222" t="s">
        <v>424</v>
      </c>
      <c r="F222" t="s">
        <v>486</v>
      </c>
      <c r="G222" t="str">
        <f>"200801010796"</f>
        <v>200801010796</v>
      </c>
      <c r="H222" t="s">
        <v>487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X222">
        <v>0</v>
      </c>
      <c r="Y222" t="s">
        <v>488</v>
      </c>
    </row>
    <row r="223" spans="1:25" x14ac:dyDescent="0.25">
      <c r="H223" t="s">
        <v>23</v>
      </c>
    </row>
    <row r="224" spans="1:25" x14ac:dyDescent="0.25">
      <c r="A224">
        <v>109</v>
      </c>
      <c r="B224">
        <v>3872</v>
      </c>
      <c r="C224" t="s">
        <v>489</v>
      </c>
      <c r="D224" t="s">
        <v>21</v>
      </c>
      <c r="E224" t="s">
        <v>81</v>
      </c>
      <c r="F224" t="s">
        <v>490</v>
      </c>
      <c r="G224" t="str">
        <f>"201409004149"</f>
        <v>201409004149</v>
      </c>
      <c r="H224" t="s">
        <v>210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X224">
        <v>0</v>
      </c>
      <c r="Y224" t="s">
        <v>491</v>
      </c>
    </row>
    <row r="225" spans="1:25" x14ac:dyDescent="0.25">
      <c r="H225">
        <v>106</v>
      </c>
    </row>
    <row r="226" spans="1:25" x14ac:dyDescent="0.25">
      <c r="A226">
        <v>110</v>
      </c>
      <c r="B226">
        <v>4635</v>
      </c>
      <c r="C226" t="s">
        <v>492</v>
      </c>
      <c r="D226" t="s">
        <v>21</v>
      </c>
      <c r="E226" t="s">
        <v>57</v>
      </c>
      <c r="F226" t="s">
        <v>493</v>
      </c>
      <c r="G226" t="str">
        <f>"00108676"</f>
        <v>00108676</v>
      </c>
      <c r="H226" t="s">
        <v>210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X226">
        <v>0</v>
      </c>
      <c r="Y226" t="s">
        <v>491</v>
      </c>
    </row>
    <row r="227" spans="1:25" x14ac:dyDescent="0.25">
      <c r="H227">
        <v>106</v>
      </c>
    </row>
    <row r="228" spans="1:25" x14ac:dyDescent="0.25">
      <c r="A228">
        <v>111</v>
      </c>
      <c r="B228">
        <v>1673</v>
      </c>
      <c r="C228" t="s">
        <v>494</v>
      </c>
      <c r="D228" t="s">
        <v>15</v>
      </c>
      <c r="E228" t="s">
        <v>57</v>
      </c>
      <c r="F228" t="s">
        <v>495</v>
      </c>
      <c r="G228" t="str">
        <f>"00209467"</f>
        <v>00209467</v>
      </c>
      <c r="H228" t="s">
        <v>496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X228">
        <v>0</v>
      </c>
      <c r="Y228" t="s">
        <v>497</v>
      </c>
    </row>
    <row r="229" spans="1:25" x14ac:dyDescent="0.25">
      <c r="H229">
        <v>106</v>
      </c>
    </row>
    <row r="230" spans="1:25" x14ac:dyDescent="0.25">
      <c r="A230">
        <v>112</v>
      </c>
      <c r="B230">
        <v>2324</v>
      </c>
      <c r="C230" t="s">
        <v>498</v>
      </c>
      <c r="D230" t="s">
        <v>499</v>
      </c>
      <c r="E230" t="s">
        <v>21</v>
      </c>
      <c r="F230" t="s">
        <v>500</v>
      </c>
      <c r="G230" t="str">
        <f>"201303000347"</f>
        <v>201303000347</v>
      </c>
      <c r="H230" t="s">
        <v>501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30</v>
      </c>
      <c r="O230">
        <v>30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X230">
        <v>0</v>
      </c>
      <c r="Y230" t="s">
        <v>502</v>
      </c>
    </row>
    <row r="231" spans="1:25" x14ac:dyDescent="0.25">
      <c r="H231" t="s">
        <v>96</v>
      </c>
    </row>
    <row r="232" spans="1:25" x14ac:dyDescent="0.25">
      <c r="A232">
        <v>113</v>
      </c>
      <c r="B232">
        <v>4601</v>
      </c>
      <c r="C232" t="s">
        <v>503</v>
      </c>
      <c r="D232" t="s">
        <v>504</v>
      </c>
      <c r="E232" t="s">
        <v>81</v>
      </c>
      <c r="F232" t="s">
        <v>505</v>
      </c>
      <c r="G232" t="str">
        <f>"00189745"</f>
        <v>00189745</v>
      </c>
      <c r="H232" t="s">
        <v>506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X232">
        <v>0</v>
      </c>
      <c r="Y232" t="s">
        <v>507</v>
      </c>
    </row>
    <row r="233" spans="1:25" x14ac:dyDescent="0.25">
      <c r="H233" t="s">
        <v>96</v>
      </c>
    </row>
    <row r="234" spans="1:25" x14ac:dyDescent="0.25">
      <c r="A234">
        <v>114</v>
      </c>
      <c r="B234">
        <v>5613</v>
      </c>
      <c r="C234" t="s">
        <v>508</v>
      </c>
      <c r="D234" t="s">
        <v>320</v>
      </c>
      <c r="E234" t="s">
        <v>43</v>
      </c>
      <c r="F234" t="s">
        <v>509</v>
      </c>
      <c r="G234" t="str">
        <f>"200802001793"</f>
        <v>200802001793</v>
      </c>
      <c r="H234" t="s">
        <v>510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X234">
        <v>0</v>
      </c>
      <c r="Y234" t="s">
        <v>511</v>
      </c>
    </row>
    <row r="235" spans="1:25" x14ac:dyDescent="0.25">
      <c r="H235">
        <v>106</v>
      </c>
    </row>
    <row r="236" spans="1:25" x14ac:dyDescent="0.25">
      <c r="A236">
        <v>115</v>
      </c>
      <c r="B236">
        <v>4823</v>
      </c>
      <c r="C236" t="s">
        <v>512</v>
      </c>
      <c r="D236" t="s">
        <v>20</v>
      </c>
      <c r="E236" t="s">
        <v>134</v>
      </c>
      <c r="F236" t="s">
        <v>513</v>
      </c>
      <c r="G236" t="str">
        <f>"00201517"</f>
        <v>00201517</v>
      </c>
      <c r="H236" t="s">
        <v>514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X236">
        <v>0</v>
      </c>
      <c r="Y236" t="s">
        <v>515</v>
      </c>
    </row>
    <row r="237" spans="1:25" x14ac:dyDescent="0.25">
      <c r="H237" t="s">
        <v>143</v>
      </c>
    </row>
    <row r="238" spans="1:25" x14ac:dyDescent="0.25">
      <c r="A238">
        <v>116</v>
      </c>
      <c r="B238">
        <v>130</v>
      </c>
      <c r="C238" t="s">
        <v>516</v>
      </c>
      <c r="D238" t="s">
        <v>134</v>
      </c>
      <c r="E238" t="s">
        <v>173</v>
      </c>
      <c r="F238" t="s">
        <v>517</v>
      </c>
      <c r="G238" t="str">
        <f>"201502002096"</f>
        <v>201502002096</v>
      </c>
      <c r="H238">
        <v>616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30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X238">
        <v>0</v>
      </c>
      <c r="Y238">
        <v>646</v>
      </c>
    </row>
    <row r="239" spans="1:25" x14ac:dyDescent="0.25">
      <c r="H239">
        <v>106</v>
      </c>
    </row>
    <row r="240" spans="1:25" x14ac:dyDescent="0.25">
      <c r="A240">
        <v>117</v>
      </c>
      <c r="B240">
        <v>2585</v>
      </c>
      <c r="C240" t="s">
        <v>518</v>
      </c>
      <c r="D240" t="s">
        <v>20</v>
      </c>
      <c r="E240" t="s">
        <v>15</v>
      </c>
      <c r="F240" t="s">
        <v>519</v>
      </c>
      <c r="G240" t="str">
        <f>"00083917"</f>
        <v>00083917</v>
      </c>
      <c r="H240" t="s">
        <v>520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X240">
        <v>0</v>
      </c>
      <c r="Y240" t="s">
        <v>521</v>
      </c>
    </row>
    <row r="241" spans="1:25" x14ac:dyDescent="0.25">
      <c r="H241" t="s">
        <v>42</v>
      </c>
    </row>
    <row r="242" spans="1:25" x14ac:dyDescent="0.25">
      <c r="A242">
        <v>118</v>
      </c>
      <c r="B242">
        <v>5086</v>
      </c>
      <c r="C242" t="s">
        <v>522</v>
      </c>
      <c r="D242" t="s">
        <v>523</v>
      </c>
      <c r="E242" t="s">
        <v>81</v>
      </c>
      <c r="F242" t="s">
        <v>524</v>
      </c>
      <c r="G242" t="str">
        <f>"201511007778"</f>
        <v>201511007778</v>
      </c>
      <c r="H242" t="s">
        <v>525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X242">
        <v>1</v>
      </c>
      <c r="Y242" t="s">
        <v>526</v>
      </c>
    </row>
    <row r="243" spans="1:25" x14ac:dyDescent="0.25">
      <c r="H243" t="s">
        <v>23</v>
      </c>
    </row>
    <row r="244" spans="1:25" x14ac:dyDescent="0.25">
      <c r="A244">
        <v>119</v>
      </c>
      <c r="B244">
        <v>4580</v>
      </c>
      <c r="C244" t="s">
        <v>527</v>
      </c>
      <c r="D244" t="s">
        <v>528</v>
      </c>
      <c r="E244" t="s">
        <v>20</v>
      </c>
      <c r="F244" t="s">
        <v>529</v>
      </c>
      <c r="G244" t="str">
        <f>"00014404"</f>
        <v>00014404</v>
      </c>
      <c r="H244" t="s">
        <v>530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X244">
        <v>0</v>
      </c>
      <c r="Y244" t="s">
        <v>531</v>
      </c>
    </row>
    <row r="245" spans="1:25" x14ac:dyDescent="0.25">
      <c r="H245">
        <v>106</v>
      </c>
    </row>
    <row r="246" spans="1:25" x14ac:dyDescent="0.25">
      <c r="A246">
        <v>120</v>
      </c>
      <c r="B246">
        <v>5236</v>
      </c>
      <c r="C246" t="s">
        <v>532</v>
      </c>
      <c r="D246" t="s">
        <v>37</v>
      </c>
      <c r="E246" t="s">
        <v>57</v>
      </c>
      <c r="F246" t="s">
        <v>533</v>
      </c>
      <c r="G246" t="str">
        <f>"201402002225"</f>
        <v>201402002225</v>
      </c>
      <c r="H246" t="s">
        <v>233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X246">
        <v>0</v>
      </c>
      <c r="Y246" t="s">
        <v>534</v>
      </c>
    </row>
    <row r="247" spans="1:25" x14ac:dyDescent="0.25">
      <c r="H247" t="s">
        <v>85</v>
      </c>
    </row>
    <row r="249" spans="1:25" x14ac:dyDescent="0.25">
      <c r="A249" t="s">
        <v>535</v>
      </c>
    </row>
    <row r="250" spans="1:25" x14ac:dyDescent="0.25">
      <c r="A250" t="s">
        <v>536</v>
      </c>
    </row>
    <row r="251" spans="1:25" x14ac:dyDescent="0.25">
      <c r="A251" t="s">
        <v>537</v>
      </c>
    </row>
    <row r="252" spans="1:25" x14ac:dyDescent="0.25">
      <c r="A252" t="s">
        <v>538</v>
      </c>
    </row>
    <row r="253" spans="1:25" x14ac:dyDescent="0.25">
      <c r="A253" t="s">
        <v>539</v>
      </c>
    </row>
    <row r="254" spans="1:25" x14ac:dyDescent="0.25">
      <c r="A254" t="s">
        <v>540</v>
      </c>
    </row>
    <row r="255" spans="1:25" x14ac:dyDescent="0.25">
      <c r="A255" t="s">
        <v>541</v>
      </c>
    </row>
    <row r="256" spans="1:25" x14ac:dyDescent="0.25">
      <c r="A256" t="s">
        <v>542</v>
      </c>
    </row>
    <row r="257" spans="1:1" x14ac:dyDescent="0.25">
      <c r="A257" t="s">
        <v>543</v>
      </c>
    </row>
    <row r="258" spans="1:1" x14ac:dyDescent="0.25">
      <c r="A258" t="s">
        <v>544</v>
      </c>
    </row>
    <row r="259" spans="1:1" x14ac:dyDescent="0.25">
      <c r="A259" t="s">
        <v>545</v>
      </c>
    </row>
    <row r="260" spans="1:1" x14ac:dyDescent="0.25">
      <c r="A260" t="s">
        <v>546</v>
      </c>
    </row>
    <row r="261" spans="1:1" x14ac:dyDescent="0.25">
      <c r="A261" t="s">
        <v>547</v>
      </c>
    </row>
    <row r="262" spans="1:1" x14ac:dyDescent="0.25">
      <c r="A262" t="s">
        <v>548</v>
      </c>
    </row>
    <row r="263" spans="1:1" x14ac:dyDescent="0.25">
      <c r="A263" t="s">
        <v>549</v>
      </c>
    </row>
    <row r="264" spans="1:1" x14ac:dyDescent="0.25">
      <c r="A264" t="s">
        <v>550</v>
      </c>
    </row>
    <row r="265" spans="1:1" x14ac:dyDescent="0.25">
      <c r="A265" t="s">
        <v>551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2017-12-18T08:45:48Z</dcterms:created>
  <dcterms:modified xsi:type="dcterms:W3CDTF">2017-12-18T08:45:49Z</dcterms:modified>
</cp:coreProperties>
</file>